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CS\Excel and homework\9-9\usc-la-data-pt-07-2020-u-c-master\01-Excel\Homework\Instructions\"/>
    </mc:Choice>
  </mc:AlternateContent>
  <xr:revisionPtr revIDLastSave="0" documentId="13_ncr:1_{CA61D59B-ACE2-4FD1-9BAE-C7A6D1F99758}" xr6:coauthVersionLast="45" xr6:coauthVersionMax="45" xr10:uidLastSave="{00000000-0000-0000-0000-000000000000}"/>
  <bookViews>
    <workbookView xWindow="28680" yWindow="-120" windowWidth="29040" windowHeight="15840" tabRatio="945" xr2:uid="{00000000-000D-0000-FFFF-FFFF00000000}"/>
  </bookViews>
  <sheets>
    <sheet name="1. Starter Data" sheetId="1" r:id="rId1"/>
    <sheet name="2. Pivot category state" sheetId="2" r:id="rId2"/>
    <sheet name="3. pivot subcategory " sheetId="5" r:id="rId3"/>
    <sheet name="4. Pivot Date Created_ state" sheetId="18" r:id="rId4"/>
    <sheet name="4a. pivot month state" sheetId="6" r:id="rId5"/>
    <sheet name="4b. Scatter graph" sheetId="22" r:id="rId6"/>
    <sheet name="Sheet4" sheetId="21" state="hidden" r:id="rId7"/>
    <sheet name="5. Bonus line chart" sheetId="8" r:id="rId8"/>
    <sheet name="6. Bonus_Statistic Analysis" sheetId="17" r:id="rId9"/>
    <sheet name="Backerers count pivot" sheetId="11" r:id="rId10"/>
    <sheet name="Sheet3" sheetId="3" state="hidden" r:id="rId11"/>
  </sheets>
  <definedNames>
    <definedName name="_xlnm._FilterDatabase" localSheetId="0" hidden="1">'1. Starter Data'!$A$1:$U$4115</definedName>
    <definedName name="_xlnm._FilterDatabase" localSheetId="8" hidden="1">'6. Bonus_Statistic Analysis'!$A$1:$B$2186</definedName>
    <definedName name="_xlchart.v1.0" hidden="1">'6. Bonus_Statistic Analysis'!$B$1</definedName>
    <definedName name="_xlchart.v1.1" hidden="1">'6. Bonus_Statistic Analysis'!$B$2:$B$2186</definedName>
    <definedName name="_xlchart.v1.2" hidden="1">'6. Bonus_Statistic Analysis'!$E$1</definedName>
    <definedName name="_xlchart.v1.3" hidden="1">'6. Bonus_Statistic Analysis'!$E$2:$E$2186</definedName>
    <definedName name="backers_count">'1. Starter Data'!$L:$L</definedName>
    <definedName name="State">'1. Starter Data'!$F:$F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7" i="8" l="1"/>
  <c r="E16" i="8"/>
  <c r="E15" i="8"/>
  <c r="M18" i="17" l="1"/>
  <c r="P431" i="1"/>
  <c r="P1564" i="1"/>
  <c r="P903" i="1"/>
  <c r="P928" i="1"/>
  <c r="P910" i="1"/>
  <c r="P2151" i="1"/>
  <c r="P918" i="1"/>
  <c r="P1232" i="1"/>
  <c r="P503" i="1"/>
  <c r="P464" i="1"/>
  <c r="P1497" i="1"/>
  <c r="P909" i="1"/>
  <c r="P1122" i="1"/>
  <c r="P1241" i="1"/>
  <c r="P938" i="1"/>
  <c r="P931" i="1"/>
  <c r="P929" i="1"/>
  <c r="P479" i="1"/>
  <c r="P1582" i="1"/>
  <c r="P889" i="1"/>
  <c r="P2752" i="1"/>
  <c r="P470" i="1"/>
  <c r="P1486" i="1"/>
  <c r="P1238" i="1"/>
  <c r="P492" i="1"/>
  <c r="P1239" i="1"/>
  <c r="P916" i="1"/>
  <c r="P2767" i="1"/>
  <c r="P1491" i="1"/>
  <c r="P899" i="1"/>
  <c r="P2773" i="1"/>
  <c r="P772" i="1"/>
  <c r="P1571" i="1"/>
  <c r="P1124" i="1"/>
  <c r="P463" i="1"/>
  <c r="P1495" i="1"/>
  <c r="P2762" i="1"/>
  <c r="P438" i="1"/>
  <c r="P2774" i="1"/>
  <c r="P443" i="1"/>
  <c r="P922" i="1"/>
  <c r="P770" i="1"/>
  <c r="P913" i="1"/>
  <c r="P453" i="1"/>
  <c r="P908" i="1"/>
  <c r="P4053" i="1"/>
  <c r="P1586" i="1"/>
  <c r="P1880" i="1"/>
  <c r="P1089" i="1"/>
  <c r="P1878" i="1"/>
  <c r="P132" i="1"/>
  <c r="P2753" i="1"/>
  <c r="P2844" i="1"/>
  <c r="P3745" i="1"/>
  <c r="P3746" i="1"/>
  <c r="P3793" i="1"/>
  <c r="P1998" i="1"/>
  <c r="P630" i="1"/>
  <c r="P3956" i="1"/>
  <c r="P1335" i="1"/>
  <c r="P1109" i="1"/>
  <c r="P1454" i="1"/>
  <c r="P1043" i="1"/>
  <c r="P2566" i="1"/>
  <c r="P2579" i="1"/>
  <c r="P1229" i="1"/>
  <c r="P1815" i="1"/>
  <c r="P2701" i="1"/>
  <c r="P1086" i="1"/>
  <c r="P1165" i="1"/>
  <c r="P2419" i="1"/>
  <c r="P1056" i="1"/>
  <c r="P1460" i="1"/>
  <c r="P3063" i="1"/>
  <c r="P2510" i="1"/>
  <c r="P1342" i="1"/>
  <c r="P459" i="1"/>
  <c r="P712" i="1"/>
  <c r="P1174" i="1"/>
  <c r="P2568" i="1"/>
  <c r="P2575" i="1"/>
  <c r="P3894" i="1"/>
  <c r="P1768" i="1"/>
  <c r="P1999" i="1"/>
  <c r="P1053" i="1"/>
  <c r="P606" i="1"/>
  <c r="P3885" i="1"/>
  <c r="P190" i="1"/>
  <c r="P471" i="1"/>
  <c r="P3950" i="1"/>
  <c r="P2756" i="1"/>
  <c r="P2962" i="1"/>
  <c r="P2855" i="1"/>
  <c r="P1498" i="1"/>
  <c r="P3116" i="1"/>
  <c r="P3058" i="1"/>
  <c r="P2688" i="1"/>
  <c r="P3643" i="1"/>
  <c r="P2344" i="1"/>
  <c r="P1179" i="1"/>
  <c r="P441" i="1"/>
  <c r="P2890" i="1"/>
  <c r="P1149" i="1"/>
  <c r="P4078" i="1"/>
  <c r="P160" i="1"/>
  <c r="P4102" i="1"/>
  <c r="P3923" i="1"/>
  <c r="P131" i="1"/>
  <c r="P2520" i="1"/>
  <c r="P2143" i="1"/>
  <c r="P2506" i="1"/>
  <c r="P4045" i="1"/>
  <c r="P195" i="1"/>
  <c r="P2518" i="1"/>
  <c r="P1462" i="1"/>
  <c r="P2883" i="1"/>
  <c r="P2860" i="1"/>
  <c r="P3888" i="1"/>
  <c r="P2514" i="1"/>
  <c r="P210" i="1"/>
  <c r="P4033" i="1"/>
  <c r="P2401" i="1"/>
  <c r="P1411" i="1"/>
  <c r="P569" i="1"/>
  <c r="P2399" i="1"/>
  <c r="P2392" i="1"/>
  <c r="P2867" i="1"/>
  <c r="P149" i="1"/>
  <c r="P2388" i="1"/>
  <c r="P2577" i="1"/>
  <c r="P3876" i="1"/>
  <c r="P3881" i="1"/>
  <c r="P1863" i="1"/>
  <c r="P2360" i="1"/>
  <c r="P1590" i="1"/>
  <c r="P1236" i="1"/>
  <c r="P768" i="1"/>
  <c r="P1144" i="1"/>
  <c r="P2421" i="1"/>
  <c r="P1158" i="1"/>
  <c r="P175" i="1"/>
  <c r="P1879" i="1"/>
  <c r="P3129" i="1"/>
  <c r="P3056" i="1"/>
  <c r="P1061" i="1"/>
  <c r="P2507" i="1"/>
  <c r="P584" i="1"/>
  <c r="P2439" i="1"/>
  <c r="P174" i="1"/>
  <c r="P142" i="1"/>
  <c r="P560" i="1"/>
  <c r="P1060" i="1"/>
  <c r="P3886" i="1"/>
  <c r="P1594" i="1"/>
  <c r="P223" i="1"/>
  <c r="P2347" i="1"/>
  <c r="P1546" i="1"/>
  <c r="P480" i="1"/>
  <c r="P1820" i="1"/>
  <c r="P2896" i="1"/>
  <c r="P1588" i="1"/>
  <c r="P3999" i="1"/>
  <c r="P1431" i="1"/>
  <c r="P2578" i="1"/>
  <c r="P2574" i="1"/>
  <c r="P2945" i="1"/>
  <c r="P3735" i="1"/>
  <c r="P2355" i="1"/>
  <c r="P612" i="1"/>
  <c r="P1058" i="1"/>
  <c r="P2595" i="1"/>
  <c r="P1427" i="1"/>
  <c r="P1146" i="1"/>
  <c r="P4014" i="1"/>
  <c r="P477" i="1"/>
  <c r="P176" i="1"/>
  <c r="P1451" i="1"/>
  <c r="P2509" i="1"/>
  <c r="P626" i="1"/>
  <c r="P126" i="1"/>
  <c r="P138" i="1"/>
  <c r="P1163" i="1"/>
  <c r="P495" i="1"/>
  <c r="P1450" i="1"/>
  <c r="P2947" i="1"/>
  <c r="P518" i="1"/>
  <c r="P1553" i="1"/>
  <c r="P625" i="1"/>
  <c r="P2848" i="1"/>
  <c r="P230" i="1"/>
  <c r="P2358" i="1"/>
  <c r="P2354" i="1"/>
  <c r="P1733" i="1"/>
  <c r="P1447" i="1"/>
  <c r="P2586" i="1"/>
  <c r="P3944" i="1"/>
  <c r="P604" i="1"/>
  <c r="P2874" i="1"/>
  <c r="P2373" i="1"/>
  <c r="P2689" i="1"/>
  <c r="P1161" i="1"/>
  <c r="P1714" i="1"/>
  <c r="P1817" i="1"/>
  <c r="P2400" i="1"/>
  <c r="P1143" i="1"/>
  <c r="P229" i="1"/>
  <c r="P237" i="1"/>
  <c r="P226" i="1"/>
  <c r="P197" i="1"/>
  <c r="P567" i="1"/>
  <c r="P211" i="1"/>
  <c r="P2343" i="1"/>
  <c r="P2878" i="1"/>
  <c r="P1742" i="1"/>
  <c r="P497" i="1"/>
  <c r="P3206" i="1"/>
  <c r="P1434" i="1"/>
  <c r="P3196" i="1"/>
  <c r="P2565" i="1"/>
  <c r="P583" i="1"/>
  <c r="P1556" i="1"/>
  <c r="P688" i="1"/>
  <c r="P178" i="1"/>
  <c r="P1142" i="1"/>
  <c r="P2428" i="1"/>
  <c r="P2351" i="1"/>
  <c r="P3874" i="1"/>
  <c r="P3905" i="1"/>
  <c r="P162" i="1"/>
  <c r="P1708" i="1"/>
  <c r="P1428" i="1"/>
  <c r="P2380" i="1"/>
  <c r="P3946" i="1"/>
  <c r="P1233" i="1"/>
  <c r="P1555" i="1"/>
  <c r="P136" i="1"/>
  <c r="P3933" i="1"/>
  <c r="P520" i="1"/>
  <c r="P1153" i="1"/>
  <c r="P2412" i="1"/>
  <c r="P1707" i="1"/>
  <c r="P766" i="1"/>
  <c r="P1446" i="1"/>
  <c r="P3638" i="1"/>
  <c r="P1052" i="1"/>
  <c r="P1557" i="1"/>
  <c r="P3208" i="1"/>
  <c r="P877" i="1"/>
  <c r="P617" i="1"/>
  <c r="P1127" i="1"/>
  <c r="P165" i="1"/>
  <c r="P2381" i="1"/>
  <c r="P3875" i="1"/>
  <c r="P204" i="1"/>
  <c r="P2580" i="1"/>
  <c r="P1591" i="1"/>
  <c r="P435" i="1"/>
  <c r="P139" i="1"/>
  <c r="P2563" i="1"/>
  <c r="P2359" i="1"/>
  <c r="P2441" i="1"/>
  <c r="P3804" i="1"/>
  <c r="P429" i="1"/>
  <c r="P1732" i="1"/>
  <c r="P2366" i="1"/>
  <c r="P2394" i="1"/>
  <c r="P574" i="1"/>
  <c r="P3865" i="1"/>
  <c r="P3991" i="1"/>
  <c r="P1459" i="1"/>
  <c r="P3084" i="1"/>
  <c r="P3645" i="1"/>
  <c r="P1073" i="1"/>
  <c r="P3965" i="1"/>
  <c r="P1418" i="1"/>
  <c r="P609" i="1"/>
  <c r="P634" i="1"/>
  <c r="P180" i="1"/>
  <c r="P4111" i="1"/>
  <c r="P587" i="1"/>
  <c r="P1461" i="1"/>
  <c r="P4028" i="1"/>
  <c r="P620" i="1"/>
  <c r="P1723" i="1"/>
  <c r="P3630" i="1"/>
  <c r="P4031" i="1"/>
  <c r="P3743" i="1"/>
  <c r="P1995" i="1"/>
  <c r="P1133" i="1"/>
  <c r="P1048" i="1"/>
  <c r="P2365" i="1"/>
  <c r="P233" i="1"/>
  <c r="P2406" i="1"/>
  <c r="P238" i="1"/>
  <c r="P3127" i="1"/>
  <c r="P554" i="1"/>
  <c r="P167" i="1"/>
  <c r="P1734" i="1"/>
  <c r="P2367" i="1"/>
  <c r="P613" i="1"/>
  <c r="P2952" i="1"/>
  <c r="P2592" i="1"/>
  <c r="P493" i="1"/>
  <c r="P2853" i="1"/>
  <c r="P3884" i="1"/>
  <c r="P4099" i="1"/>
  <c r="P2513" i="1"/>
  <c r="P549" i="1"/>
  <c r="P2371" i="1"/>
  <c r="P1051" i="1"/>
  <c r="P231" i="1"/>
  <c r="P2435" i="1"/>
  <c r="P512" i="1"/>
  <c r="P4016" i="1"/>
  <c r="P1057" i="1"/>
  <c r="P4025" i="1"/>
  <c r="P3932" i="1"/>
  <c r="P3059" i="1"/>
  <c r="P1601" i="1"/>
  <c r="P227" i="1"/>
  <c r="P2402" i="1"/>
  <c r="P4063" i="1"/>
  <c r="P1448" i="1"/>
  <c r="P3958" i="1"/>
  <c r="P2363" i="1"/>
  <c r="P1710" i="1"/>
  <c r="P1063" i="1"/>
  <c r="P2960" i="1"/>
  <c r="P3887" i="1"/>
  <c r="P2576" i="1"/>
  <c r="P225" i="1"/>
  <c r="P2849" i="1"/>
  <c r="P1444" i="1"/>
  <c r="P135" i="1"/>
  <c r="P3918" i="1"/>
  <c r="P4100" i="1"/>
  <c r="P1054" i="1"/>
  <c r="P2961" i="1"/>
  <c r="P2505" i="1"/>
  <c r="P1731" i="1"/>
  <c r="P557" i="1"/>
  <c r="P2845" i="1"/>
  <c r="P4082" i="1"/>
  <c r="P1166" i="1"/>
  <c r="P616" i="1"/>
  <c r="P949" i="1"/>
  <c r="P133" i="1"/>
  <c r="P3977" i="1"/>
  <c r="P2644" i="1"/>
  <c r="P4089" i="1"/>
  <c r="P2901" i="1"/>
  <c r="P3955" i="1"/>
  <c r="P3806" i="1"/>
  <c r="P1489" i="1"/>
  <c r="P208" i="1"/>
  <c r="P1065" i="1"/>
  <c r="P201" i="1"/>
  <c r="P614" i="1"/>
  <c r="P145" i="1"/>
  <c r="P3877" i="1"/>
  <c r="P2377" i="1"/>
  <c r="P1735" i="1"/>
  <c r="P1599" i="1"/>
  <c r="P235" i="1"/>
  <c r="P4056" i="1"/>
  <c r="P990" i="1"/>
  <c r="P439" i="1"/>
  <c r="P124" i="1"/>
  <c r="P494" i="1"/>
  <c r="P2522" i="1"/>
  <c r="P2745" i="1"/>
  <c r="P3792" i="1"/>
  <c r="P2379" i="1"/>
  <c r="P2414" i="1"/>
  <c r="P762" i="1"/>
  <c r="P3938" i="1"/>
  <c r="P764" i="1"/>
  <c r="P1984" i="1"/>
  <c r="P1059" i="1"/>
  <c r="P1996" i="1"/>
  <c r="P3192" i="1"/>
  <c r="P708" i="1"/>
  <c r="P564" i="1"/>
  <c r="P489" i="1"/>
  <c r="P4073" i="1"/>
  <c r="P240" i="1"/>
  <c r="P1445" i="1"/>
  <c r="P2352" i="1"/>
  <c r="P1871" i="1"/>
  <c r="P184" i="1"/>
  <c r="P490" i="1"/>
  <c r="P2397" i="1"/>
  <c r="P4103" i="1"/>
  <c r="P1334" i="1"/>
  <c r="P4080" i="1"/>
  <c r="P1549" i="1"/>
  <c r="P618" i="1"/>
  <c r="P639" i="1"/>
  <c r="P2515" i="1"/>
  <c r="P188" i="1"/>
  <c r="P2782" i="1"/>
  <c r="P2956" i="1"/>
  <c r="P1700" i="1"/>
  <c r="P627" i="1"/>
  <c r="P3147" i="1"/>
  <c r="P1698" i="1"/>
  <c r="P3140" i="1"/>
  <c r="P3145" i="1"/>
  <c r="P1684" i="1"/>
  <c r="P1455" i="1"/>
  <c r="P621" i="1"/>
  <c r="P641" i="1"/>
  <c r="P3631" i="1"/>
  <c r="P544" i="1"/>
  <c r="P3953" i="1"/>
  <c r="P698" i="1"/>
  <c r="P1452" i="1"/>
  <c r="P2584" i="1"/>
  <c r="P2596" i="1"/>
  <c r="P578" i="1"/>
  <c r="P1318" i="1"/>
  <c r="P498" i="1"/>
  <c r="P194" i="1"/>
  <c r="P3807" i="1"/>
  <c r="P2429" i="1"/>
  <c r="P3202" i="1"/>
  <c r="P2433" i="1"/>
  <c r="P161" i="1"/>
  <c r="P173" i="1"/>
  <c r="P437" i="1"/>
  <c r="P2430" i="1"/>
  <c r="P2691" i="1"/>
  <c r="P3126" i="1"/>
  <c r="P2696" i="1"/>
  <c r="P447" i="1"/>
  <c r="P2912" i="1"/>
  <c r="P1867" i="1"/>
  <c r="P668" i="1"/>
  <c r="P1136" i="1"/>
  <c r="P2943" i="1"/>
  <c r="P2916" i="1"/>
  <c r="P3641" i="1"/>
  <c r="P3798" i="1"/>
  <c r="P2950" i="1"/>
  <c r="P3057" i="1"/>
  <c r="P566" i="1"/>
  <c r="P1178" i="1"/>
  <c r="P2375" i="1"/>
  <c r="P3995" i="1"/>
  <c r="P157" i="1"/>
  <c r="P1704" i="1"/>
  <c r="P1499" i="1"/>
  <c r="P1180" i="1"/>
  <c r="P542" i="1"/>
  <c r="P3914" i="1"/>
  <c r="P4008" i="1"/>
  <c r="P1442" i="1"/>
  <c r="P154" i="1"/>
  <c r="P1183" i="1"/>
  <c r="P216" i="1"/>
  <c r="P637" i="1"/>
  <c r="P3934" i="1"/>
  <c r="P640" i="1"/>
  <c r="P488" i="1"/>
  <c r="P2155" i="1"/>
  <c r="P3122" i="1"/>
  <c r="P163" i="1"/>
  <c r="P169" i="1"/>
  <c r="P2591" i="1"/>
  <c r="P1453" i="1"/>
  <c r="P2911" i="1"/>
  <c r="P585" i="1"/>
  <c r="P580" i="1"/>
  <c r="P1123" i="1"/>
  <c r="P562" i="1"/>
  <c r="P427" i="1"/>
  <c r="P983" i="1"/>
  <c r="P1589" i="1"/>
  <c r="P2425" i="1"/>
  <c r="P591" i="1"/>
  <c r="P3864" i="1"/>
  <c r="P1595" i="1"/>
  <c r="P2680" i="1"/>
  <c r="P2434" i="1"/>
  <c r="P4017" i="1"/>
  <c r="P122" i="1"/>
  <c r="P1449" i="1"/>
  <c r="P214" i="1"/>
  <c r="P1876" i="1"/>
  <c r="P449" i="1"/>
  <c r="P2423" i="1"/>
  <c r="P2904" i="1"/>
  <c r="P3060" i="1"/>
  <c r="P1412" i="1"/>
  <c r="P3074" i="1"/>
  <c r="P984" i="1"/>
  <c r="P1083" i="1"/>
  <c r="P4094" i="1"/>
  <c r="P3082" i="1"/>
  <c r="P4047" i="1"/>
  <c r="P2915" i="1"/>
  <c r="P636" i="1"/>
  <c r="P3858" i="1"/>
  <c r="P2420" i="1"/>
  <c r="P2687" i="1"/>
  <c r="P2148" i="1"/>
  <c r="P629" i="1"/>
  <c r="P568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676" i="1"/>
  <c r="P3906" i="1"/>
  <c r="P598" i="1"/>
  <c r="P476" i="1"/>
  <c r="P3632" i="1"/>
  <c r="P1543" i="1"/>
  <c r="P1547" i="1"/>
  <c r="P1729" i="1"/>
  <c r="P123" i="1"/>
  <c r="P582" i="1"/>
  <c r="P3134" i="1"/>
  <c r="P1724" i="1"/>
  <c r="P2877" i="1"/>
  <c r="P1118" i="1"/>
  <c r="P2438" i="1"/>
  <c r="P1092" i="1"/>
  <c r="P3861" i="1"/>
  <c r="P3067" i="1"/>
  <c r="P2865" i="1"/>
  <c r="P215" i="1"/>
  <c r="P1113" i="1"/>
  <c r="P2362" i="1"/>
  <c r="P4114" i="1"/>
  <c r="P683" i="1"/>
  <c r="P3112" i="1"/>
  <c r="P1103" i="1"/>
  <c r="P2521" i="1"/>
  <c r="P2376" i="1"/>
  <c r="P1099" i="1"/>
  <c r="P1049" i="1"/>
  <c r="P2128" i="1"/>
  <c r="P3121" i="1"/>
  <c r="P2395" i="1"/>
  <c r="P1988" i="1"/>
  <c r="P1869" i="1"/>
  <c r="P1696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4051" i="1"/>
  <c r="P150" i="1"/>
  <c r="P2909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1484" i="1"/>
  <c r="P445" i="1"/>
  <c r="P1130" i="1"/>
  <c r="P3941" i="1"/>
  <c r="P1173" i="1"/>
  <c r="P1423" i="1"/>
  <c r="P1566" i="1"/>
  <c r="P1437" i="1"/>
  <c r="P1906" i="1"/>
  <c r="P442" i="1"/>
  <c r="P484" i="1"/>
  <c r="P1741" i="1"/>
  <c r="P3119" i="1"/>
  <c r="P2346" i="1"/>
  <c r="P2948" i="1"/>
  <c r="P3647" i="1"/>
  <c r="P992" i="1"/>
  <c r="P596" i="1"/>
  <c r="P1424" i="1"/>
  <c r="P1131" i="1"/>
  <c r="P684" i="1"/>
  <c r="P870" i="1"/>
  <c r="P2142" i="1"/>
  <c r="P765" i="1"/>
  <c r="P3080" i="1"/>
  <c r="P196" i="1"/>
  <c r="P1881" i="1"/>
  <c r="P508" i="1"/>
  <c r="P1147" i="1"/>
  <c r="P2393" i="1"/>
  <c r="P1600" i="1"/>
  <c r="P1408" i="1"/>
  <c r="P4002" i="1"/>
  <c r="P2436" i="1"/>
  <c r="P1117" i="1"/>
  <c r="P1994" i="1"/>
  <c r="P514" i="1"/>
  <c r="P2581" i="1"/>
  <c r="P2690" i="1"/>
  <c r="P2512" i="1"/>
  <c r="P3054" i="1"/>
  <c r="P1070" i="1"/>
  <c r="P1151" i="1"/>
  <c r="P2955" i="1"/>
  <c r="P3062" i="1"/>
  <c r="P496" i="1"/>
  <c r="P1107" i="1"/>
  <c r="P1116" i="1"/>
  <c r="P2154" i="1"/>
  <c r="P2587" i="1"/>
  <c r="P2130" i="1"/>
  <c r="P2594" i="1"/>
  <c r="P2889" i="1"/>
  <c r="P2588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3920" i="1"/>
  <c r="P3870" i="1"/>
  <c r="P4006" i="1"/>
  <c r="P2410" i="1"/>
  <c r="P2424" i="1"/>
  <c r="P3854" i="1"/>
  <c r="P608" i="1"/>
  <c r="P2850" i="1"/>
  <c r="P638" i="1"/>
  <c r="P511" i="1"/>
  <c r="P1344" i="1"/>
  <c r="P2398" i="1"/>
  <c r="P4115" i="1"/>
  <c r="P2442" i="1"/>
  <c r="P1420" i="1"/>
  <c r="P579" i="1"/>
  <c r="P1416" i="1"/>
  <c r="P2132" i="1"/>
  <c r="P675" i="1"/>
  <c r="P4044" i="1"/>
  <c r="P3083" i="1"/>
  <c r="P1720" i="1"/>
  <c r="P714" i="1"/>
  <c r="P1125" i="1"/>
  <c r="P1132" i="1"/>
  <c r="P3942" i="1"/>
  <c r="P1717" i="1"/>
  <c r="P3911" i="1"/>
  <c r="P973" i="1"/>
  <c r="P217" i="1"/>
  <c r="P2765" i="1"/>
  <c r="P1413" i="1"/>
  <c r="P1121" i="1"/>
  <c r="P1488" i="1"/>
  <c r="P2685" i="1"/>
  <c r="P2771" i="1"/>
  <c r="P3996" i="1"/>
  <c r="P4009" i="1"/>
  <c r="P2370" i="1"/>
  <c r="P3947" i="1"/>
  <c r="P3088" i="1"/>
  <c r="P2573" i="1"/>
  <c r="P1501" i="1"/>
  <c r="P2881" i="1"/>
  <c r="P2153" i="1"/>
  <c r="P2569" i="1"/>
  <c r="P59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1561" i="1"/>
  <c r="P2779" i="1"/>
  <c r="P2440" i="1"/>
  <c r="P1425" i="1"/>
  <c r="P239" i="1"/>
  <c r="P3917" i="1"/>
  <c r="P4086" i="1"/>
  <c r="P3097" i="1"/>
  <c r="P864" i="1"/>
  <c r="P665" i="1"/>
  <c r="P940" i="1"/>
  <c r="P1140" i="1"/>
  <c r="P1688" i="1"/>
  <c r="P3200" i="1"/>
  <c r="P2382" i="1"/>
  <c r="P563" i="1"/>
  <c r="P1013" i="1"/>
  <c r="P2350" i="1"/>
  <c r="P2124" i="1"/>
  <c r="P575" i="1"/>
  <c r="P696" i="1"/>
  <c r="P780" i="1"/>
  <c r="P1865" i="1"/>
  <c r="P4074" i="1"/>
  <c r="P3055" i="1"/>
  <c r="P1740" i="1"/>
  <c r="P664" i="1"/>
  <c r="P1172" i="1"/>
  <c r="P232" i="1"/>
  <c r="P711" i="1"/>
  <c r="P2886" i="1"/>
  <c r="P1145" i="1"/>
  <c r="P1990" i="1"/>
  <c r="P192" i="1"/>
  <c r="P3963" i="1"/>
  <c r="P1407" i="1"/>
  <c r="P902" i="1"/>
  <c r="P4043" i="1"/>
  <c r="P573" i="1"/>
  <c r="P597" i="1"/>
  <c r="P577" i="1"/>
  <c r="P2864" i="1"/>
  <c r="P2404" i="1"/>
  <c r="P507" i="1"/>
  <c r="P2743" i="1"/>
  <c r="P422" i="1"/>
  <c r="P1545" i="1"/>
  <c r="P1875" i="1"/>
  <c r="P1111" i="1"/>
  <c r="P1160" i="1"/>
  <c r="P994" i="1"/>
  <c r="P1126" i="1"/>
  <c r="P2697" i="1"/>
  <c r="P3079" i="1"/>
  <c r="P1150" i="1"/>
  <c r="P2437" i="1"/>
  <c r="P555" i="1"/>
  <c r="P921" i="1"/>
  <c r="P1409" i="1"/>
  <c r="P1115" i="1"/>
  <c r="P2895" i="1"/>
  <c r="P1791" i="1"/>
  <c r="P2585" i="1"/>
  <c r="P1101" i="1"/>
  <c r="P1583" i="1"/>
  <c r="P1128" i="1"/>
  <c r="P2570" i="1"/>
  <c r="P1868" i="1"/>
  <c r="P1322" i="1"/>
  <c r="P1112" i="1"/>
  <c r="P1877" i="1"/>
  <c r="P1918" i="1"/>
  <c r="P693" i="1"/>
  <c r="P166" i="1"/>
  <c r="P1244" i="1"/>
  <c r="P1579" i="1"/>
  <c r="P3868" i="1"/>
  <c r="P543" i="1"/>
  <c r="P2417" i="1"/>
  <c r="P1084" i="1"/>
  <c r="P588" i="1"/>
  <c r="P976" i="1"/>
  <c r="P2123" i="1"/>
  <c r="P2353" i="1"/>
  <c r="P148" i="1"/>
  <c r="P1726" i="1"/>
  <c r="P2652" i="1"/>
  <c r="P919" i="1"/>
  <c r="P3968" i="1"/>
  <c r="P2582" i="1"/>
  <c r="P2508" i="1"/>
  <c r="P2413" i="1"/>
  <c r="P1314" i="1"/>
  <c r="P1155" i="1"/>
  <c r="P3952" i="1"/>
  <c r="P3089" i="1"/>
  <c r="P611" i="1"/>
  <c r="P1573" i="1"/>
  <c r="P1135" i="1"/>
  <c r="P3123" i="1"/>
  <c r="P3738" i="1"/>
  <c r="P3790" i="1"/>
  <c r="P2759" i="1"/>
  <c r="P499" i="1"/>
  <c r="P1563" i="1"/>
  <c r="P4067" i="1"/>
  <c r="P1712" i="1"/>
  <c r="P2389" i="1"/>
  <c r="P458" i="1"/>
  <c r="P2683" i="1"/>
  <c r="P2357" i="1"/>
  <c r="P2149" i="1"/>
  <c r="P1072" i="1"/>
  <c r="P779" i="1"/>
  <c r="P2432" i="1"/>
  <c r="P552" i="1"/>
  <c r="P2702" i="1"/>
  <c r="P2694" i="1"/>
  <c r="P1485" i="1"/>
  <c r="P576" i="1"/>
  <c r="P2403" i="1"/>
  <c r="P155" i="1"/>
  <c r="P2763" i="1"/>
  <c r="P222" i="1"/>
  <c r="P2328" i="1"/>
  <c r="P2161" i="1"/>
  <c r="P1738" i="1"/>
  <c r="P1494" i="1"/>
  <c r="P2564" i="1"/>
  <c r="P720" i="1"/>
  <c r="P1157" i="1"/>
  <c r="P468" i="1"/>
  <c r="P2001" i="1"/>
  <c r="P425" i="1"/>
  <c r="P2764" i="1"/>
  <c r="P1438" i="1"/>
  <c r="P2905" i="1"/>
  <c r="P452" i="1"/>
  <c r="P715" i="1"/>
  <c r="P966" i="1"/>
  <c r="P883" i="1"/>
  <c r="P510" i="1"/>
  <c r="P1234" i="1"/>
  <c r="P2156" i="1"/>
  <c r="P2695" i="1"/>
  <c r="P2386" i="1"/>
  <c r="P2903" i="1"/>
  <c r="P571" i="1"/>
  <c r="P3131" i="1"/>
  <c r="P2152" i="1"/>
  <c r="P874" i="1"/>
  <c r="P1331" i="1"/>
  <c r="P1085" i="1"/>
  <c r="P456" i="1"/>
  <c r="P4021" i="1"/>
  <c r="P2415" i="1"/>
  <c r="P4023" i="1"/>
  <c r="P390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886" i="1"/>
  <c r="P3929" i="1"/>
  <c r="P622" i="1"/>
  <c r="P2643" i="1"/>
  <c r="P586" i="1"/>
  <c r="P1062" i="1"/>
  <c r="P3796" i="1"/>
  <c r="P2946" i="1"/>
  <c r="P3749" i="1"/>
  <c r="P2843" i="1"/>
  <c r="P570" i="1"/>
  <c r="P2851" i="1"/>
  <c r="P2567" i="1"/>
  <c r="P1991" i="1"/>
  <c r="P4070" i="1"/>
  <c r="P1055" i="1"/>
  <c r="P472" i="1"/>
  <c r="P3194" i="1"/>
  <c r="P1705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1904" i="1"/>
  <c r="P3866" i="1"/>
  <c r="P546" i="1"/>
  <c r="P2387" i="1"/>
  <c r="P1419" i="1"/>
  <c r="P2426" i="1"/>
  <c r="P3901" i="1"/>
  <c r="P3203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4007" i="1"/>
  <c r="P1795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3962" i="1"/>
  <c r="P2349" i="1"/>
  <c r="P1159" i="1"/>
  <c r="P1044" i="1"/>
  <c r="P2135" i="1"/>
  <c r="P1917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3889" i="1"/>
  <c r="P2861" i="1"/>
  <c r="P505" i="1"/>
  <c r="P3921" i="1"/>
  <c r="P2383" i="1"/>
  <c r="P3981" i="1"/>
  <c r="P4004" i="1"/>
  <c r="P2411" i="1"/>
  <c r="P2959" i="1"/>
  <c r="P130" i="1"/>
  <c r="P2653" i="1"/>
  <c r="P2854" i="1"/>
  <c r="P1500" i="1"/>
  <c r="P948" i="1"/>
  <c r="P978" i="1"/>
  <c r="P959" i="1"/>
  <c r="P4110" i="1"/>
  <c r="P1780" i="1"/>
  <c r="P2768" i="1"/>
  <c r="P3744" i="1"/>
  <c r="P2150" i="1"/>
  <c r="P602" i="1"/>
  <c r="P220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1567" i="1"/>
  <c r="P4061" i="1"/>
  <c r="P3857" i="1"/>
  <c r="P2384" i="1"/>
  <c r="P3069" i="1"/>
  <c r="P2951" i="1"/>
  <c r="P558" i="1"/>
  <c r="P1102" i="1"/>
  <c r="P4060" i="1"/>
  <c r="P2503" i="1"/>
  <c r="P977" i="1"/>
  <c r="P1081" i="1"/>
  <c r="P607" i="1"/>
  <c r="P1047" i="1"/>
  <c r="P2158" i="1"/>
  <c r="P781" i="1"/>
  <c r="P927" i="1"/>
  <c r="P156" i="1"/>
  <c r="P1017" i="1"/>
  <c r="P4097" i="1"/>
  <c r="P3873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2777" i="1"/>
  <c r="P513" i="1"/>
  <c r="P619" i="1"/>
  <c r="P2345" i="1"/>
  <c r="P1440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905" i="1"/>
  <c r="P509" i="1"/>
  <c r="P4092" i="1"/>
  <c r="P3964" i="1"/>
  <c r="P911" i="1"/>
  <c r="P893" i="1"/>
  <c r="P3948" i="1"/>
  <c r="P172" i="1"/>
  <c r="P3791" i="1"/>
  <c r="P2374" i="1"/>
  <c r="P450" i="1"/>
  <c r="P1340" i="1"/>
  <c r="P502" i="1"/>
  <c r="P774" i="1"/>
  <c r="P516" i="1"/>
  <c r="P1812" i="1"/>
  <c r="P594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559" i="1"/>
  <c r="P1544" i="1"/>
  <c r="P1185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446" i="1"/>
  <c r="P436" i="1"/>
  <c r="P2906" i="1"/>
  <c r="P3863" i="1"/>
  <c r="P3897" i="1"/>
  <c r="P2133" i="1"/>
  <c r="P4027" i="1"/>
  <c r="P2888" i="1"/>
  <c r="P193" i="1"/>
  <c r="P1415" i="1"/>
  <c r="P1574" i="1"/>
  <c r="P1137" i="1"/>
  <c r="P3883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902" i="1"/>
  <c r="P3922" i="1"/>
  <c r="P3141" i="1"/>
  <c r="P3994" i="1"/>
  <c r="P873" i="1"/>
  <c r="P2141" i="1"/>
  <c r="P2876" i="1"/>
  <c r="P2846" i="1"/>
  <c r="P3642" i="1"/>
  <c r="P187" i="1"/>
  <c r="P128" i="1"/>
  <c r="P705" i="1"/>
  <c r="P1722" i="1"/>
  <c r="P430" i="1"/>
  <c r="P2698" i="1"/>
  <c r="P957" i="1"/>
  <c r="P2599" i="1"/>
  <c r="P1170" i="1"/>
  <c r="P624" i="1"/>
  <c r="P1154" i="1"/>
  <c r="P2144" i="1"/>
  <c r="P1319" i="1"/>
  <c r="P917" i="1"/>
  <c r="P1008" i="1"/>
  <c r="P1176" i="1"/>
  <c r="P935" i="1"/>
  <c r="P4010" i="1"/>
  <c r="P3649" i="1"/>
  <c r="P2706" i="1"/>
  <c r="P483" i="1"/>
  <c r="P1775" i="1"/>
  <c r="P987" i="1"/>
  <c r="P3966" i="1"/>
  <c r="P1076" i="1"/>
  <c r="P3986" i="1"/>
  <c r="P2672" i="1"/>
  <c r="P1138" i="1"/>
  <c r="P177" i="1"/>
  <c r="P1725" i="1"/>
  <c r="P1156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2125" i="1"/>
  <c r="P3927" i="1"/>
  <c r="P3747" i="1"/>
  <c r="P895" i="1"/>
  <c r="P3732" i="1"/>
  <c r="P4105" i="1"/>
  <c r="P3915" i="1"/>
  <c r="P669" i="1"/>
  <c r="P4005" i="1"/>
  <c r="P1152" i="1"/>
  <c r="P1727" i="1"/>
  <c r="P718" i="1"/>
  <c r="P1872" i="1"/>
  <c r="P2772" i="1"/>
  <c r="P2126" i="1"/>
  <c r="P2758" i="1"/>
  <c r="P199" i="1"/>
  <c r="P1713" i="1"/>
  <c r="P1457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3936" i="1"/>
  <c r="P1737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3103" i="1"/>
  <c r="P950" i="1"/>
  <c r="P3925" i="1"/>
  <c r="P4040" i="1"/>
  <c r="P2597" i="1"/>
  <c r="P3940" i="1"/>
  <c r="P3191" i="1"/>
  <c r="P692" i="1"/>
  <c r="P635" i="1"/>
  <c r="P2002" i="1"/>
  <c r="P1093" i="1"/>
  <c r="P3869" i="1"/>
  <c r="P4093" i="1"/>
  <c r="P988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4018" i="1"/>
  <c r="P127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982" i="1"/>
  <c r="P3740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3634" i="1"/>
  <c r="P3993" i="1"/>
  <c r="P3984" i="1"/>
  <c r="P181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739" i="1"/>
  <c r="P1568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3205" i="1"/>
  <c r="P241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4042" i="1"/>
  <c r="P1689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4096" i="1"/>
  <c r="P2913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1776" i="1"/>
  <c r="P972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4041" i="1"/>
  <c r="P168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296" i="1"/>
  <c r="P75" i="1"/>
  <c r="P86" i="1"/>
  <c r="P1644" i="1"/>
  <c r="P806" i="1"/>
  <c r="P2097" i="1"/>
  <c r="P2099" i="1"/>
  <c r="P1635" i="1"/>
  <c r="P1641" i="1"/>
  <c r="P784" i="1"/>
  <c r="P102" i="1"/>
  <c r="P2475" i="1"/>
  <c r="P103" i="1"/>
  <c r="P2498" i="1"/>
  <c r="P2114" i="1"/>
  <c r="P2468" i="1"/>
  <c r="P2209" i="1"/>
  <c r="P1824" i="1"/>
  <c r="P2832" i="1"/>
  <c r="P3377" i="1"/>
  <c r="P3554" i="1"/>
  <c r="P3615" i="1"/>
  <c r="P3429" i="1"/>
  <c r="P3519" i="1"/>
  <c r="P3187" i="1"/>
  <c r="P3334" i="1"/>
  <c r="P3668" i="1"/>
  <c r="P3583" i="1"/>
  <c r="P3495" i="1"/>
  <c r="P3433" i="1"/>
  <c r="P3518" i="1"/>
  <c r="P1859" i="1"/>
  <c r="P527" i="1"/>
  <c r="P2823" i="1"/>
  <c r="P3414" i="1"/>
  <c r="P43" i="1"/>
  <c r="P46" i="1"/>
  <c r="P3387" i="1"/>
  <c r="P810" i="1"/>
  <c r="P3662" i="1"/>
  <c r="P3830" i="1"/>
  <c r="P2925" i="1"/>
  <c r="P52" i="1"/>
  <c r="P855" i="1"/>
  <c r="P3546" i="1"/>
  <c r="P2637" i="1"/>
  <c r="P3475" i="1"/>
  <c r="P2824" i="1"/>
  <c r="P3765" i="1"/>
  <c r="P3776" i="1"/>
  <c r="P850" i="1"/>
  <c r="P2174" i="1"/>
  <c r="P2532" i="1"/>
  <c r="P3514" i="1"/>
  <c r="P3810" i="1"/>
  <c r="P823" i="1"/>
  <c r="P392" i="1"/>
  <c r="P2924" i="1"/>
  <c r="P3444" i="1"/>
  <c r="P3772" i="1"/>
  <c r="P3574" i="1"/>
  <c r="P3405" i="1"/>
  <c r="P849" i="1"/>
  <c r="P141" i="1"/>
  <c r="P3763" i="1"/>
  <c r="P3524" i="1"/>
  <c r="P2482" i="1"/>
  <c r="P3447" i="1"/>
  <c r="P51" i="1"/>
  <c r="P3506" i="1"/>
  <c r="P859" i="1"/>
  <c r="P3289" i="1"/>
  <c r="P2839" i="1"/>
  <c r="P2992" i="1"/>
  <c r="P33" i="1"/>
  <c r="P3652" i="1"/>
  <c r="P1365" i="1"/>
  <c r="P2930" i="1"/>
  <c r="P3581" i="1"/>
  <c r="P3338" i="1"/>
  <c r="P3532" i="1"/>
  <c r="P3771" i="1"/>
  <c r="P3417" i="1"/>
  <c r="P2524" i="1"/>
  <c r="P3394" i="1"/>
  <c r="P3629" i="1"/>
  <c r="P3766" i="1"/>
  <c r="P3343" i="1"/>
  <c r="P1847" i="1"/>
  <c r="P3610" i="1"/>
  <c r="P2990" i="1"/>
  <c r="P3676" i="1"/>
  <c r="P3033" i="1"/>
  <c r="P3557" i="1"/>
  <c r="P3496" i="1"/>
  <c r="P1304" i="1"/>
  <c r="P3578" i="1"/>
  <c r="P533" i="1"/>
  <c r="P3002" i="1"/>
  <c r="P2171" i="1"/>
  <c r="P1691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2288" i="1"/>
  <c r="P1826" i="1"/>
  <c r="P3299" i="1"/>
  <c r="P1853" i="1"/>
  <c r="P3312" i="1"/>
  <c r="P3318" i="1"/>
  <c r="P3624" i="1"/>
  <c r="P2484" i="1"/>
  <c r="P2290" i="1"/>
  <c r="P2562" i="1"/>
  <c r="P3221" i="1"/>
  <c r="P3215" i="1"/>
  <c r="P2248" i="1"/>
  <c r="P2179" i="1"/>
  <c r="P2977" i="1"/>
  <c r="P3697" i="1"/>
  <c r="P61" i="1"/>
  <c r="P1840" i="1"/>
  <c r="P2973" i="1"/>
  <c r="P1830" i="1"/>
  <c r="P1604" i="1"/>
  <c r="P388" i="1"/>
  <c r="P22" i="1"/>
  <c r="P535" i="1"/>
  <c r="P3831" i="1"/>
  <c r="P18" i="1"/>
  <c r="P2810" i="1"/>
  <c r="P3689" i="1"/>
  <c r="P34" i="1"/>
  <c r="P419" i="1"/>
  <c r="P750" i="1"/>
  <c r="P2541" i="1"/>
  <c r="P3777" i="1"/>
  <c r="P3375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2100" i="1"/>
  <c r="P1851" i="1"/>
  <c r="P3703" i="1"/>
  <c r="P1658" i="1"/>
  <c r="P2112" i="1"/>
  <c r="P727" i="1"/>
  <c r="P30" i="1"/>
  <c r="P3217" i="1"/>
  <c r="P2986" i="1"/>
  <c r="P344" i="1"/>
  <c r="P2830" i="1"/>
  <c r="P3650" i="1"/>
  <c r="P3236" i="1"/>
  <c r="P92" i="1"/>
  <c r="P3153" i="1"/>
  <c r="P3547" i="1"/>
  <c r="P2533" i="1"/>
  <c r="P3402" i="1"/>
  <c r="P1745" i="1"/>
  <c r="P827" i="1"/>
  <c r="P421" i="1"/>
  <c r="P794" i="1"/>
  <c r="P3752" i="1"/>
  <c r="P1290" i="1"/>
  <c r="P3558" i="1"/>
  <c r="P3263" i="1"/>
  <c r="P304" i="1"/>
  <c r="P654" i="1"/>
  <c r="P1268" i="1"/>
  <c r="P3571" i="1"/>
  <c r="P119" i="1"/>
  <c r="P1636" i="1"/>
  <c r="P108" i="1"/>
  <c r="P12" i="1"/>
  <c r="P3590" i="1"/>
  <c r="P3655" i="1"/>
  <c r="P3566" i="1"/>
  <c r="P3040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654" i="1"/>
  <c r="P3660" i="1"/>
  <c r="P19" i="1"/>
  <c r="P3503" i="1"/>
  <c r="P1673" i="1"/>
  <c r="P1531" i="1"/>
  <c r="P1607" i="1"/>
  <c r="P2088" i="1"/>
  <c r="P2306" i="1"/>
  <c r="P2966" i="1"/>
  <c r="P3456" i="1"/>
  <c r="P3020" i="1"/>
  <c r="P2713" i="1"/>
  <c r="P255" i="1"/>
  <c r="P3384" i="1"/>
  <c r="P1653" i="1"/>
  <c r="P2121" i="1"/>
  <c r="P3719" i="1"/>
  <c r="P3522" i="1"/>
  <c r="P3729" i="1"/>
  <c r="P3239" i="1"/>
  <c r="P2462" i="1"/>
  <c r="P3250" i="1"/>
  <c r="P3701" i="1"/>
  <c r="P3723" i="1"/>
  <c r="P3616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3184" i="1"/>
  <c r="P2937" i="1"/>
  <c r="P1884" i="1"/>
  <c r="P394" i="1"/>
  <c r="P2118" i="1"/>
  <c r="P2932" i="1"/>
  <c r="P1630" i="1"/>
  <c r="P838" i="1"/>
  <c r="P16" i="1"/>
  <c r="P3815" i="1"/>
  <c r="P3152" i="1"/>
  <c r="P1828" i="1"/>
  <c r="P3159" i="1"/>
  <c r="P3359" i="1"/>
  <c r="P3469" i="1"/>
  <c r="P3620" i="1"/>
  <c r="P3439" i="1"/>
  <c r="P56" i="1"/>
  <c r="P3322" i="1"/>
  <c r="P3476" i="1"/>
  <c r="P1286" i="1"/>
  <c r="P1608" i="1"/>
  <c r="P2496" i="1"/>
  <c r="P2615" i="1"/>
  <c r="P3762" i="1"/>
  <c r="P2055" i="1"/>
  <c r="P1512" i="1"/>
  <c r="P413" i="1"/>
  <c r="P3379" i="1"/>
  <c r="P1625" i="1"/>
  <c r="P3353" i="1"/>
  <c r="P1213" i="1"/>
  <c r="P3758" i="1"/>
  <c r="P3176" i="1"/>
  <c r="P2222" i="1"/>
  <c r="P2340" i="1"/>
  <c r="P3423" i="1"/>
  <c r="P3530" i="1"/>
  <c r="P2791" i="1"/>
  <c r="P3010" i="1"/>
  <c r="P3005" i="1"/>
  <c r="P339" i="1"/>
  <c r="P1628" i="1"/>
  <c r="P284" i="1"/>
  <c r="P336" i="1"/>
  <c r="P2219" i="1"/>
  <c r="P3513" i="1"/>
  <c r="P9" i="1"/>
  <c r="P2307" i="1"/>
  <c r="P3453" i="1"/>
  <c r="P1463" i="1"/>
  <c r="P317" i="1"/>
  <c r="P2302" i="1"/>
  <c r="P1610" i="1"/>
  <c r="P1263" i="1"/>
  <c r="P1858" i="1"/>
  <c r="P3811" i="1"/>
  <c r="P3841" i="1"/>
  <c r="P3329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798" i="1"/>
  <c r="P42" i="1"/>
  <c r="P3521" i="1"/>
  <c r="P2940" i="1"/>
  <c r="P3328" i="1"/>
  <c r="P362" i="1"/>
  <c r="P3362" i="1"/>
  <c r="P295" i="1"/>
  <c r="P1846" i="1"/>
  <c r="P728" i="1"/>
  <c r="P1643" i="1"/>
  <c r="P2981" i="1"/>
  <c r="P2800" i="1"/>
  <c r="P3358" i="1"/>
  <c r="P3365" i="1"/>
  <c r="P1683" i="1"/>
  <c r="P3664" i="1"/>
  <c r="P3688" i="1"/>
  <c r="P410" i="1"/>
  <c r="P3346" i="1"/>
  <c r="P1504" i="1"/>
  <c r="P828" i="1"/>
  <c r="P2605" i="1"/>
  <c r="P1615" i="1"/>
  <c r="P3508" i="1"/>
  <c r="P3271" i="1"/>
  <c r="P2221" i="1"/>
  <c r="P3715" i="1"/>
  <c r="P294" i="1"/>
  <c r="P3324" i="1"/>
  <c r="P1852" i="1"/>
  <c r="P1832" i="1"/>
  <c r="P3162" i="1"/>
  <c r="P3674" i="1"/>
  <c r="P2452" i="1"/>
  <c r="P409" i="1"/>
  <c r="P3252" i="1"/>
  <c r="P3526" i="1"/>
  <c r="P2210" i="1"/>
  <c r="P2526" i="1"/>
  <c r="P326" i="1"/>
  <c r="P3286" i="1"/>
  <c r="P2711" i="1"/>
  <c r="P1634" i="1"/>
  <c r="P1287" i="1"/>
  <c r="P2098" i="1"/>
  <c r="P835" i="1"/>
  <c r="P3344" i="1"/>
  <c r="P3272" i="1"/>
  <c r="P3326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628" i="1"/>
  <c r="P3255" i="1"/>
  <c r="P332" i="1"/>
  <c r="P3553" i="1"/>
  <c r="P2804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51" i="1"/>
  <c r="P3528" i="1"/>
  <c r="P3307" i="1"/>
  <c r="P345" i="1"/>
  <c r="P3661" i="1"/>
  <c r="P3226" i="1"/>
  <c r="P3725" i="1"/>
  <c r="P3474" i="1"/>
  <c r="P2984" i="1"/>
  <c r="P2931" i="1"/>
  <c r="P1888" i="1"/>
  <c r="P346" i="1"/>
  <c r="P35" i="1"/>
  <c r="P3220" i="1"/>
  <c r="P1039" i="1"/>
  <c r="P3839" i="1"/>
  <c r="P3269" i="1"/>
  <c r="P522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3383" i="1"/>
  <c r="P2461" i="1"/>
  <c r="P743" i="1"/>
  <c r="P2337" i="1"/>
  <c r="P3548" i="1"/>
  <c r="P1345" i="1"/>
  <c r="P2459" i="1"/>
  <c r="P746" i="1"/>
  <c r="P3466" i="1"/>
  <c r="P3760" i="1"/>
  <c r="P3230" i="1"/>
  <c r="P3716" i="1"/>
  <c r="P3227" i="1"/>
  <c r="P1395" i="1"/>
  <c r="P1470" i="1"/>
  <c r="P3392" i="1"/>
  <c r="P3563" i="1"/>
  <c r="P2811" i="1"/>
  <c r="P2332" i="1"/>
  <c r="P3500" i="1"/>
  <c r="P1203" i="1"/>
  <c r="P2927" i="1"/>
  <c r="P1205" i="1"/>
  <c r="P1899" i="1"/>
  <c r="P109" i="1"/>
  <c r="P2095" i="1"/>
  <c r="P786" i="1"/>
  <c r="P85" i="1"/>
  <c r="P3680" i="1"/>
  <c r="P2076" i="1"/>
  <c r="P2790" i="1"/>
  <c r="P2793" i="1"/>
  <c r="P537" i="1"/>
  <c r="P1663" i="1"/>
  <c r="P3726" i="1"/>
  <c r="P3717" i="1"/>
  <c r="P1405" i="1"/>
  <c r="P752" i="1"/>
  <c r="P245" i="1"/>
  <c r="P1672" i="1"/>
  <c r="P2317" i="1"/>
  <c r="P3443" i="1"/>
  <c r="P3599" i="1"/>
  <c r="P1219" i="1"/>
  <c r="P2270" i="1"/>
  <c r="P3018" i="1"/>
  <c r="P1540" i="1"/>
  <c r="P2166" i="1"/>
  <c r="P1670" i="1"/>
  <c r="P1664" i="1"/>
  <c r="P2799" i="1"/>
  <c r="P3284" i="1"/>
  <c r="P3768" i="1"/>
  <c r="P323" i="1"/>
  <c r="P3517" i="1"/>
  <c r="P3627" i="1"/>
  <c r="P358" i="1"/>
  <c r="P1616" i="1"/>
  <c r="P2208" i="1"/>
  <c r="P2553" i="1"/>
  <c r="P3430" i="1"/>
  <c r="P1303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2663" i="1"/>
  <c r="P1753" i="1"/>
  <c r="P3679" i="1"/>
  <c r="P60" i="1"/>
  <c r="P3246" i="1"/>
  <c r="P1206" i="1"/>
  <c r="P3427" i="1"/>
  <c r="P2176" i="1"/>
  <c r="P3360" i="1"/>
  <c r="P2049" i="1"/>
  <c r="P1833" i="1"/>
  <c r="P3175" i="1"/>
  <c r="P3266" i="1"/>
  <c r="P3282" i="1"/>
  <c r="P3025" i="1"/>
  <c r="P3467" i="1"/>
  <c r="P350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3210" i="1"/>
  <c r="P3374" i="1"/>
  <c r="P1275" i="1"/>
  <c r="P3670" i="1"/>
  <c r="P3561" i="1"/>
  <c r="P3416" i="1"/>
  <c r="P3750" i="1"/>
  <c r="P2089" i="1"/>
  <c r="P1638" i="1"/>
  <c r="P3413" i="1"/>
  <c r="P2544" i="1"/>
  <c r="P1507" i="1"/>
  <c r="P3426" i="1"/>
  <c r="P2720" i="1"/>
  <c r="P330" i="1"/>
  <c r="P3381" i="1"/>
  <c r="P1372" i="1"/>
  <c r="P1631" i="1"/>
  <c r="P247" i="1"/>
  <c r="P2999" i="1"/>
  <c r="P756" i="1"/>
  <c r="P3401" i="1"/>
  <c r="P2705" i="1"/>
  <c r="P3507" i="1"/>
  <c r="P1222" i="1"/>
  <c r="P811" i="1"/>
  <c r="P2537" i="1"/>
  <c r="P1639" i="1"/>
  <c r="P2463" i="1"/>
  <c r="P1246" i="1"/>
  <c r="P3390" i="1"/>
  <c r="P403" i="1"/>
  <c r="P1473" i="1"/>
  <c r="P793" i="1"/>
  <c r="P5" i="1"/>
  <c r="P3371" i="1"/>
  <c r="P399" i="1"/>
  <c r="P356" i="1"/>
  <c r="P1195" i="1"/>
  <c r="P367" i="1"/>
  <c r="P3781" i="1"/>
  <c r="P2319" i="1"/>
  <c r="P1895" i="1"/>
  <c r="P782" i="1"/>
  <c r="P3151" i="1"/>
  <c r="P813" i="1"/>
  <c r="P96" i="1"/>
  <c r="P114" i="1"/>
  <c r="P3651" i="1"/>
  <c r="P3653" i="1"/>
  <c r="P3478" i="1"/>
  <c r="P2842" i="1"/>
  <c r="P3367" i="1"/>
  <c r="P1837" i="1"/>
  <c r="P831" i="1"/>
  <c r="P3665" i="1"/>
  <c r="P1003" i="1"/>
  <c r="P2318" i="1"/>
  <c r="P1352" i="1"/>
  <c r="P2292" i="1"/>
  <c r="P313" i="1"/>
  <c r="P2313" i="1"/>
  <c r="P370" i="1"/>
  <c r="P1189" i="1"/>
  <c r="P312" i="1"/>
  <c r="P3228" i="1"/>
  <c r="P48" i="1"/>
  <c r="P1209" i="1"/>
  <c r="P1618" i="1"/>
  <c r="P3440" i="1"/>
  <c r="P2606" i="1"/>
  <c r="P1261" i="1"/>
  <c r="P2531" i="1"/>
  <c r="P2797" i="1"/>
  <c r="P2733" i="1"/>
  <c r="P3247" i="1"/>
  <c r="P844" i="1"/>
  <c r="P3398" i="1"/>
  <c r="P3603" i="1"/>
  <c r="P3341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3545" i="1"/>
  <c r="P536" i="1"/>
  <c r="P3834" i="1"/>
  <c r="P861" i="1"/>
  <c r="P273" i="1"/>
  <c r="P2787" i="1"/>
  <c r="P2116" i="1"/>
  <c r="P2477" i="1"/>
  <c r="P1649" i="1"/>
  <c r="P383" i="1"/>
  <c r="P315" i="1"/>
  <c r="P3568" i="1"/>
  <c r="P3285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2536" i="1"/>
  <c r="P807" i="1"/>
  <c r="P812" i="1"/>
  <c r="P1640" i="1"/>
  <c r="P3388" i="1"/>
  <c r="P3543" i="1"/>
  <c r="P4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501" i="1"/>
  <c r="P331" i="1"/>
  <c r="P2988" i="1"/>
  <c r="P2558" i="1"/>
  <c r="P1893" i="1"/>
  <c r="P3436" i="1"/>
  <c r="P751" i="1"/>
  <c r="P730" i="1"/>
  <c r="P310" i="1"/>
  <c r="P252" i="1"/>
  <c r="P2500" i="1"/>
  <c r="P2642" i="1"/>
  <c r="P2218" i="1"/>
  <c r="P3687" i="1"/>
  <c r="P2728" i="1"/>
  <c r="P2342" i="1"/>
  <c r="P3395" i="1"/>
  <c r="P222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74" i="1"/>
  <c r="P2972" i="1"/>
  <c r="P2933" i="1"/>
  <c r="P3825" i="1"/>
  <c r="P3527" i="1"/>
  <c r="P3052" i="1"/>
  <c r="P2970" i="1"/>
  <c r="P1211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891" i="1"/>
  <c r="P1761" i="1"/>
  <c r="P17" i="1"/>
  <c r="P333" i="1"/>
  <c r="P351" i="1"/>
  <c r="P2309" i="1"/>
  <c r="P398" i="1"/>
  <c r="P375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30" i="1"/>
  <c r="P817" i="1"/>
  <c r="P2543" i="1"/>
  <c r="P2108" i="1"/>
  <c r="P649" i="1"/>
  <c r="P1373" i="1"/>
  <c r="P3409" i="1"/>
  <c r="P1383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2291" i="1"/>
  <c r="P3323" i="1"/>
  <c r="P742" i="1"/>
  <c r="P1033" i="1"/>
  <c r="P3275" i="1"/>
  <c r="P107" i="1"/>
  <c r="P2607" i="1"/>
  <c r="P3696" i="1"/>
  <c r="P3042" i="1"/>
  <c r="P2450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3008" i="1"/>
  <c r="P282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2936" i="1"/>
  <c r="P2451" i="1"/>
  <c r="P3321" i="1"/>
  <c r="P1665" i="1"/>
  <c r="P1755" i="1"/>
  <c r="P3699" i="1"/>
  <c r="P3826" i="1"/>
  <c r="P3135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2086" i="1"/>
  <c r="P1288" i="1"/>
  <c r="P277" i="1"/>
  <c r="P1937" i="1"/>
  <c r="P74" i="1"/>
  <c r="P1471" i="1"/>
  <c r="P3562" i="1"/>
  <c r="P2228" i="1"/>
  <c r="P1034" i="1"/>
  <c r="P3585" i="1"/>
  <c r="P3412" i="1"/>
  <c r="P3004" i="1"/>
  <c r="P3759" i="1"/>
  <c r="P1464" i="1"/>
  <c r="P3432" i="1"/>
  <c r="P1292" i="1"/>
  <c r="P3279" i="1"/>
  <c r="P2446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3185" i="1"/>
  <c r="P3183" i="1"/>
  <c r="P2967" i="1"/>
  <c r="P3836" i="1"/>
  <c r="P1193" i="1"/>
  <c r="P1364" i="1"/>
  <c r="P3424" i="1"/>
  <c r="P1392" i="1"/>
  <c r="P1686" i="1"/>
  <c r="P23" i="1"/>
  <c r="P288" i="1"/>
  <c r="P1404" i="1"/>
  <c r="P3690" i="1"/>
  <c r="P2982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3814" i="1"/>
  <c r="P2205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2539" i="1"/>
  <c r="P1614" i="1"/>
  <c r="P3516" i="1"/>
  <c r="P3348" i="1"/>
  <c r="P2807" i="1"/>
  <c r="P1294" i="1"/>
  <c r="P3317" i="1"/>
  <c r="P3045" i="1"/>
  <c r="P3824" i="1"/>
  <c r="P40" i="1"/>
  <c r="P3520" i="1"/>
  <c r="P2608" i="1"/>
  <c r="P3681" i="1"/>
  <c r="P3600" i="1"/>
  <c r="P340" i="1"/>
  <c r="P371" i="1"/>
  <c r="P366" i="1"/>
  <c r="P2460" i="1"/>
  <c r="P1648" i="1"/>
  <c r="P3339" i="1"/>
  <c r="P1393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833" i="1"/>
  <c r="P2669" i="1"/>
  <c r="P1941" i="1"/>
  <c r="P1370" i="1"/>
  <c r="P2464" i="1"/>
  <c r="P1283" i="1"/>
  <c r="P744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754" i="1"/>
  <c r="P3621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2471" i="1"/>
  <c r="P1262" i="1"/>
  <c r="P2485" i="1"/>
  <c r="P246" i="1"/>
  <c r="P318" i="1"/>
  <c r="P2198" i="1"/>
  <c r="P1399" i="1"/>
  <c r="P3582" i="1"/>
  <c r="P2969" i="1"/>
  <c r="P3160" i="1"/>
  <c r="P3713" i="1"/>
  <c r="P528" i="1"/>
  <c r="P3293" i="1"/>
  <c r="P2625" i="1"/>
  <c r="P1747" i="1"/>
  <c r="P1617" i="1"/>
  <c r="P3181" i="1"/>
  <c r="P789" i="1"/>
  <c r="P373" i="1"/>
  <c r="P3486" i="1"/>
  <c r="P1369" i="1"/>
  <c r="P285" i="1"/>
  <c r="P3281" i="1"/>
  <c r="P3572" i="1"/>
  <c r="P2214" i="1"/>
  <c r="P1926" i="1"/>
  <c r="P379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3174" i="1"/>
  <c r="P2806" i="1"/>
  <c r="P3786" i="1"/>
  <c r="P1208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2538" i="1"/>
  <c r="P1759" i="1"/>
  <c r="P3219" i="1"/>
  <c r="P3023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753" i="1"/>
  <c r="P2469" i="1"/>
  <c r="P3597" i="1"/>
  <c r="P25" i="1"/>
  <c r="P68" i="1"/>
  <c r="P1026" i="1"/>
  <c r="P1366" i="1"/>
  <c r="P3369" i="1"/>
  <c r="P298" i="1"/>
  <c r="P303" i="1"/>
  <c r="P3483" i="1"/>
  <c r="P3235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106" i="1"/>
  <c r="P93" i="1"/>
  <c r="P2169" i="1"/>
  <c r="P377" i="1"/>
  <c r="P3756" i="1"/>
  <c r="P3625" i="1"/>
  <c r="P3692" i="1"/>
  <c r="P2784" i="1"/>
  <c r="P3782" i="1"/>
  <c r="P1757" i="1"/>
  <c r="P47" i="1"/>
  <c r="P293" i="1"/>
  <c r="P2719" i="1"/>
  <c r="P2051" i="1"/>
  <c r="P418" i="1"/>
  <c r="P2029" i="1"/>
  <c r="P1247" i="1"/>
  <c r="P2840" i="1"/>
  <c r="P2829" i="1"/>
  <c r="P2197" i="1"/>
  <c r="P1528" i="1"/>
  <c r="P2033" i="1"/>
  <c r="P847" i="1"/>
  <c r="P2091" i="1"/>
  <c r="P842" i="1"/>
  <c r="P2093" i="1"/>
  <c r="P735" i="1"/>
  <c r="P3007" i="1"/>
  <c r="P539" i="1"/>
  <c r="P13" i="1"/>
  <c r="P1475" i="1"/>
  <c r="P2096" i="1"/>
  <c r="P283" i="1"/>
  <c r="P525" i="1"/>
  <c r="P1933" i="1"/>
  <c r="P1849" i="1"/>
  <c r="P2320" i="1"/>
  <c r="P2048" i="1"/>
  <c r="P1623" i="1"/>
  <c r="P3702" i="1"/>
  <c r="P3490" i="1"/>
  <c r="P3292" i="1"/>
  <c r="P3021" i="1"/>
  <c r="P3708" i="1"/>
  <c r="P2287" i="1"/>
  <c r="P2492" i="1"/>
  <c r="P2170" i="1"/>
  <c r="P3283" i="1"/>
  <c r="P2987" i="1"/>
  <c r="P3812" i="1"/>
  <c r="P3470" i="1"/>
  <c r="P839" i="1"/>
  <c r="P2964" i="1"/>
  <c r="P3406" i="1"/>
  <c r="P129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74" i="1"/>
  <c r="P2825" i="1"/>
  <c r="P1301" i="1"/>
  <c r="P1845" i="1"/>
  <c r="P1386" i="1"/>
  <c r="P364" i="1"/>
  <c r="P3170" i="1"/>
  <c r="P3460" i="1"/>
  <c r="P3498" i="1"/>
  <c r="P1645" i="1"/>
  <c r="P3618" i="1"/>
  <c r="P3224" i="1"/>
  <c r="P1525" i="1"/>
  <c r="P2494" i="1"/>
  <c r="P1347" i="1"/>
  <c r="P2928" i="1"/>
  <c r="P3229" i="1"/>
  <c r="P342" i="1"/>
  <c r="P1291" i="1"/>
  <c r="P2019" i="1"/>
  <c r="P1613" i="1"/>
  <c r="P2671" i="1"/>
  <c r="P1472" i="1"/>
  <c r="P2024" i="1"/>
  <c r="P400" i="1"/>
  <c r="P335" i="1"/>
  <c r="P2297" i="1"/>
  <c r="P1844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3694" i="1"/>
  <c r="P2809" i="1"/>
  <c r="P2178" i="1"/>
  <c r="P1943" i="1"/>
  <c r="P2534" i="1"/>
  <c r="P1401" i="1"/>
  <c r="P390" i="1"/>
  <c r="P2030" i="1"/>
  <c r="P3535" i="1"/>
  <c r="P3461" i="1"/>
  <c r="P3214" i="1"/>
  <c r="P3357" i="1"/>
  <c r="P1368" i="1"/>
  <c r="P3589" i="1"/>
  <c r="P3038" i="1"/>
  <c r="P650" i="1"/>
  <c r="P414" i="1"/>
  <c r="P1669" i="1"/>
  <c r="P2069" i="1"/>
  <c r="P1965" i="1"/>
  <c r="P2175" i="1"/>
  <c r="P1932" i="1"/>
  <c r="P81" i="1"/>
  <c r="P3727" i="1"/>
  <c r="P3468" i="1"/>
  <c r="P3164" i="1"/>
  <c r="P70" i="1"/>
  <c r="P72" i="1"/>
  <c r="P3034" i="1"/>
  <c r="P3594" i="1"/>
  <c r="P816" i="1"/>
  <c r="P3244" i="1"/>
  <c r="P353" i="1"/>
  <c r="P2480" i="1"/>
  <c r="P3591" i="1"/>
  <c r="P3492" i="1"/>
  <c r="P2497" i="1"/>
  <c r="P2815" i="1"/>
  <c r="P2631" i="1"/>
  <c r="P104" i="1"/>
  <c r="P3489" i="1"/>
  <c r="P3138" i="1"/>
  <c r="P3254" i="1"/>
  <c r="P3481" i="1"/>
  <c r="P2805" i="1"/>
  <c r="P3693" i="1"/>
  <c r="P2473" i="1"/>
  <c r="P2938" i="1"/>
  <c r="P755" i="1"/>
  <c r="P3044" i="1"/>
  <c r="P3533" i="1"/>
  <c r="P3270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3273" i="1"/>
  <c r="P3415" i="1"/>
  <c r="P2819" i="1"/>
  <c r="P3347" i="1"/>
  <c r="P3579" i="1"/>
  <c r="P3602" i="1"/>
  <c r="P3431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939" i="1"/>
  <c r="P1621" i="1"/>
  <c r="P1901" i="1"/>
  <c r="P27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3613" i="1"/>
  <c r="P2822" i="1"/>
  <c r="P1354" i="1"/>
  <c r="P3302" i="1"/>
  <c r="P2041" i="1"/>
  <c r="P3706" i="1"/>
  <c r="P329" i="1"/>
  <c r="P1894" i="1"/>
  <c r="P1389" i="1"/>
  <c r="P2102" i="1"/>
  <c r="P1923" i="1"/>
  <c r="P411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822" i="1"/>
  <c r="P3028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93" i="1"/>
  <c r="P1218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3698" i="1"/>
  <c r="P1763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3364" i="1"/>
  <c r="P858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N19" i="17" l="1"/>
  <c r="M19" i="17"/>
  <c r="M21" i="17"/>
  <c r="N21" i="17"/>
  <c r="O14" i="17"/>
  <c r="O12" i="17"/>
  <c r="O11" i="17"/>
  <c r="O9" i="17"/>
  <c r="M14" i="17"/>
  <c r="M11" i="17"/>
  <c r="M12" i="17"/>
  <c r="M9" i="17"/>
  <c r="N6" i="17"/>
  <c r="N5" i="17"/>
  <c r="N4" i="17"/>
  <c r="N3" i="17"/>
  <c r="N2" i="17"/>
  <c r="M6" i="17"/>
  <c r="M5" i="17"/>
  <c r="M4" i="17"/>
  <c r="M3" i="17"/>
  <c r="M2" i="17"/>
  <c r="J4" i="17"/>
  <c r="H4" i="17"/>
  <c r="J15" i="17"/>
  <c r="J13" i="17"/>
  <c r="J12" i="17"/>
  <c r="J10" i="17"/>
  <c r="J9" i="17"/>
  <c r="J8" i="17"/>
  <c r="J7" i="17"/>
  <c r="J6" i="17"/>
  <c r="J14" i="17" s="1"/>
  <c r="J5" i="17"/>
  <c r="N18" i="17" s="1"/>
  <c r="H10" i="17"/>
  <c r="H9" i="17"/>
  <c r="H8" i="17"/>
  <c r="H7" i="17"/>
  <c r="H6" i="17"/>
  <c r="H14" i="17" s="1"/>
  <c r="H5" i="17"/>
  <c r="H15" i="17"/>
  <c r="H13" i="17"/>
  <c r="H12" i="17"/>
  <c r="H18" i="17" l="1"/>
  <c r="H16" i="17"/>
  <c r="H17" i="17" s="1"/>
  <c r="J16" i="17"/>
  <c r="J18" i="17" s="1"/>
  <c r="M7" i="17"/>
  <c r="M15" i="17" s="1"/>
  <c r="N7" i="17"/>
  <c r="O15" i="17" s="1"/>
  <c r="R2736" i="1"/>
  <c r="Q2736" i="1"/>
  <c r="M1255" i="1"/>
  <c r="M1014" i="1"/>
  <c r="M2016" i="1"/>
  <c r="M3842" i="1"/>
  <c r="M2613" i="1"/>
  <c r="M80" i="1"/>
  <c r="M2247" i="1"/>
  <c r="M2261" i="1"/>
  <c r="M2187" i="1"/>
  <c r="M2271" i="1"/>
  <c r="M1945" i="1"/>
  <c r="M2077" i="1"/>
  <c r="M2723" i="1"/>
  <c r="M644" i="1"/>
  <c r="M1960" i="1"/>
  <c r="M2626" i="1"/>
  <c r="M2244" i="1"/>
  <c r="M2274" i="1"/>
  <c r="M1662" i="1"/>
  <c r="M2233" i="1"/>
  <c r="M1480" i="1"/>
  <c r="M2230" i="1"/>
  <c r="M2236" i="1"/>
  <c r="M1972" i="1"/>
  <c r="M1963" i="1"/>
  <c r="M2194" i="1"/>
  <c r="M1980" i="1"/>
  <c r="M2189" i="1"/>
  <c r="M2737" i="1"/>
  <c r="M2252" i="1"/>
  <c r="M2627" i="1"/>
  <c r="M2199" i="1"/>
  <c r="M2227" i="1"/>
  <c r="M2018" i="1"/>
  <c r="M1764" i="1"/>
  <c r="M2619" i="1"/>
  <c r="M2013" i="1"/>
  <c r="M2047" i="1"/>
  <c r="M2243" i="1"/>
  <c r="M1950" i="1"/>
  <c r="M1946" i="1"/>
  <c r="M1217" i="1"/>
  <c r="M2263" i="1"/>
  <c r="M2272" i="1"/>
  <c r="M2204" i="1"/>
  <c r="M1956" i="1"/>
  <c r="M1974" i="1"/>
  <c r="M1478" i="1"/>
  <c r="M2603" i="1"/>
  <c r="M2629" i="1"/>
  <c r="M2259" i="1"/>
  <c r="M2026" i="1"/>
  <c r="M1971" i="1"/>
  <c r="M1514" i="1"/>
  <c r="M2078" i="1"/>
  <c r="M2202" i="1"/>
  <c r="M2196" i="1"/>
  <c r="M2238" i="1"/>
  <c r="M2329" i="1"/>
  <c r="M2184" i="1"/>
  <c r="M2338" i="1"/>
  <c r="M2082" i="1"/>
  <c r="M2045" i="1"/>
  <c r="M2191" i="1"/>
  <c r="M1403" i="1"/>
  <c r="M2234" i="1"/>
  <c r="M2015" i="1"/>
  <c r="M2729" i="1"/>
  <c r="M2185" i="1"/>
  <c r="M2021" i="1"/>
  <c r="M1534" i="1"/>
  <c r="M2052" i="1"/>
  <c r="M2256" i="1"/>
  <c r="M2996" i="1"/>
  <c r="M1467" i="1"/>
  <c r="M2195" i="1"/>
  <c r="M2312" i="1"/>
  <c r="M2449" i="1"/>
  <c r="M1382" i="1"/>
  <c r="M2040" i="1"/>
  <c r="M1536" i="1"/>
  <c r="M2190" i="1"/>
  <c r="M2277" i="1"/>
  <c r="M2609" i="1"/>
  <c r="M2282" i="1"/>
  <c r="M1979" i="1"/>
  <c r="M1957" i="1"/>
  <c r="M79" i="1"/>
  <c r="M2036" i="1"/>
  <c r="M316" i="1"/>
  <c r="M2741" i="1"/>
  <c r="M2203" i="1"/>
  <c r="M2003" i="1"/>
  <c r="M2269" i="1"/>
  <c r="M1346" i="1"/>
  <c r="M2246" i="1"/>
  <c r="M1976" i="1"/>
  <c r="M1969" i="1"/>
  <c r="M2031" i="1"/>
  <c r="M1982" i="1"/>
  <c r="M2635" i="1"/>
  <c r="M2054" i="1"/>
  <c r="M2239" i="1"/>
  <c r="M1023" i="1"/>
  <c r="M2709" i="1"/>
  <c r="M2301" i="1"/>
  <c r="M1947" i="1"/>
  <c r="M1978" i="1"/>
  <c r="M1032" i="1"/>
  <c r="M3728" i="1"/>
  <c r="M3155" i="1"/>
  <c r="M2235" i="1"/>
  <c r="M3813" i="1"/>
  <c r="M2262" i="1"/>
  <c r="M2604" i="1"/>
  <c r="M1196" i="1"/>
  <c r="M2268" i="1"/>
  <c r="M2012" i="1"/>
  <c r="M3003" i="1"/>
  <c r="M2072" i="1"/>
  <c r="M738" i="1"/>
  <c r="M3355" i="1"/>
  <c r="M2005" i="1"/>
  <c r="M45" i="1"/>
  <c r="M1839" i="1"/>
  <c r="M248" i="1"/>
  <c r="M2011" i="1"/>
  <c r="M2034" i="1"/>
  <c r="M2611" i="1"/>
  <c r="M540" i="1"/>
  <c r="M3027" i="1"/>
  <c r="M2039" i="1"/>
  <c r="M646" i="1"/>
  <c r="M3710" i="1"/>
  <c r="M2267" i="1"/>
  <c r="M2726" i="1"/>
  <c r="M1259" i="1"/>
  <c r="M2341" i="1"/>
  <c r="M1958" i="1"/>
  <c r="M308" i="1"/>
  <c r="M2216" i="1"/>
  <c r="M1194" i="1"/>
  <c r="M3446" i="1"/>
  <c r="M2081" i="1"/>
  <c r="M3584" i="1"/>
  <c r="M2257" i="1"/>
  <c r="M3294" i="1"/>
  <c r="M1970" i="1"/>
  <c r="M2186" i="1"/>
  <c r="M320" i="1"/>
  <c r="M2273" i="1"/>
  <c r="M1530" i="1"/>
  <c r="M2023" i="1"/>
  <c r="M2073" i="1"/>
  <c r="M1224" i="1"/>
  <c r="M647" i="1"/>
  <c r="M1506" i="1"/>
  <c r="M2254" i="1"/>
  <c r="M1612" i="1"/>
  <c r="M2280" i="1"/>
  <c r="M2242" i="1"/>
  <c r="M1198" i="1"/>
  <c r="M656" i="1"/>
  <c r="M845" i="1"/>
  <c r="M2488" i="1"/>
  <c r="M1632" i="1"/>
  <c r="M2717" i="1"/>
  <c r="M1973" i="1"/>
  <c r="M1835" i="1"/>
  <c r="M1967" i="1"/>
  <c r="M1200" i="1"/>
  <c r="M1754" i="1"/>
  <c r="M1966" i="1"/>
  <c r="M1975" i="1"/>
  <c r="M384" i="1"/>
  <c r="M2330" i="1"/>
  <c r="M1212" i="1"/>
  <c r="M2107" i="1"/>
  <c r="M1199" i="1"/>
  <c r="M2724" i="1"/>
  <c r="M1378" i="1"/>
  <c r="M3654" i="1"/>
  <c r="M1538" i="1"/>
  <c r="M2177" i="1"/>
  <c r="M2042" i="1"/>
  <c r="M2008" i="1"/>
  <c r="M110" i="1"/>
  <c r="M3026" i="1"/>
  <c r="M2739" i="1"/>
  <c r="M2226" i="1"/>
  <c r="M2817" i="1"/>
  <c r="M1289" i="1"/>
  <c r="M1925" i="1"/>
  <c r="M264" i="1"/>
  <c r="M3720" i="1"/>
  <c r="M759" i="1"/>
  <c r="M1025" i="1"/>
  <c r="M2014" i="1"/>
  <c r="M2006" i="1"/>
  <c r="M833" i="1"/>
  <c r="M2710" i="1"/>
  <c r="M306" i="1"/>
  <c r="M287" i="1"/>
  <c r="M3820" i="1"/>
  <c r="M2032" i="1"/>
  <c r="M1955" i="1"/>
  <c r="M2117" i="1"/>
  <c r="M3832" i="1"/>
  <c r="M2610" i="1"/>
  <c r="M3393" i="1"/>
  <c r="M2258" i="1"/>
  <c r="M3368" i="1"/>
  <c r="M2275" i="1"/>
  <c r="M111" i="1"/>
  <c r="M1388" i="1"/>
  <c r="M2068" i="1"/>
  <c r="M858" i="1"/>
  <c r="M3364" i="1"/>
  <c r="M2004" i="1"/>
  <c r="M1509" i="1"/>
  <c r="M3473" i="1"/>
  <c r="M389" i="1"/>
  <c r="M658" i="1"/>
  <c r="M3039" i="1"/>
  <c r="M1260" i="1"/>
  <c r="M1953" i="1"/>
  <c r="M1385" i="1"/>
  <c r="M2335" i="1"/>
  <c r="M1285" i="1"/>
  <c r="M2037" i="1"/>
  <c r="M3410" i="1"/>
  <c r="M3316" i="1"/>
  <c r="M3721" i="1"/>
  <c r="M1977" i="1"/>
  <c r="M1526" i="1"/>
  <c r="M1968" i="1"/>
  <c r="M385" i="1"/>
  <c r="M1022" i="1"/>
  <c r="M1520" i="1"/>
  <c r="M1841" i="1"/>
  <c r="M1351" i="1"/>
  <c r="M790" i="1"/>
  <c r="M1380" i="1"/>
  <c r="M2501" i="1"/>
  <c r="M2445" i="1"/>
  <c r="M1257" i="1"/>
  <c r="M2059" i="1"/>
  <c r="M3601" i="1"/>
  <c r="M3464" i="1"/>
  <c r="M2730" i="1"/>
  <c r="M1676" i="1"/>
  <c r="M1752" i="1"/>
  <c r="M2027" i="1"/>
  <c r="M1952" i="1"/>
  <c r="M1838" i="1"/>
  <c r="M1252" i="1"/>
  <c r="M2215" i="1"/>
  <c r="M1204" i="1"/>
  <c r="M2067" i="1"/>
  <c r="M1256" i="1"/>
  <c r="M1954" i="1"/>
  <c r="M83" i="1"/>
  <c r="M2062" i="1"/>
  <c r="M2213" i="1"/>
  <c r="M1928" i="1"/>
  <c r="M2547" i="1"/>
  <c r="M846" i="1"/>
  <c r="M1964" i="1"/>
  <c r="M2022" i="1"/>
  <c r="M3458" i="1"/>
  <c r="M2066" i="1"/>
  <c r="M260" i="1"/>
  <c r="M3048" i="1"/>
  <c r="M3462" i="1"/>
  <c r="M1376" i="1"/>
  <c r="M1477" i="1"/>
  <c r="M3157" i="1"/>
  <c r="M2621" i="1"/>
  <c r="M2638" i="1"/>
  <c r="M1939" i="1"/>
  <c r="M2837" i="1"/>
  <c r="M3709" i="1"/>
  <c r="M3445" i="1"/>
  <c r="M2284" i="1"/>
  <c r="M2283" i="1"/>
  <c r="M2192" i="1"/>
  <c r="M254" i="1"/>
  <c r="M3607" i="1"/>
  <c r="M3397" i="1"/>
  <c r="M39" i="1"/>
  <c r="M1358" i="1"/>
  <c r="M2457" i="1"/>
  <c r="M2043" i="1"/>
  <c r="M391" i="1"/>
  <c r="M2458" i="1"/>
  <c r="M2172" i="1"/>
  <c r="M787" i="1"/>
  <c r="M3539" i="1"/>
  <c r="M2467" i="1"/>
  <c r="M2266" i="1"/>
  <c r="M3510" i="1"/>
  <c r="M3009" i="1"/>
  <c r="M1539" i="1"/>
  <c r="M825" i="1"/>
  <c r="M747" i="1"/>
  <c r="M301" i="1"/>
  <c r="M2035" i="1"/>
  <c r="M274" i="1"/>
  <c r="M2991" i="1"/>
  <c r="M289" i="1"/>
  <c r="M1533" i="1"/>
  <c r="M2315" i="1"/>
  <c r="M3308" i="1"/>
  <c r="M3593" i="1"/>
  <c r="M3257" i="1"/>
  <c r="M1681" i="1"/>
  <c r="M2975" i="1"/>
  <c r="M3656" i="1"/>
  <c r="M1655" i="1"/>
  <c r="M1527" i="1"/>
  <c r="M359" i="1"/>
  <c r="M66" i="1"/>
  <c r="M1362" i="1"/>
  <c r="M2447" i="1"/>
  <c r="M2293" i="1"/>
  <c r="M1883" i="1"/>
  <c r="M1935" i="1"/>
  <c r="M1220" i="1"/>
  <c r="M2998" i="1"/>
  <c r="M2614" i="1"/>
  <c r="M3180" i="1"/>
  <c r="M3345" i="1"/>
  <c r="M2978" i="1"/>
  <c r="M2479" i="1"/>
  <c r="M1377" i="1"/>
  <c r="M2231" i="1"/>
  <c r="M1942" i="1"/>
  <c r="M2670" i="1"/>
  <c r="M3605" i="1"/>
  <c r="M2304" i="1"/>
  <c r="M3451" i="1"/>
  <c r="M3295" i="1"/>
  <c r="M2732" i="1"/>
  <c r="M348" i="1"/>
  <c r="M2836" i="1"/>
  <c r="M1642" i="1"/>
  <c r="M2617" i="1"/>
  <c r="M3523" i="1"/>
  <c r="M2251" i="1"/>
  <c r="M2060" i="1"/>
  <c r="M3030" i="1"/>
  <c r="M2448" i="1"/>
  <c r="M1959" i="1"/>
  <c r="M1402" i="1"/>
  <c r="M2057" i="1"/>
  <c r="M1831" i="1"/>
  <c r="M37" i="1"/>
  <c r="M1266" i="1"/>
  <c r="M3050" i="1"/>
  <c r="M1503" i="1"/>
  <c r="M2639" i="1"/>
  <c r="M1890" i="1"/>
  <c r="M1762" i="1"/>
  <c r="M14" i="1"/>
  <c r="M3267" i="1"/>
  <c r="M2641" i="1"/>
  <c r="M1466" i="1"/>
  <c r="M3167" i="1"/>
  <c r="M2224" i="1"/>
  <c r="M2971" i="1"/>
  <c r="M3612" i="1"/>
  <c r="M1277" i="1"/>
  <c r="M1519" i="1"/>
  <c r="M2025" i="1"/>
  <c r="M2181" i="1"/>
  <c r="M3233" i="1"/>
  <c r="M1668" i="1"/>
  <c r="M1190" i="1"/>
  <c r="M3168" i="1"/>
  <c r="M3837" i="1"/>
  <c r="M734" i="1"/>
  <c r="M815" i="1"/>
  <c r="M15" i="1"/>
  <c r="M3485" i="1"/>
  <c r="M3311" i="1"/>
  <c r="M2668" i="1"/>
  <c r="M1221" i="1"/>
  <c r="M741" i="1"/>
  <c r="M3493" i="1"/>
  <c r="M3012" i="1"/>
  <c r="M2632" i="1"/>
  <c r="M2229" i="1"/>
  <c r="M281" i="1"/>
  <c r="M1517" i="1"/>
  <c r="M2316" i="1"/>
  <c r="M3015" i="1"/>
  <c r="M1961" i="1"/>
  <c r="M2525" i="1"/>
  <c r="M2545" i="1"/>
  <c r="M2217" i="1"/>
  <c r="M3536" i="1"/>
  <c r="M282" i="1"/>
  <c r="M276" i="1"/>
  <c r="M1633" i="1"/>
  <c r="M3718" i="1"/>
  <c r="M820" i="1"/>
  <c r="M2555" i="1"/>
  <c r="M729" i="1"/>
  <c r="M1627" i="1"/>
  <c r="M1210" i="1"/>
  <c r="M3488" i="1"/>
  <c r="M28" i="1"/>
  <c r="M852" i="1"/>
  <c r="M1763" i="1"/>
  <c r="M3698" i="1"/>
  <c r="M1276" i="1"/>
  <c r="M1280" i="1"/>
  <c r="M64" i="1"/>
  <c r="M2455" i="1"/>
  <c r="M113" i="1"/>
  <c r="M3274" i="1"/>
  <c r="M2264" i="1"/>
  <c r="M1857" i="1"/>
  <c r="M2712" i="1"/>
  <c r="M2281" i="1"/>
  <c r="M3714" i="1"/>
  <c r="M2058" i="1"/>
  <c r="M3351" i="1"/>
  <c r="M3538" i="1"/>
  <c r="M78" i="1"/>
  <c r="M3611" i="1"/>
  <c r="M2237" i="1"/>
  <c r="M3454" i="1"/>
  <c r="M2183" i="1"/>
  <c r="M3829" i="1"/>
  <c r="M272" i="1"/>
  <c r="M2075" i="1"/>
  <c r="M802" i="1"/>
  <c r="M3452" i="1"/>
  <c r="M2207" i="1"/>
  <c r="M814" i="1"/>
  <c r="M1250" i="1"/>
  <c r="M2211" i="1"/>
  <c r="M3787" i="1"/>
  <c r="M280" i="1"/>
  <c r="M1515" i="1"/>
  <c r="M3472" i="1"/>
  <c r="M2796" i="1"/>
  <c r="M1948" i="1"/>
  <c r="M2298" i="1"/>
  <c r="M3049" i="1"/>
  <c r="M3564" i="1"/>
  <c r="M2050" i="1"/>
  <c r="M63" i="1"/>
  <c r="M785" i="1"/>
  <c r="M1748" i="1"/>
  <c r="M2065" i="1"/>
  <c r="M745" i="1"/>
  <c r="M2740" i="1"/>
  <c r="M2119" i="1"/>
  <c r="M1465" i="1"/>
  <c r="M278" i="1"/>
  <c r="M1348" i="1"/>
  <c r="M271" i="1"/>
  <c r="M2201" i="1"/>
  <c r="M657" i="1"/>
  <c r="M2168" i="1"/>
  <c r="M2985" i="1"/>
  <c r="M3035" i="1"/>
  <c r="M2260" i="1"/>
  <c r="M3330" i="1"/>
  <c r="M2105" i="1"/>
  <c r="M2296" i="1"/>
  <c r="M3773" i="1"/>
  <c r="M2623" i="1"/>
  <c r="M1619" i="1"/>
  <c r="M1218" i="1"/>
  <c r="M1293" i="1"/>
  <c r="M268" i="1"/>
  <c r="M1391" i="1"/>
  <c r="M840" i="1"/>
  <c r="M1040" i="1"/>
  <c r="M21" i="1"/>
  <c r="M1535" i="1"/>
  <c r="M1609" i="1"/>
  <c r="M1892" i="1"/>
  <c r="M2727" i="1"/>
  <c r="M1900" i="1"/>
  <c r="M3614" i="1"/>
  <c r="M792" i="1"/>
  <c r="M2333" i="1"/>
  <c r="M642" i="1"/>
  <c r="M3298" i="1"/>
  <c r="M860" i="1"/>
  <c r="M3560" i="1"/>
  <c r="M722" i="1"/>
  <c r="M2622" i="1"/>
  <c r="M2061" i="1"/>
  <c r="M3028" i="1"/>
  <c r="M3822" i="1"/>
  <c r="M3779" i="1"/>
  <c r="M1657" i="1"/>
  <c r="M1834" i="1"/>
  <c r="M788" i="1"/>
  <c r="M3482" i="1"/>
  <c r="M3" i="1"/>
  <c r="M3396" i="1"/>
  <c r="M38" i="1"/>
  <c r="M44" i="1"/>
  <c r="M404" i="1"/>
  <c r="M2818" i="1"/>
  <c r="M1652" i="1"/>
  <c r="M382" i="1"/>
  <c r="M655" i="1"/>
  <c r="M2612" i="1"/>
  <c r="M1298" i="1"/>
  <c r="M3712" i="1"/>
  <c r="M2279" i="1"/>
  <c r="M115" i="1"/>
  <c r="M117" i="1"/>
  <c r="M3459" i="1"/>
  <c r="M3816" i="1"/>
  <c r="M2725" i="1"/>
  <c r="M3677" i="1"/>
  <c r="M3425" i="1"/>
  <c r="M651" i="1"/>
  <c r="M1671" i="1"/>
  <c r="M3684" i="1"/>
  <c r="M258" i="1"/>
  <c r="M3686" i="1"/>
  <c r="M3463" i="1"/>
  <c r="M1524" i="1"/>
  <c r="M1474" i="1"/>
  <c r="M2180" i="1"/>
  <c r="M2167" i="1"/>
  <c r="M3336" i="1"/>
  <c r="M3373" i="1"/>
  <c r="M1944" i="1"/>
  <c r="M3484" i="1"/>
  <c r="M3671" i="1"/>
  <c r="M3342" i="1"/>
  <c r="M3422" i="1"/>
  <c r="M1848" i="1"/>
  <c r="M1254" i="1"/>
  <c r="M3407" i="1"/>
  <c r="M305" i="1"/>
  <c r="M1677" i="1"/>
  <c r="M2240" i="1"/>
  <c r="M1481" i="1"/>
  <c r="M819" i="1"/>
  <c r="M2634" i="1"/>
  <c r="M2" i="1"/>
  <c r="M411" i="1"/>
  <c r="M1923" i="1"/>
  <c r="M2102" i="1"/>
  <c r="M1389" i="1"/>
  <c r="M1894" i="1"/>
  <c r="M329" i="1"/>
  <c r="M3706" i="1"/>
  <c r="M2041" i="1"/>
  <c r="M3302" i="1"/>
  <c r="M1354" i="1"/>
  <c r="M2822" i="1"/>
  <c r="M3613" i="1"/>
  <c r="M2104" i="1"/>
  <c r="M1541" i="1"/>
  <c r="M2474" i="1"/>
  <c r="M1886" i="1"/>
  <c r="M1302" i="1"/>
  <c r="M1197" i="1"/>
  <c r="M1192" i="1"/>
  <c r="M1823" i="1"/>
  <c r="M1532" i="1"/>
  <c r="M1390" i="1"/>
  <c r="M3441" i="1"/>
  <c r="M2120" i="1"/>
  <c r="M2253" i="1"/>
  <c r="M826" i="1"/>
  <c r="M249" i="1"/>
  <c r="M822" i="1"/>
  <c r="M2491" i="1"/>
  <c r="M2303" i="1"/>
  <c r="M1355" i="1"/>
  <c r="M2454" i="1"/>
  <c r="M2028" i="1"/>
  <c r="M3161" i="1"/>
  <c r="M3303" i="1"/>
  <c r="M1862" i="1"/>
  <c r="M2481" i="1"/>
  <c r="M27" i="1"/>
  <c r="M1901" i="1"/>
  <c r="M1621" i="1"/>
  <c r="M2939" i="1"/>
  <c r="M2803" i="1"/>
  <c r="M783" i="1"/>
  <c r="M297" i="1"/>
  <c r="M3291" i="1"/>
  <c r="M2802" i="1"/>
  <c r="M2200" i="1"/>
  <c r="M2206" i="1"/>
  <c r="M3047" i="1"/>
  <c r="M3753" i="1"/>
  <c r="M1537" i="1"/>
  <c r="M2101" i="1"/>
  <c r="M1660" i="1"/>
  <c r="M2165" i="1"/>
  <c r="M732" i="1"/>
  <c r="M724" i="1"/>
  <c r="M3531" i="1"/>
  <c r="M261" i="1"/>
  <c r="M648" i="1"/>
  <c r="M1861" i="1"/>
  <c r="M1216" i="1"/>
  <c r="M2038" i="1"/>
  <c r="M269" i="1"/>
  <c r="M3029" i="1"/>
  <c r="M97" i="1"/>
  <c r="M2714" i="1"/>
  <c r="M3268" i="1"/>
  <c r="M2080" i="1"/>
  <c r="M3234" i="1"/>
  <c r="M2624" i="1"/>
  <c r="M3150" i="1"/>
  <c r="M836" i="1"/>
  <c r="M41" i="1"/>
  <c r="M2929" i="1"/>
  <c r="M112" i="1"/>
  <c r="M731" i="1"/>
  <c r="M376" i="1"/>
  <c r="M3567" i="1"/>
  <c r="M36" i="1"/>
  <c r="M853" i="1"/>
  <c r="M531" i="1"/>
  <c r="M2053" i="1"/>
  <c r="M307" i="1"/>
  <c r="M3608" i="1"/>
  <c r="M1305" i="1"/>
  <c r="M1356" i="1"/>
  <c r="M1036" i="1"/>
  <c r="M3431" i="1"/>
  <c r="M3602" i="1"/>
  <c r="M3579" i="1"/>
  <c r="M3347" i="1"/>
  <c r="M2819" i="1"/>
  <c r="M3415" i="1"/>
  <c r="M3273" i="1"/>
  <c r="M1750" i="1"/>
  <c r="M3757" i="1"/>
  <c r="M2106" i="1"/>
  <c r="M2980" i="1"/>
  <c r="M3695" i="1"/>
  <c r="M1214" i="1"/>
  <c r="M2923" i="1"/>
  <c r="M57" i="1"/>
  <c r="M2983" i="1"/>
  <c r="M3785" i="1"/>
  <c r="M3678" i="1"/>
  <c r="M2495" i="1"/>
  <c r="M3540" i="1"/>
  <c r="M2071" i="1"/>
  <c r="M3455" i="1"/>
  <c r="M412" i="1"/>
  <c r="M1041" i="1"/>
  <c r="M1675" i="1"/>
  <c r="M3258" i="1"/>
  <c r="M2241" i="1"/>
  <c r="M53" i="1"/>
  <c r="M3270" i="1"/>
  <c r="M3533" i="1"/>
  <c r="M3044" i="1"/>
  <c r="M755" i="1"/>
  <c r="M2938" i="1"/>
  <c r="M2473" i="1"/>
  <c r="M3693" i="1"/>
  <c r="M2805" i="1"/>
  <c r="M3481" i="1"/>
  <c r="M3254" i="1"/>
  <c r="M3138" i="1"/>
  <c r="M3489" i="1"/>
  <c r="M104" i="1"/>
  <c r="M2631" i="1"/>
  <c r="M2815" i="1"/>
  <c r="M2497" i="1"/>
  <c r="M3492" i="1"/>
  <c r="M3591" i="1"/>
  <c r="M2480" i="1"/>
  <c r="M353" i="1"/>
  <c r="M3244" i="1"/>
  <c r="M816" i="1"/>
  <c r="M3594" i="1"/>
  <c r="M3034" i="1"/>
  <c r="M72" i="1"/>
  <c r="M70" i="1"/>
  <c r="M3164" i="1"/>
  <c r="M3468" i="1"/>
  <c r="M3727" i="1"/>
  <c r="M81" i="1"/>
  <c r="M1932" i="1"/>
  <c r="M2175" i="1"/>
  <c r="M1965" i="1"/>
  <c r="M2069" i="1"/>
  <c r="M1669" i="1"/>
  <c r="M414" i="1"/>
  <c r="M650" i="1"/>
  <c r="M3038" i="1"/>
  <c r="M3589" i="1"/>
  <c r="M1368" i="1"/>
  <c r="M3357" i="1"/>
  <c r="M3214" i="1"/>
  <c r="M3461" i="1"/>
  <c r="M3535" i="1"/>
  <c r="M2030" i="1"/>
  <c r="M390" i="1"/>
  <c r="M1401" i="1"/>
  <c r="M2534" i="1"/>
  <c r="M1943" i="1"/>
  <c r="M2178" i="1"/>
  <c r="M2809" i="1"/>
  <c r="M3694" i="1"/>
  <c r="M733" i="1"/>
  <c r="M11" i="1"/>
  <c r="M1363" i="1"/>
  <c r="M2232" i="1"/>
  <c r="M2444" i="1"/>
  <c r="M3596" i="1"/>
  <c r="M3325" i="1"/>
  <c r="M3212" i="1"/>
  <c r="M659" i="1"/>
  <c r="M1202" i="1"/>
  <c r="M3320" i="1"/>
  <c r="M253" i="1"/>
  <c r="M736" i="1"/>
  <c r="M87" i="1"/>
  <c r="M1264" i="1"/>
  <c r="M374" i="1"/>
  <c r="M1637" i="1"/>
  <c r="M1359" i="1"/>
  <c r="M1650" i="1"/>
  <c r="M1844" i="1"/>
  <c r="M2297" i="1"/>
  <c r="M335" i="1"/>
  <c r="M400" i="1"/>
  <c r="M2024" i="1"/>
  <c r="M1472" i="1"/>
  <c r="M2671" i="1"/>
  <c r="M1613" i="1"/>
  <c r="M2019" i="1"/>
  <c r="M1291" i="1"/>
  <c r="M342" i="1"/>
  <c r="M3229" i="1"/>
  <c r="M2928" i="1"/>
  <c r="M1347" i="1"/>
  <c r="M2494" i="1"/>
  <c r="M1525" i="1"/>
  <c r="M3224" i="1"/>
  <c r="M3618" i="1"/>
  <c r="M1645" i="1"/>
  <c r="M3498" i="1"/>
  <c r="M3460" i="1"/>
  <c r="M3170" i="1"/>
  <c r="M364" i="1"/>
  <c r="M1386" i="1"/>
  <c r="M1845" i="1"/>
  <c r="M1301" i="1"/>
  <c r="M2825" i="1"/>
  <c r="M1374" i="1"/>
  <c r="M1898" i="1"/>
  <c r="M73" i="1"/>
  <c r="M2007" i="1"/>
  <c r="M3013" i="1"/>
  <c r="M1511" i="1"/>
  <c r="M1936" i="1"/>
  <c r="M1284" i="1"/>
  <c r="M3411" i="1"/>
  <c r="M2087" i="1"/>
  <c r="M2044" i="1"/>
  <c r="M1751" i="1"/>
  <c r="M3705" i="1"/>
  <c r="M31" i="1"/>
  <c r="M347" i="1"/>
  <c r="M805" i="1"/>
  <c r="M534" i="1"/>
  <c r="M2667" i="1"/>
  <c r="M325" i="1"/>
  <c r="M3542" i="1"/>
  <c r="M6" i="1"/>
  <c r="M2738" i="1"/>
  <c r="M2220" i="1"/>
  <c r="M2556" i="1"/>
  <c r="M1357" i="1"/>
  <c r="M1666" i="1"/>
  <c r="M739" i="1"/>
  <c r="M3310" i="1"/>
  <c r="M1249" i="1"/>
  <c r="M1396" i="1"/>
  <c r="M723" i="1"/>
  <c r="M1606" i="1"/>
  <c r="M3573" i="1"/>
  <c r="M372" i="1"/>
  <c r="M848" i="1"/>
  <c r="M1296" i="1"/>
  <c r="M3406" i="1"/>
  <c r="M2964" i="1"/>
  <c r="M839" i="1"/>
  <c r="M3470" i="1"/>
  <c r="M3812" i="1"/>
  <c r="M2987" i="1"/>
  <c r="M3283" i="1"/>
  <c r="M2170" i="1"/>
  <c r="M2492" i="1"/>
  <c r="M2287" i="1"/>
  <c r="M3708" i="1"/>
  <c r="M3021" i="1"/>
  <c r="M3292" i="1"/>
  <c r="M3490" i="1"/>
  <c r="M3702" i="1"/>
  <c r="M1623" i="1"/>
  <c r="M2048" i="1"/>
  <c r="M2320" i="1"/>
  <c r="M1849" i="1"/>
  <c r="M1933" i="1"/>
  <c r="M525" i="1"/>
  <c r="M283" i="1"/>
  <c r="M2096" i="1"/>
  <c r="M1475" i="1"/>
  <c r="M13" i="1"/>
  <c r="M539" i="1"/>
  <c r="M3007" i="1"/>
  <c r="M735" i="1"/>
  <c r="M2093" i="1"/>
  <c r="M842" i="1"/>
  <c r="M2091" i="1"/>
  <c r="M847" i="1"/>
  <c r="M2033" i="1"/>
  <c r="M1528" i="1"/>
  <c r="M2197" i="1"/>
  <c r="M2829" i="1"/>
  <c r="M2840" i="1"/>
  <c r="M1247" i="1"/>
  <c r="M2029" i="1"/>
  <c r="M418" i="1"/>
  <c r="M2051" i="1"/>
  <c r="M2719" i="1"/>
  <c r="M293" i="1"/>
  <c r="M47" i="1"/>
  <c r="M1757" i="1"/>
  <c r="M3782" i="1"/>
  <c r="M2784" i="1"/>
  <c r="M3692" i="1"/>
  <c r="M3625" i="1"/>
  <c r="M3756" i="1"/>
  <c r="M377" i="1"/>
  <c r="M2169" i="1"/>
  <c r="M93" i="1"/>
  <c r="M106" i="1"/>
  <c r="M2718" i="1"/>
  <c r="M2289" i="1"/>
  <c r="M1656" i="1"/>
  <c r="M851" i="1"/>
  <c r="M2549" i="1"/>
  <c r="M3011" i="1"/>
  <c r="M3182" i="1"/>
  <c r="M3213" i="1"/>
  <c r="M2193" i="1"/>
  <c r="M2789" i="1"/>
  <c r="M3541" i="1"/>
  <c r="M3418" i="1"/>
  <c r="M2276" i="1"/>
  <c r="M1667" i="1"/>
  <c r="M3349" i="1"/>
  <c r="M3211" i="1"/>
  <c r="M2486" i="1"/>
  <c r="M3818" i="1"/>
  <c r="M3828" i="1"/>
  <c r="M824" i="1"/>
  <c r="M643" i="1"/>
  <c r="M1267" i="1"/>
  <c r="M3587" i="1"/>
  <c r="M2786" i="1"/>
  <c r="M1265" i="1"/>
  <c r="M3534" i="1"/>
  <c r="M311" i="1"/>
  <c r="M3619" i="1"/>
  <c r="M3001" i="1"/>
  <c r="M3235" i="1"/>
  <c r="M3483" i="1"/>
  <c r="M303" i="1"/>
  <c r="M298" i="1"/>
  <c r="M3369" i="1"/>
  <c r="M1366" i="1"/>
  <c r="M1026" i="1"/>
  <c r="M68" i="1"/>
  <c r="M25" i="1"/>
  <c r="M3597" i="1"/>
  <c r="M2469" i="1"/>
  <c r="M753" i="1"/>
  <c r="M1746" i="1"/>
  <c r="M2559" i="1"/>
  <c r="M1680" i="1"/>
  <c r="M3515" i="1"/>
  <c r="M3691" i="1"/>
  <c r="M3296" i="1"/>
  <c r="M1611" i="1"/>
  <c r="M538" i="1"/>
  <c r="M2734" i="1"/>
  <c r="M856" i="1"/>
  <c r="M266" i="1"/>
  <c r="M2722" i="1"/>
  <c r="M265" i="1"/>
  <c r="M1836" i="1"/>
  <c r="M1626" i="1"/>
  <c r="M1258" i="1"/>
  <c r="M1962" i="1"/>
  <c r="M1542" i="1"/>
  <c r="M2788" i="1"/>
  <c r="M3372" i="1"/>
  <c r="M758" i="1"/>
  <c r="M3149" i="1"/>
  <c r="M1682" i="1"/>
  <c r="M3179" i="1"/>
  <c r="M1030" i="1"/>
  <c r="M837" i="1"/>
  <c r="M24" i="1"/>
  <c r="M3014" i="1"/>
  <c r="M2010" i="1"/>
  <c r="M1482" i="1"/>
  <c r="M1629" i="1"/>
  <c r="M1248" i="1"/>
  <c r="M1854" i="1"/>
  <c r="M256" i="1"/>
  <c r="M2826" i="1"/>
  <c r="M3529" i="1"/>
  <c r="M3389" i="1"/>
  <c r="M3278" i="1"/>
  <c r="M338" i="1"/>
  <c r="M3331" i="1"/>
  <c r="M3769" i="1"/>
  <c r="M3835" i="1"/>
  <c r="M1270" i="1"/>
  <c r="M2801" i="1"/>
  <c r="M841" i="1"/>
  <c r="M354" i="1"/>
  <c r="M1938" i="1"/>
  <c r="M2716" i="1"/>
  <c r="M1887" i="1"/>
  <c r="M3189" i="1"/>
  <c r="M3657" i="1"/>
  <c r="M357" i="1"/>
  <c r="M2465" i="1"/>
  <c r="M69" i="1"/>
  <c r="M54" i="1"/>
  <c r="M3301" i="1"/>
  <c r="M3169" i="1"/>
  <c r="M1379" i="1"/>
  <c r="M381" i="1"/>
  <c r="M3315" i="1"/>
  <c r="M3023" i="1"/>
  <c r="M3219" i="1"/>
  <c r="M1759" i="1"/>
  <c r="M2538" i="1"/>
  <c r="M1940" i="1"/>
  <c r="M3305" i="1"/>
  <c r="M1825" i="1"/>
  <c r="M1361" i="1"/>
  <c r="M2163" i="1"/>
  <c r="M2009" i="1"/>
  <c r="M530" i="1"/>
  <c r="M1924" i="1"/>
  <c r="M2265" i="1"/>
  <c r="M2090" i="1"/>
  <c r="M2079" i="1"/>
  <c r="M3586" i="1"/>
  <c r="M2798" i="1"/>
  <c r="M2453" i="1"/>
  <c r="M77" i="1"/>
  <c r="M3479" i="1"/>
  <c r="M1678" i="1"/>
  <c r="M3243" i="1"/>
  <c r="M3667" i="1"/>
  <c r="M818" i="1"/>
  <c r="M1469" i="1"/>
  <c r="M91" i="1"/>
  <c r="M2092" i="1"/>
  <c r="M1208" i="1"/>
  <c r="M3786" i="1"/>
  <c r="M2806" i="1"/>
  <c r="M3174" i="1"/>
  <c r="M2064" i="1"/>
  <c r="M1981" i="1"/>
  <c r="M1024" i="1"/>
  <c r="M800" i="1"/>
  <c r="M3178" i="1"/>
  <c r="M352" i="1"/>
  <c r="M1272" i="1"/>
  <c r="M2834" i="1"/>
  <c r="M1760" i="1"/>
  <c r="M524" i="1"/>
  <c r="M98" i="1"/>
  <c r="M2633" i="1"/>
  <c r="M2083" i="1"/>
  <c r="M2618" i="1"/>
  <c r="M3391" i="1"/>
  <c r="M2785" i="1"/>
  <c r="M1896" i="1"/>
  <c r="M3549" i="1"/>
  <c r="M737" i="1"/>
  <c r="M379" i="1"/>
  <c r="M1926" i="1"/>
  <c r="M2214" i="1"/>
  <c r="M3572" i="1"/>
  <c r="M3281" i="1"/>
  <c r="M285" i="1"/>
  <c r="M1369" i="1"/>
  <c r="M3486" i="1"/>
  <c r="M373" i="1"/>
  <c r="M789" i="1"/>
  <c r="M3181" i="1"/>
  <c r="M1617" i="1"/>
  <c r="M1747" i="1"/>
  <c r="M2625" i="1"/>
  <c r="M3293" i="1"/>
  <c r="M528" i="1"/>
  <c r="M3713" i="1"/>
  <c r="M3160" i="1"/>
  <c r="M2969" i="1"/>
  <c r="M3582" i="1"/>
  <c r="M1399" i="1"/>
  <c r="M2198" i="1"/>
  <c r="M318" i="1"/>
  <c r="M246" i="1"/>
  <c r="M2485" i="1"/>
  <c r="M1262" i="1"/>
  <c r="M2471" i="1"/>
  <c r="M118" i="1"/>
  <c r="M3525" i="1"/>
  <c r="M1394" i="1"/>
  <c r="M2968" i="1"/>
  <c r="M3675" i="1"/>
  <c r="M2056" i="1"/>
  <c r="M2979" i="1"/>
  <c r="M65" i="1"/>
  <c r="M244" i="1"/>
  <c r="M3363" i="1"/>
  <c r="M3767" i="1"/>
  <c r="M3556" i="1"/>
  <c r="M3471" i="1"/>
  <c r="M3477" i="1"/>
  <c r="M2502" i="1"/>
  <c r="M2085" i="1"/>
  <c r="M2814" i="1"/>
  <c r="M2103" i="1"/>
  <c r="M3016" i="1"/>
  <c r="M120" i="1"/>
  <c r="M2540" i="1"/>
  <c r="M334" i="1"/>
  <c r="M2017" i="1"/>
  <c r="M3621" i="1"/>
  <c r="M3754" i="1"/>
  <c r="M1622" i="1"/>
  <c r="M2528" i="1"/>
  <c r="M1674" i="1"/>
  <c r="M76" i="1"/>
  <c r="M328" i="1"/>
  <c r="M3156" i="1"/>
  <c r="M251" i="1"/>
  <c r="M2483" i="1"/>
  <c r="M3480" i="1"/>
  <c r="M3606" i="1"/>
  <c r="M3006" i="1"/>
  <c r="M1661" i="1"/>
  <c r="M2499" i="1"/>
  <c r="M3682" i="1"/>
  <c r="M3491" i="1"/>
  <c r="M2255" i="1"/>
  <c r="M321" i="1"/>
  <c r="M243" i="1"/>
  <c r="M3036" i="1"/>
  <c r="M3838" i="1"/>
  <c r="M3327" i="1"/>
  <c r="M652" i="1"/>
  <c r="M1038" i="1"/>
  <c r="M3240" i="1"/>
  <c r="M402" i="1"/>
  <c r="M2708" i="1"/>
  <c r="M2164" i="1"/>
  <c r="M1476" i="1"/>
  <c r="M3172" i="1"/>
  <c r="M3265" i="1"/>
  <c r="M1225" i="1"/>
  <c r="M386" i="1"/>
  <c r="M3287" i="1"/>
  <c r="M2808" i="1"/>
  <c r="M3437" i="1"/>
  <c r="M3399" i="1"/>
  <c r="M2628" i="1"/>
  <c r="M1311" i="1"/>
  <c r="M3683" i="1"/>
  <c r="M396" i="1"/>
  <c r="M1397" i="1"/>
  <c r="M314" i="1"/>
  <c r="M1513" i="1"/>
  <c r="M797" i="1"/>
  <c r="M380" i="1"/>
  <c r="M1031" i="1"/>
  <c r="M29" i="1"/>
  <c r="M3385" i="1"/>
  <c r="M2548" i="1"/>
  <c r="M754" i="1"/>
  <c r="M1679" i="1"/>
  <c r="M1360" i="1"/>
  <c r="M1381" i="1"/>
  <c r="M349" i="1"/>
  <c r="M803" i="1"/>
  <c r="M2841" i="1"/>
  <c r="M2212" i="1"/>
  <c r="M1223" i="1"/>
  <c r="M1508" i="1"/>
  <c r="M270" i="1"/>
  <c r="M309" i="1"/>
  <c r="M1479" i="1"/>
  <c r="M2561" i="1"/>
  <c r="M3248" i="1"/>
  <c r="M3724" i="1"/>
  <c r="M1889" i="1"/>
  <c r="M3165" i="1"/>
  <c r="M2466" i="1"/>
  <c r="M267" i="1"/>
  <c r="M748" i="1"/>
  <c r="M363" i="1"/>
  <c r="M3400" i="1"/>
  <c r="M3663" i="1"/>
  <c r="M3570" i="1"/>
  <c r="M3788" i="1"/>
  <c r="M71" i="1"/>
  <c r="M1282" i="1"/>
  <c r="M3685" i="1"/>
  <c r="M1743" i="1"/>
  <c r="M1647" i="1"/>
  <c r="M1281" i="1"/>
  <c r="M1510" i="1"/>
  <c r="M3659" i="1"/>
  <c r="M3253" i="1"/>
  <c r="M2084" i="1"/>
  <c r="M2074" i="1"/>
  <c r="M744" i="1"/>
  <c r="M1283" i="1"/>
  <c r="M2464" i="1"/>
  <c r="M1370" i="1"/>
  <c r="M1941" i="1"/>
  <c r="M2669" i="1"/>
  <c r="M2833" i="1"/>
  <c r="M2535" i="1"/>
  <c r="M2339" i="1"/>
  <c r="M3595" i="1"/>
  <c r="M95" i="1"/>
  <c r="M2795" i="1"/>
  <c r="M1756" i="1"/>
  <c r="M3700" i="1"/>
  <c r="M3043" i="1"/>
  <c r="M395" i="1"/>
  <c r="M1529" i="1"/>
  <c r="M1387" i="1"/>
  <c r="M2989" i="1"/>
  <c r="M279" i="1"/>
  <c r="M2630" i="1"/>
  <c r="M1927" i="1"/>
  <c r="M3761" i="1"/>
  <c r="M3774" i="1"/>
  <c r="M1393" i="1"/>
  <c r="M3339" i="1"/>
  <c r="M1648" i="1"/>
  <c r="M2460" i="1"/>
  <c r="M366" i="1"/>
  <c r="M371" i="1"/>
  <c r="M340" i="1"/>
  <c r="M3600" i="1"/>
  <c r="M3681" i="1"/>
  <c r="M2608" i="1"/>
  <c r="M3520" i="1"/>
  <c r="M40" i="1"/>
  <c r="M3824" i="1"/>
  <c r="M3045" i="1"/>
  <c r="M3317" i="1"/>
  <c r="M1294" i="1"/>
  <c r="M2807" i="1"/>
  <c r="M3348" i="1"/>
  <c r="M3516" i="1"/>
  <c r="M1614" i="1"/>
  <c r="M2539" i="1"/>
  <c r="M1027" i="1"/>
  <c r="M3232" i="1"/>
  <c r="M3313" i="1"/>
  <c r="M7" i="1"/>
  <c r="M3404" i="1"/>
  <c r="M3450" i="1"/>
  <c r="M3623" i="1"/>
  <c r="M1400" i="1"/>
  <c r="M3031" i="1"/>
  <c r="M2188" i="1"/>
  <c r="M3783" i="1"/>
  <c r="M3434" i="1"/>
  <c r="M55" i="1"/>
  <c r="M2963" i="1"/>
  <c r="M3177" i="1"/>
  <c r="M2205" i="1"/>
  <c r="M3814" i="1"/>
  <c r="M3672" i="1"/>
  <c r="M1299" i="1"/>
  <c r="M3225" i="1"/>
  <c r="M1646" i="1"/>
  <c r="M2523" i="1"/>
  <c r="M3588" i="1"/>
  <c r="M791" i="1"/>
  <c r="M725" i="1"/>
  <c r="M3666" i="1"/>
  <c r="M1902" i="1"/>
  <c r="M2305" i="1"/>
  <c r="M3046" i="1"/>
  <c r="M3262" i="1"/>
  <c r="M3704" i="1"/>
  <c r="M2982" i="1"/>
  <c r="M3690" i="1"/>
  <c r="M1404" i="1"/>
  <c r="M288" i="1"/>
  <c r="M23" i="1"/>
  <c r="M1686" i="1"/>
  <c r="M1392" i="1"/>
  <c r="M3424" i="1"/>
  <c r="M1364" i="1"/>
  <c r="M1193" i="1"/>
  <c r="M3836" i="1"/>
  <c r="M2967" i="1"/>
  <c r="M3183" i="1"/>
  <c r="M3185" i="1"/>
  <c r="M300" i="1"/>
  <c r="M1842" i="1"/>
  <c r="M2560" i="1"/>
  <c r="M2721" i="1"/>
  <c r="M3173" i="1"/>
  <c r="M26" i="1"/>
  <c r="M3569" i="1"/>
  <c r="M3037" i="1"/>
  <c r="M1744" i="1"/>
  <c r="M821" i="1"/>
  <c r="M1860" i="1"/>
  <c r="M3041" i="1"/>
  <c r="M3499" i="1"/>
  <c r="M526" i="1"/>
  <c r="M2322" i="1"/>
  <c r="M1518" i="1"/>
  <c r="M1271" i="1"/>
  <c r="M355" i="1"/>
  <c r="M3130" i="1"/>
  <c r="M2446" i="1"/>
  <c r="M3279" i="1"/>
  <c r="M1292" i="1"/>
  <c r="M3432" i="1"/>
  <c r="M1464" i="1"/>
  <c r="M3759" i="1"/>
  <c r="M3004" i="1"/>
  <c r="M3412" i="1"/>
  <c r="M3585" i="1"/>
  <c r="M1034" i="1"/>
  <c r="M2228" i="1"/>
  <c r="M3562" i="1"/>
  <c r="M1471" i="1"/>
  <c r="M74" i="1"/>
  <c r="M1937" i="1"/>
  <c r="M277" i="1"/>
  <c r="M1288" i="1"/>
  <c r="M2086" i="1"/>
  <c r="M2835" i="1"/>
  <c r="M3711" i="1"/>
  <c r="M1603" i="1"/>
  <c r="M2295" i="1"/>
  <c r="M2046" i="1"/>
  <c r="M3775" i="1"/>
  <c r="M3448" i="1"/>
  <c r="M2812" i="1"/>
  <c r="M3428" i="1"/>
  <c r="M2223" i="1"/>
  <c r="M341" i="1"/>
  <c r="M397" i="1"/>
  <c r="M3135" i="1"/>
  <c r="M3826" i="1"/>
  <c r="M3699" i="1"/>
  <c r="M1755" i="1"/>
  <c r="M1665" i="1"/>
  <c r="M3321" i="1"/>
  <c r="M2451" i="1"/>
  <c r="M2936" i="1"/>
  <c r="M50" i="1"/>
  <c r="M2063" i="1"/>
  <c r="M324" i="1"/>
  <c r="M1505" i="1"/>
  <c r="M2443" i="1"/>
  <c r="M1468" i="1"/>
  <c r="M2314" i="1"/>
  <c r="M3231" i="1"/>
  <c r="M832" i="1"/>
  <c r="M3449" i="1"/>
  <c r="M532" i="1"/>
  <c r="M2838" i="1"/>
  <c r="M1191" i="1"/>
  <c r="M275" i="1"/>
  <c r="M2828" i="1"/>
  <c r="M3008" i="1"/>
  <c r="M2816" i="1"/>
  <c r="M2109" i="1"/>
  <c r="M3598" i="1"/>
  <c r="M408" i="1"/>
  <c r="M2321" i="1"/>
  <c r="M407" i="1"/>
  <c r="M3770" i="1"/>
  <c r="M1037" i="1"/>
  <c r="M3380" i="1"/>
  <c r="M242" i="1"/>
  <c r="M49" i="1"/>
  <c r="M2794" i="1"/>
  <c r="M3505" i="1"/>
  <c r="M2735" i="1"/>
  <c r="M799" i="1"/>
  <c r="M67" i="1"/>
  <c r="M3354" i="1"/>
  <c r="M2450" i="1"/>
  <c r="M3042" i="1"/>
  <c r="M3696" i="1"/>
  <c r="M2607" i="1"/>
  <c r="M107" i="1"/>
  <c r="M3275" i="1"/>
  <c r="M1033" i="1"/>
  <c r="M742" i="1"/>
  <c r="M3323" i="1"/>
  <c r="M2291" i="1"/>
  <c r="M263" i="1"/>
  <c r="M1850" i="1"/>
  <c r="M2557" i="1"/>
  <c r="M2110" i="1"/>
  <c r="M1398" i="1"/>
  <c r="M58" i="1"/>
  <c r="M2294" i="1"/>
  <c r="M3819" i="1"/>
  <c r="M82" i="1"/>
  <c r="M2530" i="1"/>
  <c r="M2942" i="1"/>
  <c r="M2470" i="1"/>
  <c r="M2250" i="1"/>
  <c r="M3186" i="1"/>
  <c r="M2182" i="1"/>
  <c r="M1383" i="1"/>
  <c r="M3409" i="1"/>
  <c r="M1373" i="1"/>
  <c r="M649" i="1"/>
  <c r="M2108" i="1"/>
  <c r="M2543" i="1"/>
  <c r="M817" i="1"/>
  <c r="M830" i="1"/>
  <c r="M1934" i="1"/>
  <c r="M3497" i="1"/>
  <c r="M2965" i="1"/>
  <c r="M1523" i="1"/>
  <c r="M401" i="1"/>
  <c r="M3617" i="1"/>
  <c r="M2664" i="1"/>
  <c r="M3166" i="1"/>
  <c r="M2308" i="1"/>
  <c r="M1188" i="1"/>
  <c r="M740" i="1"/>
  <c r="M257" i="1"/>
  <c r="M259" i="1"/>
  <c r="M343" i="1"/>
  <c r="M3778" i="1"/>
  <c r="M2490" i="1"/>
  <c r="M3032" i="1"/>
  <c r="M292" i="1"/>
  <c r="M3309" i="1"/>
  <c r="M2311" i="1"/>
  <c r="M3051" i="1"/>
  <c r="M375" i="1"/>
  <c r="M398" i="1"/>
  <c r="M2309" i="1"/>
  <c r="M351" i="1"/>
  <c r="M333" i="1"/>
  <c r="M17" i="1"/>
  <c r="M1761" i="1"/>
  <c r="M1891" i="1"/>
  <c r="M322" i="1"/>
  <c r="M3376" i="1"/>
  <c r="M3421" i="1"/>
  <c r="M2111" i="1"/>
  <c r="M2831" i="1"/>
  <c r="M2554" i="1"/>
  <c r="M2113" i="1"/>
  <c r="M8" i="1"/>
  <c r="M1516" i="1"/>
  <c r="M88" i="1"/>
  <c r="M3821" i="1"/>
  <c r="M262" i="1"/>
  <c r="M3511" i="1"/>
  <c r="M20" i="1"/>
  <c r="M2334" i="1"/>
  <c r="M3502" i="1"/>
  <c r="M3259" i="1"/>
  <c r="M3555" i="1"/>
  <c r="M3332" i="1"/>
  <c r="M3361" i="1"/>
  <c r="M100" i="1"/>
  <c r="M99" i="1"/>
  <c r="M3764" i="1"/>
  <c r="M2286" i="1"/>
  <c r="M3319" i="1"/>
  <c r="M3261" i="1"/>
  <c r="M1279" i="1"/>
  <c r="M3576" i="1"/>
  <c r="M2173" i="1"/>
  <c r="M2820" i="1"/>
  <c r="M3833" i="1"/>
  <c r="M2636" i="1"/>
  <c r="M101" i="1"/>
  <c r="M1951" i="1"/>
  <c r="M1211" i="1"/>
  <c r="M2970" i="1"/>
  <c r="M3052" i="1"/>
  <c r="M3527" i="1"/>
  <c r="M3825" i="1"/>
  <c r="M2933" i="1"/>
  <c r="M2972" i="1"/>
  <c r="M1274" i="1"/>
  <c r="M387" i="1"/>
  <c r="M378" i="1"/>
  <c r="M3154" i="1"/>
  <c r="M3366" i="1"/>
  <c r="M2331" i="1"/>
  <c r="M3241" i="1"/>
  <c r="M3438" i="1"/>
  <c r="M3249" i="1"/>
  <c r="M3019" i="1"/>
  <c r="M3658" i="1"/>
  <c r="M2278" i="1"/>
  <c r="M645" i="1"/>
  <c r="M2225" i="1"/>
  <c r="M3395" i="1"/>
  <c r="M2342" i="1"/>
  <c r="M2728" i="1"/>
  <c r="M3687" i="1"/>
  <c r="M2218" i="1"/>
  <c r="M2642" i="1"/>
  <c r="M2500" i="1"/>
  <c r="M252" i="1"/>
  <c r="M310" i="1"/>
  <c r="M730" i="1"/>
  <c r="M751" i="1"/>
  <c r="M3436" i="1"/>
  <c r="M1893" i="1"/>
  <c r="M2558" i="1"/>
  <c r="M2988" i="1"/>
  <c r="M331" i="1"/>
  <c r="M3501" i="1"/>
  <c r="M3565" i="1"/>
  <c r="M726" i="1"/>
  <c r="M3609" i="1"/>
  <c r="M1187" i="1"/>
  <c r="M3827" i="1"/>
  <c r="M3504" i="1"/>
  <c r="M2620" i="1"/>
  <c r="M2974" i="1"/>
  <c r="M1371" i="1"/>
  <c r="M2792" i="1"/>
  <c r="M796" i="1"/>
  <c r="M2783" i="1"/>
  <c r="M3494" i="1"/>
  <c r="M405" i="1"/>
  <c r="M2070" i="1"/>
  <c r="M3442" i="1"/>
  <c r="M3260" i="1"/>
  <c r="M94" i="1"/>
  <c r="M3622" i="1"/>
  <c r="M105" i="1"/>
  <c r="M809" i="1"/>
  <c r="M3163" i="1"/>
  <c r="M2934" i="1"/>
  <c r="M415" i="1"/>
  <c r="M2300" i="1"/>
  <c r="M1620" i="1"/>
  <c r="M1827" i="1"/>
  <c r="M3780" i="1"/>
  <c r="M2478" i="1"/>
  <c r="M1375" i="1"/>
  <c r="M3751" i="1"/>
  <c r="M4" i="1"/>
  <c r="M3543" i="1"/>
  <c r="M3388" i="1"/>
  <c r="M1640" i="1"/>
  <c r="M812" i="1"/>
  <c r="M807" i="1"/>
  <c r="M2536" i="1"/>
  <c r="M854" i="1"/>
  <c r="M2997" i="1"/>
  <c r="M1749" i="1"/>
  <c r="M1186" i="1"/>
  <c r="M1659" i="1"/>
  <c r="M3626" i="1"/>
  <c r="M3251" i="1"/>
  <c r="M2115" i="1"/>
  <c r="M361" i="1"/>
  <c r="M291" i="1"/>
  <c r="M1885" i="1"/>
  <c r="M3552" i="1"/>
  <c r="M2821" i="1"/>
  <c r="M3285" i="1"/>
  <c r="M3568" i="1"/>
  <c r="M315" i="1"/>
  <c r="M383" i="1"/>
  <c r="M1649" i="1"/>
  <c r="M2477" i="1"/>
  <c r="M2116" i="1"/>
  <c r="M2787" i="1"/>
  <c r="M273" i="1"/>
  <c r="M861" i="1"/>
  <c r="M3834" i="1"/>
  <c r="M536" i="1"/>
  <c r="M3545" i="1"/>
  <c r="M1300" i="1"/>
  <c r="M523" i="1"/>
  <c r="M286" i="1"/>
  <c r="M3370" i="1"/>
  <c r="M89" i="1"/>
  <c r="M2665" i="1"/>
  <c r="M3335" i="1"/>
  <c r="M121" i="1"/>
  <c r="M3823" i="1"/>
  <c r="M3333" i="1"/>
  <c r="M3306" i="1"/>
  <c r="M3722" i="1"/>
  <c r="M2994" i="1"/>
  <c r="M660" i="1"/>
  <c r="M2249" i="1"/>
  <c r="M2731" i="1"/>
  <c r="M1251" i="1"/>
  <c r="M808" i="1"/>
  <c r="M3382" i="1"/>
  <c r="M3352" i="1"/>
  <c r="M1278" i="1"/>
  <c r="M3509" i="1"/>
  <c r="M327" i="1"/>
  <c r="M1384" i="1"/>
  <c r="M3341" i="1"/>
  <c r="M3603" i="1"/>
  <c r="M3398" i="1"/>
  <c r="M844" i="1"/>
  <c r="M3247" i="1"/>
  <c r="M2733" i="1"/>
  <c r="M2797" i="1"/>
  <c r="M2531" i="1"/>
  <c r="M1261" i="1"/>
  <c r="M2606" i="1"/>
  <c r="M3440" i="1"/>
  <c r="M1618" i="1"/>
  <c r="M1209" i="1"/>
  <c r="M48" i="1"/>
  <c r="M3228" i="1"/>
  <c r="M312" i="1"/>
  <c r="M1189" i="1"/>
  <c r="M370" i="1"/>
  <c r="M2313" i="1"/>
  <c r="M313" i="1"/>
  <c r="M2292" i="1"/>
  <c r="M1352" i="1"/>
  <c r="M2318" i="1"/>
  <c r="M1003" i="1"/>
  <c r="M3665" i="1"/>
  <c r="M831" i="1"/>
  <c r="M1837" i="1"/>
  <c r="M3367" i="1"/>
  <c r="M2842" i="1"/>
  <c r="M3478" i="1"/>
  <c r="M3653" i="1"/>
  <c r="M3651" i="1"/>
  <c r="M114" i="1"/>
  <c r="M96" i="1"/>
  <c r="M813" i="1"/>
  <c r="M3151" i="1"/>
  <c r="M782" i="1"/>
  <c r="M1895" i="1"/>
  <c r="M2319" i="1"/>
  <c r="M3781" i="1"/>
  <c r="M367" i="1"/>
  <c r="M1195" i="1"/>
  <c r="M356" i="1"/>
  <c r="M399" i="1"/>
  <c r="M3371" i="1"/>
  <c r="M5" i="1"/>
  <c r="M793" i="1"/>
  <c r="M1473" i="1"/>
  <c r="M403" i="1"/>
  <c r="M3390" i="1"/>
  <c r="M1246" i="1"/>
  <c r="M2463" i="1"/>
  <c r="M1639" i="1"/>
  <c r="M2537" i="1"/>
  <c r="M811" i="1"/>
  <c r="M1222" i="1"/>
  <c r="M3507" i="1"/>
  <c r="M2705" i="1"/>
  <c r="M3401" i="1"/>
  <c r="M756" i="1"/>
  <c r="M2999" i="1"/>
  <c r="M247" i="1"/>
  <c r="M1631" i="1"/>
  <c r="M1372" i="1"/>
  <c r="M3381" i="1"/>
  <c r="M330" i="1"/>
  <c r="M2720" i="1"/>
  <c r="M3426" i="1"/>
  <c r="M1507" i="1"/>
  <c r="M2544" i="1"/>
  <c r="M3413" i="1"/>
  <c r="M1638" i="1"/>
  <c r="M2089" i="1"/>
  <c r="M3750" i="1"/>
  <c r="M3416" i="1"/>
  <c r="M3561" i="1"/>
  <c r="M3670" i="1"/>
  <c r="M1275" i="1"/>
  <c r="M3374" i="1"/>
  <c r="M3210" i="1"/>
  <c r="M1522" i="1"/>
  <c r="M3707" i="1"/>
  <c r="M857" i="1"/>
  <c r="M2666" i="1"/>
  <c r="M3223" i="1"/>
  <c r="M3280" i="1"/>
  <c r="M2542" i="1"/>
  <c r="M3304" i="1"/>
  <c r="M3465" i="1"/>
  <c r="M1521" i="1"/>
  <c r="M369" i="1"/>
  <c r="M3755" i="1"/>
  <c r="M2827" i="1"/>
  <c r="M2742" i="1"/>
  <c r="M1929" i="1"/>
  <c r="M829" i="1"/>
  <c r="M116" i="1"/>
  <c r="M62" i="1"/>
  <c r="M2993" i="1"/>
  <c r="M2487" i="1"/>
  <c r="M290" i="1"/>
  <c r="M3237" i="1"/>
  <c r="M2926" i="1"/>
  <c r="M2493" i="1"/>
  <c r="M3017" i="1"/>
  <c r="M3669" i="1"/>
  <c r="M2472" i="1"/>
  <c r="M3537" i="1"/>
  <c r="M1930" i="1"/>
  <c r="M1029" i="1"/>
  <c r="M406" i="1"/>
  <c r="M360" i="1"/>
  <c r="M3264" i="1"/>
  <c r="M3000" i="1"/>
  <c r="M3171" i="1"/>
  <c r="M350" i="1"/>
  <c r="M3467" i="1"/>
  <c r="M3025" i="1"/>
  <c r="M3282" i="1"/>
  <c r="M3266" i="1"/>
  <c r="M3175" i="1"/>
  <c r="M1833" i="1"/>
  <c r="M2049" i="1"/>
  <c r="M3360" i="1"/>
  <c r="M2176" i="1"/>
  <c r="M3427" i="1"/>
  <c r="M1206" i="1"/>
  <c r="M3246" i="1"/>
  <c r="M60" i="1"/>
  <c r="M3679" i="1"/>
  <c r="M1753" i="1"/>
  <c r="M2663" i="1"/>
  <c r="M2941" i="1"/>
  <c r="M1035" i="1"/>
  <c r="M3297" i="1"/>
  <c r="M1687" i="1"/>
  <c r="M90" i="1"/>
  <c r="M416" i="1"/>
  <c r="M3245" i="1"/>
  <c r="M1758" i="1"/>
  <c r="M2551" i="1"/>
  <c r="M3575" i="1"/>
  <c r="M795" i="1"/>
  <c r="M337" i="1"/>
  <c r="M2935" i="1"/>
  <c r="M1303" i="1"/>
  <c r="M3430" i="1"/>
  <c r="M2553" i="1"/>
  <c r="M2208" i="1"/>
  <c r="M1616" i="1"/>
  <c r="M358" i="1"/>
  <c r="M3627" i="1"/>
  <c r="M3517" i="1"/>
  <c r="M323" i="1"/>
  <c r="M3768" i="1"/>
  <c r="M3284" i="1"/>
  <c r="M2799" i="1"/>
  <c r="M1664" i="1"/>
  <c r="M1670" i="1"/>
  <c r="M2166" i="1"/>
  <c r="M1540" i="1"/>
  <c r="M3018" i="1"/>
  <c r="M2270" i="1"/>
  <c r="M1219" i="1"/>
  <c r="M3599" i="1"/>
  <c r="M3443" i="1"/>
  <c r="M2317" i="1"/>
  <c r="M1672" i="1"/>
  <c r="M245" i="1"/>
  <c r="M752" i="1"/>
  <c r="M1405" i="1"/>
  <c r="M3717" i="1"/>
  <c r="M3726" i="1"/>
  <c r="M1663" i="1"/>
  <c r="M537" i="1"/>
  <c r="M2793" i="1"/>
  <c r="M2790" i="1"/>
  <c r="M2076" i="1"/>
  <c r="M3680" i="1"/>
  <c r="M85" i="1"/>
  <c r="M786" i="1"/>
  <c r="M2095" i="1"/>
  <c r="M109" i="1"/>
  <c r="M1899" i="1"/>
  <c r="M1205" i="1"/>
  <c r="M2927" i="1"/>
  <c r="M1203" i="1"/>
  <c r="M3500" i="1"/>
  <c r="M2332" i="1"/>
  <c r="M2811" i="1"/>
  <c r="M3563" i="1"/>
  <c r="M3392" i="1"/>
  <c r="M1470" i="1"/>
  <c r="M1395" i="1"/>
  <c r="M3227" i="1"/>
  <c r="M3716" i="1"/>
  <c r="M3230" i="1"/>
  <c r="M3760" i="1"/>
  <c r="M3466" i="1"/>
  <c r="M746" i="1"/>
  <c r="M2459" i="1"/>
  <c r="M1345" i="1"/>
  <c r="M3548" i="1"/>
  <c r="M2337" i="1"/>
  <c r="M743" i="1"/>
  <c r="M2461" i="1"/>
  <c r="M3383" i="1"/>
  <c r="M2020" i="1"/>
  <c r="M2715" i="1"/>
  <c r="M3544" i="1"/>
  <c r="M1295" i="1"/>
  <c r="M1215" i="1"/>
  <c r="M1349" i="1"/>
  <c r="M3188" i="1"/>
  <c r="M3340" i="1"/>
  <c r="M417" i="1"/>
  <c r="M3216" i="1"/>
  <c r="M2529" i="1"/>
  <c r="M1856" i="1"/>
  <c r="M522" i="1"/>
  <c r="M3269" i="1"/>
  <c r="M3839" i="1"/>
  <c r="M1039" i="1"/>
  <c r="M3220" i="1"/>
  <c r="M35" i="1"/>
  <c r="M346" i="1"/>
  <c r="M1888" i="1"/>
  <c r="M2931" i="1"/>
  <c r="M2984" i="1"/>
  <c r="M3474" i="1"/>
  <c r="M3725" i="1"/>
  <c r="M3226" i="1"/>
  <c r="M3661" i="1"/>
  <c r="M345" i="1"/>
  <c r="M3307" i="1"/>
  <c r="M3528" i="1"/>
  <c r="M3551" i="1"/>
  <c r="M2976" i="1"/>
  <c r="M2616" i="1"/>
  <c r="M760" i="1"/>
  <c r="M1297" i="1"/>
  <c r="M2336" i="1"/>
  <c r="M3356" i="1"/>
  <c r="M761" i="1"/>
  <c r="M1765" i="1"/>
  <c r="M757" i="1"/>
  <c r="M3550" i="1"/>
  <c r="M59" i="1"/>
  <c r="M1855" i="1"/>
  <c r="M1350" i="1"/>
  <c r="M3403" i="1"/>
  <c r="M2550" i="1"/>
  <c r="M2804" i="1"/>
  <c r="M3553" i="1"/>
  <c r="M332" i="1"/>
  <c r="M3255" i="1"/>
  <c r="M3628" i="1"/>
  <c r="M3158" i="1"/>
  <c r="M1273" i="1"/>
  <c r="M1269" i="1"/>
  <c r="M1253" i="1"/>
  <c r="M3288" i="1"/>
  <c r="M3784" i="1"/>
  <c r="M1843" i="1"/>
  <c r="M3300" i="1"/>
  <c r="M2640" i="1"/>
  <c r="M1624" i="1"/>
  <c r="M302" i="1"/>
  <c r="M1897" i="1"/>
  <c r="M3326" i="1"/>
  <c r="M3272" i="1"/>
  <c r="M3344" i="1"/>
  <c r="M835" i="1"/>
  <c r="M2098" i="1"/>
  <c r="M1287" i="1"/>
  <c r="M1634" i="1"/>
  <c r="M2711" i="1"/>
  <c r="M3286" i="1"/>
  <c r="M326" i="1"/>
  <c r="M2526" i="1"/>
  <c r="M2210" i="1"/>
  <c r="M3526" i="1"/>
  <c r="M3252" i="1"/>
  <c r="M409" i="1"/>
  <c r="M2452" i="1"/>
  <c r="M3674" i="1"/>
  <c r="M3162" i="1"/>
  <c r="M1832" i="1"/>
  <c r="M1852" i="1"/>
  <c r="M3324" i="1"/>
  <c r="M294" i="1"/>
  <c r="M3715" i="1"/>
  <c r="M2221" i="1"/>
  <c r="M3271" i="1"/>
  <c r="M3508" i="1"/>
  <c r="M1615" i="1"/>
  <c r="M2605" i="1"/>
  <c r="M828" i="1"/>
  <c r="M1504" i="1"/>
  <c r="M3346" i="1"/>
  <c r="M410" i="1"/>
  <c r="M3688" i="1"/>
  <c r="M3664" i="1"/>
  <c r="M1683" i="1"/>
  <c r="M3365" i="1"/>
  <c r="M3358" i="1"/>
  <c r="M2800" i="1"/>
  <c r="M2981" i="1"/>
  <c r="M1643" i="1"/>
  <c r="M728" i="1"/>
  <c r="M1846" i="1"/>
  <c r="M295" i="1"/>
  <c r="M3362" i="1"/>
  <c r="M362" i="1"/>
  <c r="M3328" i="1"/>
  <c r="M2940" i="1"/>
  <c r="M3521" i="1"/>
  <c r="M42" i="1"/>
  <c r="M798" i="1"/>
  <c r="M804" i="1"/>
  <c r="M365" i="1"/>
  <c r="M250" i="1"/>
  <c r="M3577" i="1"/>
  <c r="M3276" i="1"/>
  <c r="M843" i="1"/>
  <c r="M1201" i="1"/>
  <c r="M368" i="1"/>
  <c r="M2310" i="1"/>
  <c r="M32" i="1"/>
  <c r="M2094" i="1"/>
  <c r="M1353" i="1"/>
  <c r="M3256" i="1"/>
  <c r="M3329" i="1"/>
  <c r="M3841" i="1"/>
  <c r="M3811" i="1"/>
  <c r="M1858" i="1"/>
  <c r="M1263" i="1"/>
  <c r="M1610" i="1"/>
  <c r="M2302" i="1"/>
  <c r="M317" i="1"/>
  <c r="M1463" i="1"/>
  <c r="M3453" i="1"/>
  <c r="M2307" i="1"/>
  <c r="M9" i="1"/>
  <c r="M3513" i="1"/>
  <c r="M2219" i="1"/>
  <c r="M336" i="1"/>
  <c r="M284" i="1"/>
  <c r="M1628" i="1"/>
  <c r="M339" i="1"/>
  <c r="M3005" i="1"/>
  <c r="M3010" i="1"/>
  <c r="M2791" i="1"/>
  <c r="M3530" i="1"/>
  <c r="M3423" i="1"/>
  <c r="M2340" i="1"/>
  <c r="M2222" i="1"/>
  <c r="M3176" i="1"/>
  <c r="M3758" i="1"/>
  <c r="M1213" i="1"/>
  <c r="M3353" i="1"/>
  <c r="M1625" i="1"/>
  <c r="M3379" i="1"/>
  <c r="M413" i="1"/>
  <c r="M1512" i="1"/>
  <c r="M2055" i="1"/>
  <c r="M3762" i="1"/>
  <c r="M2615" i="1"/>
  <c r="M2496" i="1"/>
  <c r="M1608" i="1"/>
  <c r="M1286" i="1"/>
  <c r="M3476" i="1"/>
  <c r="M3322" i="1"/>
  <c r="M56" i="1"/>
  <c r="M3439" i="1"/>
  <c r="M3620" i="1"/>
  <c r="M3469" i="1"/>
  <c r="M3359" i="1"/>
  <c r="M3159" i="1"/>
  <c r="M1828" i="1"/>
  <c r="M3152" i="1"/>
  <c r="M3815" i="1"/>
  <c r="M16" i="1"/>
  <c r="M838" i="1"/>
  <c r="M1630" i="1"/>
  <c r="M2932" i="1"/>
  <c r="M2118" i="1"/>
  <c r="M394" i="1"/>
  <c r="M1884" i="1"/>
  <c r="M2937" i="1"/>
  <c r="M3184" i="1"/>
  <c r="M2122" i="1"/>
  <c r="M3024" i="1"/>
  <c r="M3420" i="1"/>
  <c r="M1207" i="1"/>
  <c r="M3673" i="1"/>
  <c r="M2285" i="1"/>
  <c r="M529" i="1"/>
  <c r="M2552" i="1"/>
  <c r="M2456" i="1"/>
  <c r="M3222" i="1"/>
  <c r="M3840" i="1"/>
  <c r="M2546" i="1"/>
  <c r="M319" i="1"/>
  <c r="M3616" i="1"/>
  <c r="M3723" i="1"/>
  <c r="M3701" i="1"/>
  <c r="M3250" i="1"/>
  <c r="M2462" i="1"/>
  <c r="M3239" i="1"/>
  <c r="M3729" i="1"/>
  <c r="M3522" i="1"/>
  <c r="M3719" i="1"/>
  <c r="M2121" i="1"/>
  <c r="M1653" i="1"/>
  <c r="M3384" i="1"/>
  <c r="M255" i="1"/>
  <c r="M2713" i="1"/>
  <c r="M3020" i="1"/>
  <c r="M3456" i="1"/>
  <c r="M2966" i="1"/>
  <c r="M2306" i="1"/>
  <c r="M2088" i="1"/>
  <c r="M1607" i="1"/>
  <c r="M1531" i="1"/>
  <c r="M1673" i="1"/>
  <c r="M3503" i="1"/>
  <c r="M19" i="1"/>
  <c r="M3660" i="1"/>
  <c r="M1654" i="1"/>
  <c r="M1829" i="1"/>
  <c r="M3457" i="1"/>
  <c r="M541" i="1"/>
  <c r="M299" i="1"/>
  <c r="M420" i="1"/>
  <c r="M1949" i="1"/>
  <c r="M393" i="1"/>
  <c r="M834" i="1"/>
  <c r="M3487" i="1"/>
  <c r="M3238" i="1"/>
  <c r="M2299" i="1"/>
  <c r="M1651" i="1"/>
  <c r="M3022" i="1"/>
  <c r="M3242" i="1"/>
  <c r="M661" i="1"/>
  <c r="M3512" i="1"/>
  <c r="M653" i="1"/>
  <c r="M3040" i="1"/>
  <c r="M3566" i="1"/>
  <c r="M3655" i="1"/>
  <c r="M3590" i="1"/>
  <c r="M12" i="1"/>
  <c r="M108" i="1"/>
  <c r="M1636" i="1"/>
  <c r="M119" i="1"/>
  <c r="M3571" i="1"/>
  <c r="M1268" i="1"/>
  <c r="M654" i="1"/>
  <c r="M304" i="1"/>
  <c r="M3263" i="1"/>
  <c r="M3558" i="1"/>
  <c r="M1290" i="1"/>
  <c r="M3752" i="1"/>
  <c r="M794" i="1"/>
  <c r="M421" i="1"/>
  <c r="M827" i="1"/>
  <c r="M1745" i="1"/>
  <c r="M3402" i="1"/>
  <c r="M2533" i="1"/>
  <c r="M3547" i="1"/>
  <c r="M3153" i="1"/>
  <c r="M92" i="1"/>
  <c r="M3236" i="1"/>
  <c r="M3650" i="1"/>
  <c r="M2830" i="1"/>
  <c r="M344" i="1"/>
  <c r="M2986" i="1"/>
  <c r="M3217" i="1"/>
  <c r="M30" i="1"/>
  <c r="M727" i="1"/>
  <c r="M2112" i="1"/>
  <c r="M1658" i="1"/>
  <c r="M3703" i="1"/>
  <c r="M1851" i="1"/>
  <c r="M2100" i="1"/>
  <c r="M2527" i="1"/>
  <c r="M3337" i="1"/>
  <c r="M1931" i="1"/>
  <c r="M3408" i="1"/>
  <c r="M2995" i="1"/>
  <c r="M3350" i="1"/>
  <c r="M3789" i="1"/>
  <c r="M3277" i="1"/>
  <c r="M2813" i="1"/>
  <c r="M1367" i="1"/>
  <c r="M3290" i="1"/>
  <c r="M3435" i="1"/>
  <c r="M3375" i="1"/>
  <c r="M3777" i="1"/>
  <c r="M2541" i="1"/>
  <c r="M750" i="1"/>
  <c r="M419" i="1"/>
  <c r="M34" i="1"/>
  <c r="M3689" i="1"/>
  <c r="M2810" i="1"/>
  <c r="M18" i="1"/>
  <c r="M3831" i="1"/>
  <c r="M535" i="1"/>
  <c r="M22" i="1"/>
  <c r="M388" i="1"/>
  <c r="M1604" i="1"/>
  <c r="M1830" i="1"/>
  <c r="M2973" i="1"/>
  <c r="M1840" i="1"/>
  <c r="M61" i="1"/>
  <c r="M3697" i="1"/>
  <c r="M2977" i="1"/>
  <c r="M2179" i="1"/>
  <c r="M2248" i="1"/>
  <c r="M3215" i="1"/>
  <c r="M3221" i="1"/>
  <c r="M2562" i="1"/>
  <c r="M2290" i="1"/>
  <c r="M2484" i="1"/>
  <c r="M3624" i="1"/>
  <c r="M3318" i="1"/>
  <c r="M3312" i="1"/>
  <c r="M1853" i="1"/>
  <c r="M3299" i="1"/>
  <c r="M1826" i="1"/>
  <c r="M2288" i="1"/>
  <c r="M3592" i="1"/>
  <c r="M2489" i="1"/>
  <c r="M3604" i="1"/>
  <c r="M3218" i="1"/>
  <c r="M10" i="1"/>
  <c r="M749" i="1"/>
  <c r="M3314" i="1"/>
  <c r="M3559" i="1"/>
  <c r="M1605" i="1"/>
  <c r="M801" i="1"/>
  <c r="M3580" i="1"/>
  <c r="M3378" i="1"/>
  <c r="M84" i="1"/>
  <c r="M3386" i="1"/>
  <c r="M1028" i="1"/>
  <c r="M2476" i="1"/>
  <c r="M3817" i="1"/>
  <c r="M3419" i="1"/>
  <c r="M1691" i="1"/>
  <c r="M2171" i="1"/>
  <c r="M3002" i="1"/>
  <c r="M533" i="1"/>
  <c r="M3578" i="1"/>
  <c r="M1304" i="1"/>
  <c r="M3496" i="1"/>
  <c r="M3557" i="1"/>
  <c r="M3033" i="1"/>
  <c r="M3676" i="1"/>
  <c r="M2990" i="1"/>
  <c r="M3610" i="1"/>
  <c r="M1847" i="1"/>
  <c r="M3343" i="1"/>
  <c r="M3766" i="1"/>
  <c r="M3629" i="1"/>
  <c r="M3394" i="1"/>
  <c r="M2524" i="1"/>
  <c r="M3417" i="1"/>
  <c r="M3771" i="1"/>
  <c r="M3532" i="1"/>
  <c r="M3338" i="1"/>
  <c r="M3581" i="1"/>
  <c r="M2930" i="1"/>
  <c r="M1365" i="1"/>
  <c r="M3652" i="1"/>
  <c r="M33" i="1"/>
  <c r="M2992" i="1"/>
  <c r="M2839" i="1"/>
  <c r="M3289" i="1"/>
  <c r="M859" i="1"/>
  <c r="M3506" i="1"/>
  <c r="M51" i="1"/>
  <c r="M3447" i="1"/>
  <c r="M2482" i="1"/>
  <c r="M3524" i="1"/>
  <c r="M3763" i="1"/>
  <c r="M141" i="1"/>
  <c r="M849" i="1"/>
  <c r="M3405" i="1"/>
  <c r="M3574" i="1"/>
  <c r="M3772" i="1"/>
  <c r="M3444" i="1"/>
  <c r="M2924" i="1"/>
  <c r="M392" i="1"/>
  <c r="M823" i="1"/>
  <c r="M3810" i="1"/>
  <c r="M3514" i="1"/>
  <c r="M2532" i="1"/>
  <c r="M2174" i="1"/>
  <c r="M850" i="1"/>
  <c r="M3776" i="1"/>
  <c r="M3765" i="1"/>
  <c r="M2824" i="1"/>
  <c r="M3475" i="1"/>
  <c r="M2637" i="1"/>
  <c r="M3546" i="1"/>
  <c r="M855" i="1"/>
  <c r="M52" i="1"/>
  <c r="M2925" i="1"/>
  <c r="M3830" i="1"/>
  <c r="M3662" i="1"/>
  <c r="M810" i="1"/>
  <c r="M3387" i="1"/>
  <c r="M46" i="1"/>
  <c r="M43" i="1"/>
  <c r="M3414" i="1"/>
  <c r="M2823" i="1"/>
  <c r="M527" i="1"/>
  <c r="M1859" i="1"/>
  <c r="M3518" i="1"/>
  <c r="M3433" i="1"/>
  <c r="M3495" i="1"/>
  <c r="M3583" i="1"/>
  <c r="M3668" i="1"/>
  <c r="M3334" i="1"/>
  <c r="M3187" i="1"/>
  <c r="M3519" i="1"/>
  <c r="M3429" i="1"/>
  <c r="M3615" i="1"/>
  <c r="M3554" i="1"/>
  <c r="M3377" i="1"/>
  <c r="M2832" i="1"/>
  <c r="M1824" i="1"/>
  <c r="M2209" i="1"/>
  <c r="M2468" i="1"/>
  <c r="M2114" i="1"/>
  <c r="M2498" i="1"/>
  <c r="M103" i="1"/>
  <c r="M2475" i="1"/>
  <c r="M102" i="1"/>
  <c r="M784" i="1"/>
  <c r="M1641" i="1"/>
  <c r="M1635" i="1"/>
  <c r="M2099" i="1"/>
  <c r="M2097" i="1"/>
  <c r="M806" i="1"/>
  <c r="M1644" i="1"/>
  <c r="M86" i="1"/>
  <c r="M75" i="1"/>
  <c r="M296" i="1"/>
  <c r="M1064" i="1"/>
  <c r="M3799" i="1"/>
  <c r="M3939" i="1"/>
  <c r="M1338" i="1"/>
  <c r="M981" i="1"/>
  <c r="M701" i="1"/>
  <c r="M1006" i="1"/>
  <c r="M1587" i="1"/>
  <c r="M709" i="1"/>
  <c r="M3975" i="1"/>
  <c r="M3146" i="1"/>
  <c r="M1007" i="1"/>
  <c r="M887" i="1"/>
  <c r="M690" i="1"/>
  <c r="M1873" i="1"/>
  <c r="M4108" i="1"/>
  <c r="M1343" i="1"/>
  <c r="M776" i="1"/>
  <c r="M4024" i="1"/>
  <c r="M1730" i="1"/>
  <c r="M3125" i="1"/>
  <c r="M1799" i="1"/>
  <c r="M879" i="1"/>
  <c r="M3908" i="1"/>
  <c r="M3064" i="1"/>
  <c r="M1308" i="1"/>
  <c r="M1777" i="1"/>
  <c r="M1706" i="1"/>
  <c r="M3190" i="1"/>
  <c r="M454" i="1"/>
  <c r="M2676" i="1"/>
  <c r="M1078" i="1"/>
  <c r="M2902" i="1"/>
  <c r="M1794" i="1"/>
  <c r="M2917" i="1"/>
  <c r="M4069" i="1"/>
  <c r="M168" i="1"/>
  <c r="M4041" i="1"/>
  <c r="M3073" i="1"/>
  <c r="M3795" i="1"/>
  <c r="M2957" i="1"/>
  <c r="M1767" i="1"/>
  <c r="M1914" i="1"/>
  <c r="M3197" i="1"/>
  <c r="M1000" i="1"/>
  <c r="M203" i="1"/>
  <c r="M3124" i="1"/>
  <c r="M691" i="1"/>
  <c r="M3118" i="1"/>
  <c r="M4000" i="1"/>
  <c r="M1772" i="1"/>
  <c r="M980" i="1"/>
  <c r="M218" i="1"/>
  <c r="M3204" i="1"/>
  <c r="M4058" i="1"/>
  <c r="M3878" i="1"/>
  <c r="M1919" i="1"/>
  <c r="M1819" i="1"/>
  <c r="M3201" i="1"/>
  <c r="M2757" i="1"/>
  <c r="M3143" i="1"/>
  <c r="M778" i="1"/>
  <c r="M3633" i="1"/>
  <c r="M1243" i="1"/>
  <c r="M206" i="1"/>
  <c r="M2678" i="1"/>
  <c r="M485" i="1"/>
  <c r="M2857" i="1"/>
  <c r="M1339" i="1"/>
  <c r="M1554" i="1"/>
  <c r="M1816" i="1"/>
  <c r="M3904" i="1"/>
  <c r="M1804" i="1"/>
  <c r="M2325" i="1"/>
  <c r="M1694" i="1"/>
  <c r="M3978" i="1"/>
  <c r="M1788" i="1"/>
  <c r="M1921" i="1"/>
  <c r="M1021" i="1"/>
  <c r="M4038" i="1"/>
  <c r="M971" i="1"/>
  <c r="M1905" i="1"/>
  <c r="M699" i="1"/>
  <c r="M3209" i="1"/>
  <c r="M2703" i="1"/>
  <c r="M962" i="1"/>
  <c r="M972" i="1"/>
  <c r="M1776" i="1"/>
  <c r="M1769" i="1"/>
  <c r="M1558" i="1"/>
  <c r="M213" i="1"/>
  <c r="M1009" i="1"/>
  <c r="M1690" i="1"/>
  <c r="M3937" i="1"/>
  <c r="M956" i="1"/>
  <c r="M1922" i="1"/>
  <c r="M1866" i="1"/>
  <c r="M1908" i="1"/>
  <c r="M1719" i="1"/>
  <c r="M1989" i="1"/>
  <c r="M3107" i="1"/>
  <c r="M963" i="1"/>
  <c r="M2870" i="1"/>
  <c r="M198" i="1"/>
  <c r="M2856" i="1"/>
  <c r="M866" i="1"/>
  <c r="M3846" i="1"/>
  <c r="M1810" i="1"/>
  <c r="M1572" i="1"/>
  <c r="M771" i="1"/>
  <c r="M2408" i="1"/>
  <c r="M1108" i="1"/>
  <c r="M888" i="1"/>
  <c r="M878" i="1"/>
  <c r="M894" i="1"/>
  <c r="M1317" i="1"/>
  <c r="M236" i="1"/>
  <c r="M885" i="1"/>
  <c r="M898" i="1"/>
  <c r="M179" i="1"/>
  <c r="M954" i="1"/>
  <c r="M1786" i="1"/>
  <c r="M1782" i="1"/>
  <c r="M1306" i="1"/>
  <c r="M1139" i="1"/>
  <c r="M673" i="1"/>
  <c r="M1912" i="1"/>
  <c r="M444" i="1"/>
  <c r="M896" i="1"/>
  <c r="M2323" i="1"/>
  <c r="M3104" i="1"/>
  <c r="M2600" i="1"/>
  <c r="M961" i="1"/>
  <c r="M1797" i="1"/>
  <c r="M1071" i="1"/>
  <c r="M953" i="1"/>
  <c r="M932" i="1"/>
  <c r="M2875" i="1"/>
  <c r="M2891" i="1"/>
  <c r="M4003" i="1"/>
  <c r="M3989" i="1"/>
  <c r="M4054" i="1"/>
  <c r="M4046" i="1"/>
  <c r="M3913" i="1"/>
  <c r="M901" i="1"/>
  <c r="M4037" i="1"/>
  <c r="M556" i="1"/>
  <c r="M2913" i="1"/>
  <c r="M4096" i="1"/>
  <c r="M3637" i="1"/>
  <c r="M1807" i="1"/>
  <c r="M3916" i="1"/>
  <c r="M1781" i="1"/>
  <c r="M767" i="1"/>
  <c r="M185" i="1"/>
  <c r="M3945" i="1"/>
  <c r="M1114" i="1"/>
  <c r="M695" i="1"/>
  <c r="M3635" i="1"/>
  <c r="M1806" i="1"/>
  <c r="M3997" i="1"/>
  <c r="M3985" i="1"/>
  <c r="M974" i="1"/>
  <c r="M1015" i="1"/>
  <c r="M2704" i="1"/>
  <c r="M4071" i="1"/>
  <c r="M3853" i="1"/>
  <c r="M1551" i="1"/>
  <c r="M600" i="1"/>
  <c r="M713" i="1"/>
  <c r="M1728" i="1"/>
  <c r="M979" i="1"/>
  <c r="M2884" i="1"/>
  <c r="M2645" i="1"/>
  <c r="M1693" i="1"/>
  <c r="M182" i="1"/>
  <c r="M2674" i="1"/>
  <c r="M3900" i="1"/>
  <c r="M481" i="1"/>
  <c r="M3893" i="1"/>
  <c r="M2887" i="1"/>
  <c r="M3987" i="1"/>
  <c r="M3960" i="1"/>
  <c r="M1313" i="1"/>
  <c r="M3976" i="1"/>
  <c r="M2863" i="1"/>
  <c r="M1433" i="1"/>
  <c r="M2847" i="1"/>
  <c r="M1689" i="1"/>
  <c r="M4042" i="1"/>
  <c r="M1315" i="1"/>
  <c r="M923" i="1"/>
  <c r="M3639" i="1"/>
  <c r="M1492" i="1"/>
  <c r="M704" i="1"/>
  <c r="M1805" i="1"/>
  <c r="M881" i="1"/>
  <c r="M1016" i="1"/>
  <c r="M2147" i="1"/>
  <c r="M936" i="1"/>
  <c r="M3809" i="1"/>
  <c r="M205" i="1"/>
  <c r="M3106" i="1"/>
  <c r="M1004" i="1"/>
  <c r="M985" i="1"/>
  <c r="M1079" i="1"/>
  <c r="M1230" i="1"/>
  <c r="M672" i="1"/>
  <c r="M2744" i="1"/>
  <c r="M1593" i="1"/>
  <c r="M1548" i="1"/>
  <c r="M2129" i="1"/>
  <c r="M4077" i="1"/>
  <c r="M4112" i="1"/>
  <c r="M2364" i="1"/>
  <c r="M964" i="1"/>
  <c r="M3736" i="1"/>
  <c r="M2139" i="1"/>
  <c r="M2684" i="1"/>
  <c r="M2159" i="1"/>
  <c r="M4030" i="1"/>
  <c r="M952" i="1"/>
  <c r="M2749" i="1"/>
  <c r="M687" i="1"/>
  <c r="M146" i="1"/>
  <c r="M2675" i="1"/>
  <c r="M4104" i="1"/>
  <c r="M547" i="1"/>
  <c r="M2920" i="1"/>
  <c r="M3890" i="1"/>
  <c r="M467" i="1"/>
  <c r="M3867" i="1"/>
  <c r="M1439" i="1"/>
  <c r="M2922" i="1"/>
  <c r="M4076" i="1"/>
  <c r="M2748" i="1"/>
  <c r="M3113" i="1"/>
  <c r="M703" i="1"/>
  <c r="M2699" i="1"/>
  <c r="M2000" i="1"/>
  <c r="M202" i="1"/>
  <c r="M1702" i="1"/>
  <c r="M1069" i="1"/>
  <c r="M1307" i="1"/>
  <c r="M682" i="1"/>
  <c r="M1783" i="1"/>
  <c r="M4035" i="1"/>
  <c r="M679" i="1"/>
  <c r="M2780" i="1"/>
  <c r="M517" i="1"/>
  <c r="M1692" i="1"/>
  <c r="M2409" i="1"/>
  <c r="M212" i="1"/>
  <c r="M995" i="1"/>
  <c r="M1502" i="1"/>
  <c r="M3111" i="1"/>
  <c r="M241" i="1"/>
  <c r="M3205" i="1"/>
  <c r="M3961" i="1"/>
  <c r="M876" i="1"/>
  <c r="M3957" i="1"/>
  <c r="M4012" i="1"/>
  <c r="M3969" i="1"/>
  <c r="M869" i="1"/>
  <c r="M1785" i="1"/>
  <c r="M3053" i="1"/>
  <c r="M2598" i="1"/>
  <c r="M3091" i="1"/>
  <c r="M2882" i="1"/>
  <c r="M152" i="1"/>
  <c r="M595" i="1"/>
  <c r="M1577" i="1"/>
  <c r="M521" i="1"/>
  <c r="M1019" i="1"/>
  <c r="M3095" i="1"/>
  <c r="M2407" i="1"/>
  <c r="M3136" i="1"/>
  <c r="M1332" i="1"/>
  <c r="M171" i="1"/>
  <c r="M912" i="1"/>
  <c r="M4059" i="1"/>
  <c r="M710" i="1"/>
  <c r="M1798" i="1"/>
  <c r="M4055" i="1"/>
  <c r="M3844" i="1"/>
  <c r="M487" i="1"/>
  <c r="M2747" i="1"/>
  <c r="M2919" i="1"/>
  <c r="M1685" i="1"/>
  <c r="M4085" i="1"/>
  <c r="M674" i="1"/>
  <c r="M469" i="1"/>
  <c r="M3895" i="1"/>
  <c r="M671" i="1"/>
  <c r="M3739" i="1"/>
  <c r="M4106" i="1"/>
  <c r="M615" i="1"/>
  <c r="M1773" i="1"/>
  <c r="M3845" i="1"/>
  <c r="M1568" i="1"/>
  <c r="M1739" i="1"/>
  <c r="M1986" i="1"/>
  <c r="M3974" i="1"/>
  <c r="M183" i="1"/>
  <c r="M924" i="1"/>
  <c r="M2657" i="1"/>
  <c r="M3137" i="1"/>
  <c r="M2898" i="1"/>
  <c r="M2326" i="1"/>
  <c r="M1167" i="1"/>
  <c r="M1596" i="1"/>
  <c r="M1802" i="1"/>
  <c r="M2944" i="1"/>
  <c r="M1426" i="1"/>
  <c r="M1787" i="1"/>
  <c r="M1699" i="1"/>
  <c r="M2869" i="1"/>
  <c r="M884" i="1"/>
  <c r="M3741" i="1"/>
  <c r="M1882" i="1"/>
  <c r="M181" i="1"/>
  <c r="M3984" i="1"/>
  <c r="M3993" i="1"/>
  <c r="M3634" i="1"/>
  <c r="M3109" i="1"/>
  <c r="M1337" i="1"/>
  <c r="M2859" i="1"/>
  <c r="M3805" i="1"/>
  <c r="M1766" i="1"/>
  <c r="M3065" i="1"/>
  <c r="M482" i="1"/>
  <c r="M4066" i="1"/>
  <c r="M1168" i="1"/>
  <c r="M2885" i="1"/>
  <c r="M2755" i="1"/>
  <c r="M2659" i="1"/>
  <c r="M667" i="1"/>
  <c r="M2517" i="1"/>
  <c r="M1096" i="1"/>
  <c r="M868" i="1"/>
  <c r="M1417" i="1"/>
  <c r="M862" i="1"/>
  <c r="M3740" i="1"/>
  <c r="M3982" i="1"/>
  <c r="M1098" i="1"/>
  <c r="M3742" i="1"/>
  <c r="M969" i="1"/>
  <c r="M1240" i="1"/>
  <c r="M2907" i="1"/>
  <c r="M3862" i="1"/>
  <c r="M4050" i="1"/>
  <c r="M221" i="1"/>
  <c r="M474" i="1"/>
  <c r="M4057" i="1"/>
  <c r="M3899" i="1"/>
  <c r="M2679" i="1"/>
  <c r="M628" i="1"/>
  <c r="M942" i="1"/>
  <c r="M3099" i="1"/>
  <c r="M1992" i="1"/>
  <c r="M2405" i="1"/>
  <c r="M3892" i="1"/>
  <c r="M991" i="1"/>
  <c r="M2958" i="1"/>
  <c r="M4022" i="1"/>
  <c r="M3998" i="1"/>
  <c r="M4001" i="1"/>
  <c r="M4072" i="1"/>
  <c r="M3646" i="1"/>
  <c r="M3850" i="1"/>
  <c r="M3856" i="1"/>
  <c r="M207" i="1"/>
  <c r="M3849" i="1"/>
  <c r="M1005" i="1"/>
  <c r="M4032" i="1"/>
  <c r="M189" i="1"/>
  <c r="M3093" i="1"/>
  <c r="M3951" i="1"/>
  <c r="M3935" i="1"/>
  <c r="M4083" i="1"/>
  <c r="M3133" i="1"/>
  <c r="M1774" i="1"/>
  <c r="M164" i="1"/>
  <c r="M1312" i="1"/>
  <c r="M1784" i="1"/>
  <c r="M681" i="1"/>
  <c r="M3734" i="1"/>
  <c r="M700" i="1"/>
  <c r="M1789" i="1"/>
  <c r="M1320" i="1"/>
  <c r="M3909" i="1"/>
  <c r="M3926" i="1"/>
  <c r="M3102" i="1"/>
  <c r="M209" i="1"/>
  <c r="M1321" i="1"/>
  <c r="M3078" i="1"/>
  <c r="M3872" i="1"/>
  <c r="M2872" i="1"/>
  <c r="M716" i="1"/>
  <c r="M982" i="1"/>
  <c r="M677" i="1"/>
  <c r="M2422" i="1"/>
  <c r="M968" i="1"/>
  <c r="M2361" i="1"/>
  <c r="M934" i="1"/>
  <c r="M1134" i="1"/>
  <c r="M2770" i="1"/>
  <c r="M3967" i="1"/>
  <c r="M2776" i="1"/>
  <c r="M1090" i="1"/>
  <c r="M1911" i="1"/>
  <c r="M3071" i="1"/>
  <c r="M1245" i="1"/>
  <c r="M1095" i="1"/>
  <c r="M2914" i="1"/>
  <c r="M127" i="1"/>
  <c r="M4018" i="1"/>
  <c r="M515" i="1"/>
  <c r="M3101" i="1"/>
  <c r="M1803" i="1"/>
  <c r="M433" i="1"/>
  <c r="M1570" i="1"/>
  <c r="M1800" i="1"/>
  <c r="M1779" i="1"/>
  <c r="M1552" i="1"/>
  <c r="M137" i="1"/>
  <c r="M3737" i="1"/>
  <c r="M946" i="1"/>
  <c r="M1814" i="1"/>
  <c r="M989" i="1"/>
  <c r="M1011" i="1"/>
  <c r="M3882" i="1"/>
  <c r="M3930" i="1"/>
  <c r="M1578" i="1"/>
  <c r="M224" i="1"/>
  <c r="M2140" i="1"/>
  <c r="M988" i="1"/>
  <c r="M4093" i="1"/>
  <c r="M3869" i="1"/>
  <c r="M1093" i="1"/>
  <c r="M2002" i="1"/>
  <c r="M635" i="1"/>
  <c r="M692" i="1"/>
  <c r="M3191" i="1"/>
  <c r="M3940" i="1"/>
  <c r="M2597" i="1"/>
  <c r="M4040" i="1"/>
  <c r="M3925" i="1"/>
  <c r="M950" i="1"/>
  <c r="M3103" i="1"/>
  <c r="M3068" i="1"/>
  <c r="M219" i="1"/>
  <c r="M473" i="1"/>
  <c r="M871" i="1"/>
  <c r="M2131" i="1"/>
  <c r="M1182" i="1"/>
  <c r="M3195" i="1"/>
  <c r="M1697" i="1"/>
  <c r="M2760" i="1"/>
  <c r="M1235" i="1"/>
  <c r="M3086" i="1"/>
  <c r="M3907" i="1"/>
  <c r="M2655" i="1"/>
  <c r="M1309" i="1"/>
  <c r="M2754" i="1"/>
  <c r="M3199" i="1"/>
  <c r="M2658" i="1"/>
  <c r="M4098" i="1"/>
  <c r="M4039" i="1"/>
  <c r="M1310" i="1"/>
  <c r="M2673" i="1"/>
  <c r="M960" i="1"/>
  <c r="M3066" i="1"/>
  <c r="M3733" i="1"/>
  <c r="M2145" i="1"/>
  <c r="M1796" i="1"/>
  <c r="M1809" i="1"/>
  <c r="M1737" i="1"/>
  <c r="M3936" i="1"/>
  <c r="M926" i="1"/>
  <c r="M2378" i="1"/>
  <c r="M930" i="1"/>
  <c r="M1811" i="1"/>
  <c r="M2879" i="1"/>
  <c r="M1580" i="1"/>
  <c r="M4090" i="1"/>
  <c r="M143" i="1"/>
  <c r="M1336" i="1"/>
  <c r="M2692" i="1"/>
  <c r="M3980" i="1"/>
  <c r="M3898" i="1"/>
  <c r="M2583" i="1"/>
  <c r="M3970" i="1"/>
  <c r="M2707" i="1"/>
  <c r="M2368" i="1"/>
  <c r="M3148" i="1"/>
  <c r="M2761" i="1"/>
  <c r="M2647" i="1"/>
  <c r="M1457" i="1"/>
  <c r="M1713" i="1"/>
  <c r="M199" i="1"/>
  <c r="M2758" i="1"/>
  <c r="M2126" i="1"/>
  <c r="M2772" i="1"/>
  <c r="M1872" i="1"/>
  <c r="M718" i="1"/>
  <c r="M1727" i="1"/>
  <c r="M1152" i="1"/>
  <c r="M4005" i="1"/>
  <c r="M669" i="1"/>
  <c r="M3915" i="1"/>
  <c r="M4105" i="1"/>
  <c r="M3732" i="1"/>
  <c r="M895" i="1"/>
  <c r="M3747" i="1"/>
  <c r="M3927" i="1"/>
  <c r="M2125" i="1"/>
  <c r="M1436" i="1"/>
  <c r="M1326" i="1"/>
  <c r="M2519" i="1"/>
  <c r="M3988" i="1"/>
  <c r="M1709" i="1"/>
  <c r="M945" i="1"/>
  <c r="M134" i="1"/>
  <c r="M2137" i="1"/>
  <c r="M501" i="1"/>
  <c r="M434" i="1"/>
  <c r="M891" i="1"/>
  <c r="M2908" i="1"/>
  <c r="M440" i="1"/>
  <c r="M1695" i="1"/>
  <c r="M3730" i="1"/>
  <c r="M1584" i="1"/>
  <c r="M1082" i="1"/>
  <c r="M2894" i="1"/>
  <c r="M589" i="1"/>
  <c r="M1916" i="1"/>
  <c r="M1066" i="1"/>
  <c r="M944" i="1"/>
  <c r="M4079" i="1"/>
  <c r="M1496" i="1"/>
  <c r="M1325" i="1"/>
  <c r="M1148" i="1"/>
  <c r="M3843" i="1"/>
  <c r="M4020" i="1"/>
  <c r="M3910" i="1"/>
  <c r="M3077" i="1"/>
  <c r="M1550" i="1"/>
  <c r="M1045" i="1"/>
  <c r="M3803" i="1"/>
  <c r="M2921" i="1"/>
  <c r="M2648" i="1"/>
  <c r="M1429" i="1"/>
  <c r="M1493" i="1"/>
  <c r="M1119" i="1"/>
  <c r="M4048" i="1"/>
  <c r="M460" i="1"/>
  <c r="M3924" i="1"/>
  <c r="M1864" i="1"/>
  <c r="M1432" i="1"/>
  <c r="M2954" i="1"/>
  <c r="M2327" i="1"/>
  <c r="M2778" i="1"/>
  <c r="M1716" i="1"/>
  <c r="M2918" i="1"/>
  <c r="M1091" i="1"/>
  <c r="M1997" i="1"/>
  <c r="M1001" i="1"/>
  <c r="M4013" i="1"/>
  <c r="M2677" i="1"/>
  <c r="M666" i="1"/>
  <c r="M147" i="1"/>
  <c r="M1718" i="1"/>
  <c r="M1080" i="1"/>
  <c r="M686" i="1"/>
  <c r="M3971" i="1"/>
  <c r="M1602" i="1"/>
  <c r="M448" i="1"/>
  <c r="M997" i="1"/>
  <c r="M3731" i="1"/>
  <c r="M1100" i="1"/>
  <c r="M1410" i="1"/>
  <c r="M890" i="1"/>
  <c r="M4029" i="1"/>
  <c r="M1226" i="1"/>
  <c r="M1421" i="1"/>
  <c r="M3851" i="1"/>
  <c r="M1993" i="1"/>
  <c r="M4107" i="1"/>
  <c r="M2602" i="1"/>
  <c r="M4034" i="1"/>
  <c r="M426" i="1"/>
  <c r="M1435" i="1"/>
  <c r="M1778" i="1"/>
  <c r="M2862" i="1"/>
  <c r="M1341" i="1"/>
  <c r="M915" i="1"/>
  <c r="M1441" i="1"/>
  <c r="M2160" i="1"/>
  <c r="M1822" i="1"/>
  <c r="M933" i="1"/>
  <c r="M3640" i="1"/>
  <c r="M694" i="1"/>
  <c r="M1156" i="1"/>
  <c r="M1725" i="1"/>
  <c r="M177" i="1"/>
  <c r="M1138" i="1"/>
  <c r="M2672" i="1"/>
  <c r="M3986" i="1"/>
  <c r="M1076" i="1"/>
  <c r="M3966" i="1"/>
  <c r="M987" i="1"/>
  <c r="M1775" i="1"/>
  <c r="M483" i="1"/>
  <c r="M2706" i="1"/>
  <c r="M3649" i="1"/>
  <c r="M4010" i="1"/>
  <c r="M935" i="1"/>
  <c r="M1176" i="1"/>
  <c r="M1008" i="1"/>
  <c r="M917" i="1"/>
  <c r="M1319" i="1"/>
  <c r="M2144" i="1"/>
  <c r="M1154" i="1"/>
  <c r="M624" i="1"/>
  <c r="M1170" i="1"/>
  <c r="M2599" i="1"/>
  <c r="M957" i="1"/>
  <c r="M2698" i="1"/>
  <c r="M430" i="1"/>
  <c r="M1722" i="1"/>
  <c r="M705" i="1"/>
  <c r="M128" i="1"/>
  <c r="M187" i="1"/>
  <c r="M3642" i="1"/>
  <c r="M2846" i="1"/>
  <c r="M2876" i="1"/>
  <c r="M2141" i="1"/>
  <c r="M873" i="1"/>
  <c r="M3994" i="1"/>
  <c r="M3141" i="1"/>
  <c r="M3922" i="1"/>
  <c r="M3902" i="1"/>
  <c r="M1181" i="1"/>
  <c r="M1104" i="1"/>
  <c r="M2746" i="1"/>
  <c r="M3859" i="1"/>
  <c r="M158" i="1"/>
  <c r="M3092" i="1"/>
  <c r="M1983" i="1"/>
  <c r="M1576" i="1"/>
  <c r="M717" i="1"/>
  <c r="M553" i="1"/>
  <c r="M1097" i="1"/>
  <c r="M920" i="1"/>
  <c r="M3883" i="1"/>
  <c r="M1137" i="1"/>
  <c r="M1574" i="1"/>
  <c r="M1415" i="1"/>
  <c r="M193" i="1"/>
  <c r="M2888" i="1"/>
  <c r="M4027" i="1"/>
  <c r="M2133" i="1"/>
  <c r="M3897" i="1"/>
  <c r="M3863" i="1"/>
  <c r="M2906" i="1"/>
  <c r="M436" i="1"/>
  <c r="M446" i="1"/>
  <c r="M3879" i="1"/>
  <c r="M1792" i="1"/>
  <c r="M1106" i="1"/>
  <c r="M1870" i="1"/>
  <c r="M2858" i="1"/>
  <c r="M1711" i="1"/>
  <c r="M3648" i="1"/>
  <c r="M4091" i="1"/>
  <c r="M3114" i="1"/>
  <c r="M4088" i="1"/>
  <c r="M763" i="1"/>
  <c r="M2873" i="1"/>
  <c r="M1560" i="1"/>
  <c r="M2897" i="1"/>
  <c r="M500" i="1"/>
  <c r="M2899" i="1"/>
  <c r="M1414" i="1"/>
  <c r="M670" i="1"/>
  <c r="M1430" i="1"/>
  <c r="M1077" i="1"/>
  <c r="M865" i="1"/>
  <c r="M592" i="1"/>
  <c r="M1227" i="1"/>
  <c r="M2385" i="1"/>
  <c r="M1985" i="1"/>
  <c r="M2949" i="1"/>
  <c r="M3636" i="1"/>
  <c r="M3115" i="1"/>
  <c r="M993" i="1"/>
  <c r="M1701" i="1"/>
  <c r="M2900" i="1"/>
  <c r="M1184" i="1"/>
  <c r="M3992" i="1"/>
  <c r="M892" i="1"/>
  <c r="M3128" i="1"/>
  <c r="M1569" i="1"/>
  <c r="M3108" i="1"/>
  <c r="M3983" i="1"/>
  <c r="M170" i="1"/>
  <c r="M3193" i="1"/>
  <c r="M3801" i="1"/>
  <c r="M3802" i="1"/>
  <c r="M1185" i="1"/>
  <c r="M1544" i="1"/>
  <c r="M1559" i="1"/>
  <c r="M3098" i="1"/>
  <c r="M605" i="1"/>
  <c r="M2852" i="1"/>
  <c r="M4011" i="1"/>
  <c r="M2590" i="1"/>
  <c r="M1228" i="1"/>
  <c r="M1162" i="1"/>
  <c r="M680" i="1"/>
  <c r="M3852" i="1"/>
  <c r="M1562" i="1"/>
  <c r="M3132" i="1"/>
  <c r="M1770" i="1"/>
  <c r="M3100" i="1"/>
  <c r="M1793" i="1"/>
  <c r="M1329" i="1"/>
  <c r="M689" i="1"/>
  <c r="M769" i="1"/>
  <c r="M3896" i="1"/>
  <c r="M3871" i="1"/>
  <c r="M1087" i="1"/>
  <c r="M3207" i="1"/>
  <c r="M186" i="1"/>
  <c r="M1068" i="1"/>
  <c r="M3949" i="1"/>
  <c r="M590" i="1"/>
  <c r="M3072" i="1"/>
  <c r="M3139" i="1"/>
  <c r="M594" i="1"/>
  <c r="M1812" i="1"/>
  <c r="M516" i="1"/>
  <c r="M774" i="1"/>
  <c r="M502" i="1"/>
  <c r="M1340" i="1"/>
  <c r="M450" i="1"/>
  <c r="M2374" i="1"/>
  <c r="M3791" i="1"/>
  <c r="M172" i="1"/>
  <c r="M3948" i="1"/>
  <c r="M893" i="1"/>
  <c r="M911" i="1"/>
  <c r="M3964" i="1"/>
  <c r="M4092" i="1"/>
  <c r="M509" i="1"/>
  <c r="M905" i="1"/>
  <c r="M1987" i="1"/>
  <c r="M2324" i="1"/>
  <c r="M140" i="1"/>
  <c r="M4113" i="1"/>
  <c r="M1020" i="1"/>
  <c r="M3912" i="1"/>
  <c r="M2416" i="1"/>
  <c r="M662" i="1"/>
  <c r="M907" i="1"/>
  <c r="M1242" i="1"/>
  <c r="M3061" i="1"/>
  <c r="M3117" i="1"/>
  <c r="M1440" i="1"/>
  <c r="M2345" i="1"/>
  <c r="M619" i="1"/>
  <c r="M513" i="1"/>
  <c r="M2777" i="1"/>
  <c r="M882" i="1"/>
  <c r="M1808" i="1"/>
  <c r="M1110" i="1"/>
  <c r="M1177" i="1"/>
  <c r="M1458" i="1"/>
  <c r="M475" i="1"/>
  <c r="M4062" i="1"/>
  <c r="M1018" i="1"/>
  <c r="M900" i="1"/>
  <c r="M1237" i="1"/>
  <c r="M2910" i="1"/>
  <c r="M234" i="1"/>
  <c r="M2893" i="1"/>
  <c r="M1422" i="1"/>
  <c r="M2661" i="1"/>
  <c r="M551" i="1"/>
  <c r="M1771" i="1"/>
  <c r="M3848" i="1"/>
  <c r="M1067" i="1"/>
  <c r="M1903" i="1"/>
  <c r="M702" i="1"/>
  <c r="M3873" i="1"/>
  <c r="M4097" i="1"/>
  <c r="M1017" i="1"/>
  <c r="M156" i="1"/>
  <c r="M927" i="1"/>
  <c r="M781" i="1"/>
  <c r="M2158" i="1"/>
  <c r="M1047" i="1"/>
  <c r="M607" i="1"/>
  <c r="M1081" i="1"/>
  <c r="M977" i="1"/>
  <c r="M2503" i="1"/>
  <c r="M4060" i="1"/>
  <c r="M1102" i="1"/>
  <c r="M558" i="1"/>
  <c r="M2951" i="1"/>
  <c r="M3069" i="1"/>
  <c r="M2384" i="1"/>
  <c r="M3857" i="1"/>
  <c r="M4061" i="1"/>
  <c r="M1567" i="1"/>
  <c r="M947" i="1"/>
  <c r="M1575" i="1"/>
  <c r="M4064" i="1"/>
  <c r="M3087" i="1"/>
  <c r="M897" i="1"/>
  <c r="M2589" i="1"/>
  <c r="M1327" i="1"/>
  <c r="M1120" i="1"/>
  <c r="M4095" i="1"/>
  <c r="M1490" i="1"/>
  <c r="M432" i="1"/>
  <c r="M3748" i="1"/>
  <c r="M129" i="1"/>
  <c r="M996" i="1"/>
  <c r="M1330" i="1"/>
  <c r="M943" i="1"/>
  <c r="M1598" i="1"/>
  <c r="M2157" i="1"/>
  <c r="M465" i="1"/>
  <c r="M3931" i="1"/>
  <c r="M451" i="1"/>
  <c r="M863" i="1"/>
  <c r="M1487" i="1"/>
  <c r="M2571" i="1"/>
  <c r="M478" i="1"/>
  <c r="M1002" i="1"/>
  <c r="M4049" i="1"/>
  <c r="M925" i="1"/>
  <c r="M2953" i="1"/>
  <c r="M3644" i="1"/>
  <c r="M3990" i="1"/>
  <c r="M2781" i="1"/>
  <c r="M2134" i="1"/>
  <c r="M3847" i="1"/>
  <c r="M2880" i="1"/>
  <c r="M1483" i="1"/>
  <c r="M1821" i="1"/>
  <c r="M975" i="1"/>
  <c r="M2646" i="1"/>
  <c r="M4109" i="1"/>
  <c r="M867" i="1"/>
  <c r="M1818" i="1"/>
  <c r="M423" i="1"/>
  <c r="M4084" i="1"/>
  <c r="M3860" i="1"/>
  <c r="M220" i="1"/>
  <c r="M602" i="1"/>
  <c r="M2150" i="1"/>
  <c r="M3744" i="1"/>
  <c r="M2768" i="1"/>
  <c r="M1780" i="1"/>
  <c r="M4110" i="1"/>
  <c r="M959" i="1"/>
  <c r="M978" i="1"/>
  <c r="M948" i="1"/>
  <c r="M1500" i="1"/>
  <c r="M2854" i="1"/>
  <c r="M2653" i="1"/>
  <c r="M130" i="1"/>
  <c r="M2959" i="1"/>
  <c r="M2411" i="1"/>
  <c r="M4004" i="1"/>
  <c r="M3981" i="1"/>
  <c r="M2383" i="1"/>
  <c r="M3921" i="1"/>
  <c r="M505" i="1"/>
  <c r="M2861" i="1"/>
  <c r="M3889" i="1"/>
  <c r="M2516" i="1"/>
  <c r="M1801" i="1"/>
  <c r="M2593" i="1"/>
  <c r="M2136" i="1"/>
  <c r="M1910" i="1"/>
  <c r="M958" i="1"/>
  <c r="M2146" i="1"/>
  <c r="M1592" i="1"/>
  <c r="M777" i="1"/>
  <c r="M1129" i="1"/>
  <c r="M3797" i="1"/>
  <c r="M1715" i="1"/>
  <c r="M1406" i="1"/>
  <c r="M3144" i="1"/>
  <c r="M1169" i="1"/>
  <c r="M998" i="1"/>
  <c r="M1105" i="1"/>
  <c r="M2866" i="1"/>
  <c r="M1917" i="1"/>
  <c r="M2135" i="1"/>
  <c r="M1044" i="1"/>
  <c r="M1159" i="1"/>
  <c r="M2349" i="1"/>
  <c r="M3962" i="1"/>
  <c r="M4036" i="1"/>
  <c r="M3891" i="1"/>
  <c r="M678" i="1"/>
  <c r="M3800" i="1"/>
  <c r="M581" i="1"/>
  <c r="M941" i="1"/>
  <c r="M3979" i="1"/>
  <c r="M2649" i="1"/>
  <c r="M2431" i="1"/>
  <c r="M937" i="1"/>
  <c r="M4065" i="1"/>
  <c r="M2127" i="1"/>
  <c r="M1565" i="1"/>
  <c r="M1050" i="1"/>
  <c r="M603" i="1"/>
  <c r="M1790" i="1"/>
  <c r="M633" i="1"/>
  <c r="M506" i="1"/>
  <c r="M1333" i="1"/>
  <c r="M519" i="1"/>
  <c r="M951" i="1"/>
  <c r="M2369" i="1"/>
  <c r="M1795" i="1"/>
  <c r="M4007" i="1"/>
  <c r="M1075" i="1"/>
  <c r="M428" i="1"/>
  <c r="M1915" i="1"/>
  <c r="M970" i="1"/>
  <c r="M1323" i="1"/>
  <c r="M4015" i="1"/>
  <c r="M999" i="1"/>
  <c r="M880" i="1"/>
  <c r="M721" i="1"/>
  <c r="M875" i="1"/>
  <c r="M2390" i="1"/>
  <c r="M4026" i="1"/>
  <c r="M3203" i="1"/>
  <c r="M3901" i="1"/>
  <c r="M2426" i="1"/>
  <c r="M1419" i="1"/>
  <c r="M2387" i="1"/>
  <c r="M546" i="1"/>
  <c r="M3866" i="1"/>
  <c r="M1904" i="1"/>
  <c r="M967" i="1"/>
  <c r="M3094" i="1"/>
  <c r="M504" i="1"/>
  <c r="M2686" i="1"/>
  <c r="M939" i="1"/>
  <c r="M1328" i="1"/>
  <c r="M1316" i="1"/>
  <c r="M2766" i="1"/>
  <c r="M1443" i="1"/>
  <c r="M200" i="1"/>
  <c r="M4101" i="1"/>
  <c r="M2751" i="1"/>
  <c r="M965" i="1"/>
  <c r="M424" i="1"/>
  <c r="M2750" i="1"/>
  <c r="M1874" i="1"/>
  <c r="M986" i="1"/>
  <c r="M697" i="1"/>
  <c r="M4075" i="1"/>
  <c r="M2511" i="1"/>
  <c r="M4019" i="1"/>
  <c r="M2892" i="1"/>
  <c r="M1094" i="1"/>
  <c r="M623" i="1"/>
  <c r="M1920" i="1"/>
  <c r="M1705" i="1"/>
  <c r="M3194" i="1"/>
  <c r="M472" i="1"/>
  <c r="M1055" i="1"/>
  <c r="M4070" i="1"/>
  <c r="M1991" i="1"/>
  <c r="M2567" i="1"/>
  <c r="M2851" i="1"/>
  <c r="M570" i="1"/>
  <c r="M2843" i="1"/>
  <c r="M3749" i="1"/>
  <c r="M2946" i="1"/>
  <c r="M3796" i="1"/>
  <c r="M1062" i="1"/>
  <c r="M586" i="1"/>
  <c r="M2643" i="1"/>
  <c r="M622" i="1"/>
  <c r="M3929" i="1"/>
  <c r="M886" i="1"/>
  <c r="M2601" i="1"/>
  <c r="M707" i="1"/>
  <c r="M610" i="1"/>
  <c r="M3973" i="1"/>
  <c r="M3142" i="1"/>
  <c r="M663" i="1"/>
  <c r="M151" i="1"/>
  <c r="M559" i="1"/>
  <c r="M3943" i="1"/>
  <c r="M1231" i="1"/>
  <c r="M2868" i="1"/>
  <c r="M2871" i="1"/>
  <c r="M2654" i="1"/>
  <c r="M2650" i="1"/>
  <c r="M1721" i="1"/>
  <c r="M706" i="1"/>
  <c r="M2682" i="1"/>
  <c r="M228" i="1"/>
  <c r="M1456" i="1"/>
  <c r="M914" i="1"/>
  <c r="M685" i="1"/>
  <c r="M775" i="1"/>
  <c r="M2769" i="1"/>
  <c r="M2162" i="1"/>
  <c r="M2572" i="1"/>
  <c r="M3081" i="1"/>
  <c r="M1581" i="1"/>
  <c r="M955" i="1"/>
  <c r="M3903" i="1"/>
  <c r="M4023" i="1"/>
  <c r="M2415" i="1"/>
  <c r="M4021" i="1"/>
  <c r="M456" i="1"/>
  <c r="M1085" i="1"/>
  <c r="M1331" i="1"/>
  <c r="M874" i="1"/>
  <c r="M2152" i="1"/>
  <c r="M3131" i="1"/>
  <c r="M571" i="1"/>
  <c r="M2903" i="1"/>
  <c r="M2386" i="1"/>
  <c r="M2695" i="1"/>
  <c r="M2156" i="1"/>
  <c r="M1234" i="1"/>
  <c r="M510" i="1"/>
  <c r="M883" i="1"/>
  <c r="M966" i="1"/>
  <c r="M715" i="1"/>
  <c r="M452" i="1"/>
  <c r="M2905" i="1"/>
  <c r="M1438" i="1"/>
  <c r="M2764" i="1"/>
  <c r="M425" i="1"/>
  <c r="M2001" i="1"/>
  <c r="M468" i="1"/>
  <c r="M1157" i="1"/>
  <c r="M720" i="1"/>
  <c r="M2564" i="1"/>
  <c r="M1494" i="1"/>
  <c r="M1738" i="1"/>
  <c r="M2161" i="1"/>
  <c r="M2328" i="1"/>
  <c r="M222" i="1"/>
  <c r="M2763" i="1"/>
  <c r="M155" i="1"/>
  <c r="M2403" i="1"/>
  <c r="M576" i="1"/>
  <c r="M1485" i="1"/>
  <c r="M2694" i="1"/>
  <c r="M2702" i="1"/>
  <c r="M552" i="1"/>
  <c r="M2432" i="1"/>
  <c r="M779" i="1"/>
  <c r="M1072" i="1"/>
  <c r="M2149" i="1"/>
  <c r="M2357" i="1"/>
  <c r="M2683" i="1"/>
  <c r="M458" i="1"/>
  <c r="M2389" i="1"/>
  <c r="M1712" i="1"/>
  <c r="M4067" i="1"/>
  <c r="M1563" i="1"/>
  <c r="M499" i="1"/>
  <c r="M2759" i="1"/>
  <c r="M3790" i="1"/>
  <c r="M3738" i="1"/>
  <c r="M3123" i="1"/>
  <c r="M1135" i="1"/>
  <c r="M1573" i="1"/>
  <c r="M611" i="1"/>
  <c r="M3089" i="1"/>
  <c r="M3952" i="1"/>
  <c r="M1155" i="1"/>
  <c r="M1314" i="1"/>
  <c r="M2413" i="1"/>
  <c r="M2508" i="1"/>
  <c r="M2582" i="1"/>
  <c r="M3968" i="1"/>
  <c r="M919" i="1"/>
  <c r="M2652" i="1"/>
  <c r="M1726" i="1"/>
  <c r="M148" i="1"/>
  <c r="M2353" i="1"/>
  <c r="M2123" i="1"/>
  <c r="M976" i="1"/>
  <c r="M588" i="1"/>
  <c r="M1084" i="1"/>
  <c r="M2417" i="1"/>
  <c r="M543" i="1"/>
  <c r="M3868" i="1"/>
  <c r="M1579" i="1"/>
  <c r="M1244" i="1"/>
  <c r="M166" i="1"/>
  <c r="M693" i="1"/>
  <c r="M1918" i="1"/>
  <c r="M1877" i="1"/>
  <c r="M1112" i="1"/>
  <c r="M1322" i="1"/>
  <c r="M1868" i="1"/>
  <c r="M2570" i="1"/>
  <c r="M1128" i="1"/>
  <c r="M1583" i="1"/>
  <c r="M1101" i="1"/>
  <c r="M2585" i="1"/>
  <c r="M1791" i="1"/>
  <c r="M2895" i="1"/>
  <c r="M1115" i="1"/>
  <c r="M1409" i="1"/>
  <c r="M921" i="1"/>
  <c r="M555" i="1"/>
  <c r="M2437" i="1"/>
  <c r="M1150" i="1"/>
  <c r="M3079" i="1"/>
  <c r="M2697" i="1"/>
  <c r="M1126" i="1"/>
  <c r="M994" i="1"/>
  <c r="M1160" i="1"/>
  <c r="M1111" i="1"/>
  <c r="M1875" i="1"/>
  <c r="M1545" i="1"/>
  <c r="M422" i="1"/>
  <c r="M2743" i="1"/>
  <c r="M507" i="1"/>
  <c r="M2404" i="1"/>
  <c r="M2864" i="1"/>
  <c r="M577" i="1"/>
  <c r="M597" i="1"/>
  <c r="M573" i="1"/>
  <c r="M4043" i="1"/>
  <c r="M902" i="1"/>
  <c r="M1407" i="1"/>
  <c r="M3963" i="1"/>
  <c r="M192" i="1"/>
  <c r="M1990" i="1"/>
  <c r="M1145" i="1"/>
  <c r="M2886" i="1"/>
  <c r="M711" i="1"/>
  <c r="M232" i="1"/>
  <c r="M1172" i="1"/>
  <c r="M664" i="1"/>
  <c r="M1740" i="1"/>
  <c r="M3055" i="1"/>
  <c r="M4074" i="1"/>
  <c r="M1865" i="1"/>
  <c r="M780" i="1"/>
  <c r="M696" i="1"/>
  <c r="M575" i="1"/>
  <c r="M2124" i="1"/>
  <c r="M2350" i="1"/>
  <c r="M1013" i="1"/>
  <c r="M563" i="1"/>
  <c r="M2382" i="1"/>
  <c r="M3200" i="1"/>
  <c r="M1688" i="1"/>
  <c r="M1140" i="1"/>
  <c r="M940" i="1"/>
  <c r="M665" i="1"/>
  <c r="M864" i="1"/>
  <c r="M3097" i="1"/>
  <c r="M4086" i="1"/>
  <c r="M3917" i="1"/>
  <c r="M239" i="1"/>
  <c r="M1425" i="1"/>
  <c r="M2440" i="1"/>
  <c r="M2779" i="1"/>
  <c r="M1561" i="1"/>
  <c r="M144" i="1"/>
  <c r="M2681" i="1"/>
  <c r="M2372" i="1"/>
  <c r="M2700" i="1"/>
  <c r="M545" i="1"/>
  <c r="M3120" i="1"/>
  <c r="M872" i="1"/>
  <c r="M719" i="1"/>
  <c r="M1324" i="1"/>
  <c r="M906" i="1"/>
  <c r="M3928" i="1"/>
  <c r="M904" i="1"/>
  <c r="M1042" i="1"/>
  <c r="M462" i="1"/>
  <c r="M491" i="1"/>
  <c r="M4087" i="1"/>
  <c r="M3919" i="1"/>
  <c r="M1909" i="1"/>
  <c r="M3794" i="1"/>
  <c r="M3085" i="1"/>
  <c r="M1597" i="1"/>
  <c r="M125" i="1"/>
  <c r="M3105" i="1"/>
  <c r="M1010" i="1"/>
  <c r="M159" i="1"/>
  <c r="M599" i="1"/>
  <c r="M2569" i="1"/>
  <c r="M2153" i="1"/>
  <c r="M2881" i="1"/>
  <c r="M1501" i="1"/>
  <c r="M2573" i="1"/>
  <c r="M3088" i="1"/>
  <c r="M3947" i="1"/>
  <c r="M2370" i="1"/>
  <c r="M4009" i="1"/>
  <c r="M3996" i="1"/>
  <c r="M2771" i="1"/>
  <c r="M2685" i="1"/>
  <c r="M1488" i="1"/>
  <c r="M1121" i="1"/>
  <c r="M1413" i="1"/>
  <c r="M2765" i="1"/>
  <c r="M217" i="1"/>
  <c r="M973" i="1"/>
  <c r="M3911" i="1"/>
  <c r="M1717" i="1"/>
  <c r="M3942" i="1"/>
  <c r="M1132" i="1"/>
  <c r="M1125" i="1"/>
  <c r="M714" i="1"/>
  <c r="M1720" i="1"/>
  <c r="M3083" i="1"/>
  <c r="M4044" i="1"/>
  <c r="M675" i="1"/>
  <c r="M2132" i="1"/>
  <c r="M1416" i="1"/>
  <c r="M579" i="1"/>
  <c r="M1420" i="1"/>
  <c r="M2442" i="1"/>
  <c r="M4115" i="1"/>
  <c r="M2398" i="1"/>
  <c r="M1344" i="1"/>
  <c r="M511" i="1"/>
  <c r="M638" i="1"/>
  <c r="M2850" i="1"/>
  <c r="M608" i="1"/>
  <c r="M3854" i="1"/>
  <c r="M2424" i="1"/>
  <c r="M2410" i="1"/>
  <c r="M4006" i="1"/>
  <c r="M3870" i="1"/>
  <c r="M3920" i="1"/>
  <c r="M1703" i="1"/>
  <c r="M3090" i="1"/>
  <c r="M1012" i="1"/>
  <c r="M2775" i="1"/>
  <c r="M2391" i="1"/>
  <c r="M486" i="1"/>
  <c r="M631" i="1"/>
  <c r="M1171" i="1"/>
  <c r="M1907" i="1"/>
  <c r="M572" i="1"/>
  <c r="M4081" i="1"/>
  <c r="M4068" i="1"/>
  <c r="M2588" i="1"/>
  <c r="M2889" i="1"/>
  <c r="M2594" i="1"/>
  <c r="M2130" i="1"/>
  <c r="M2587" i="1"/>
  <c r="M2154" i="1"/>
  <c r="M1116" i="1"/>
  <c r="M1107" i="1"/>
  <c r="M496" i="1"/>
  <c r="M3062" i="1"/>
  <c r="M2955" i="1"/>
  <c r="M1151" i="1"/>
  <c r="M1070" i="1"/>
  <c r="M3054" i="1"/>
  <c r="M2512" i="1"/>
  <c r="M2690" i="1"/>
  <c r="M2581" i="1"/>
  <c r="M514" i="1"/>
  <c r="M1994" i="1"/>
  <c r="M1117" i="1"/>
  <c r="M2436" i="1"/>
  <c r="M4002" i="1"/>
  <c r="M1408" i="1"/>
  <c r="M1600" i="1"/>
  <c r="M2393" i="1"/>
  <c r="M1147" i="1"/>
  <c r="M508" i="1"/>
  <c r="M1881" i="1"/>
  <c r="M196" i="1"/>
  <c r="M3080" i="1"/>
  <c r="M765" i="1"/>
  <c r="M2142" i="1"/>
  <c r="M870" i="1"/>
  <c r="M684" i="1"/>
  <c r="M1131" i="1"/>
  <c r="M1424" i="1"/>
  <c r="M596" i="1"/>
  <c r="M992" i="1"/>
  <c r="M3647" i="1"/>
  <c r="M2948" i="1"/>
  <c r="M2346" i="1"/>
  <c r="M3119" i="1"/>
  <c r="M1741" i="1"/>
  <c r="M484" i="1"/>
  <c r="M442" i="1"/>
  <c r="M1906" i="1"/>
  <c r="M1437" i="1"/>
  <c r="M1566" i="1"/>
  <c r="M1423" i="1"/>
  <c r="M1173" i="1"/>
  <c r="M3941" i="1"/>
  <c r="M1130" i="1"/>
  <c r="M445" i="1"/>
  <c r="M1484" i="1"/>
  <c r="M2651" i="1"/>
  <c r="M466" i="1"/>
  <c r="M3954" i="1"/>
  <c r="M2662" i="1"/>
  <c r="M2660" i="1"/>
  <c r="M565" i="1"/>
  <c r="M550" i="1"/>
  <c r="M3076" i="1"/>
  <c r="M548" i="1"/>
  <c r="M1046" i="1"/>
  <c r="M632" i="1"/>
  <c r="M1088" i="1"/>
  <c r="M2909" i="1"/>
  <c r="M150" i="1"/>
  <c r="M4051" i="1"/>
  <c r="M2504" i="1"/>
  <c r="M1585" i="1"/>
  <c r="M1813" i="1"/>
  <c r="M3972" i="1"/>
  <c r="M2356" i="1"/>
  <c r="M3070" i="1"/>
  <c r="M457" i="1"/>
  <c r="M191" i="1"/>
  <c r="M1074" i="1"/>
  <c r="M4052" i="1"/>
  <c r="M3808" i="1"/>
  <c r="M2348" i="1"/>
  <c r="M461" i="1"/>
  <c r="M1141" i="1"/>
  <c r="M601" i="1"/>
  <c r="M593" i="1"/>
  <c r="M3198" i="1"/>
  <c r="M2396" i="1"/>
  <c r="M2138" i="1"/>
  <c r="M1164" i="1"/>
  <c r="M153" i="1"/>
  <c r="M3880" i="1"/>
  <c r="M2693" i="1"/>
  <c r="M3110" i="1"/>
  <c r="M2656" i="1"/>
  <c r="M1696" i="1"/>
  <c r="M1869" i="1"/>
  <c r="M1988" i="1"/>
  <c r="M2395" i="1"/>
  <c r="M3121" i="1"/>
  <c r="M2128" i="1"/>
  <c r="M1049" i="1"/>
  <c r="M1099" i="1"/>
  <c r="M2376" i="1"/>
  <c r="M2521" i="1"/>
  <c r="M1103" i="1"/>
  <c r="M3112" i="1"/>
  <c r="M683" i="1"/>
  <c r="M4114" i="1"/>
  <c r="M2362" i="1"/>
  <c r="M1113" i="1"/>
  <c r="M215" i="1"/>
  <c r="M2865" i="1"/>
  <c r="M3067" i="1"/>
  <c r="M3861" i="1"/>
  <c r="M1092" i="1"/>
  <c r="M2438" i="1"/>
  <c r="M1118" i="1"/>
  <c r="M2877" i="1"/>
  <c r="M1724" i="1"/>
  <c r="M3134" i="1"/>
  <c r="M582" i="1"/>
  <c r="M123" i="1"/>
  <c r="M1729" i="1"/>
  <c r="M1547" i="1"/>
  <c r="M1543" i="1"/>
  <c r="M3632" i="1"/>
  <c r="M476" i="1"/>
  <c r="M598" i="1"/>
  <c r="M3906" i="1"/>
  <c r="M676" i="1"/>
  <c r="M2427" i="1"/>
  <c r="M455" i="1"/>
  <c r="M773" i="1"/>
  <c r="M3855" i="1"/>
  <c r="M3959" i="1"/>
  <c r="M3096" i="1"/>
  <c r="M2418" i="1"/>
  <c r="M1175" i="1"/>
  <c r="M1913" i="1"/>
  <c r="M3075" i="1"/>
  <c r="M1736" i="1"/>
  <c r="M561" i="1"/>
  <c r="M568" i="1"/>
  <c r="M629" i="1"/>
  <c r="M2148" i="1"/>
  <c r="M2687" i="1"/>
  <c r="M2420" i="1"/>
  <c r="M3858" i="1"/>
  <c r="M636" i="1"/>
  <c r="M2915" i="1"/>
  <c r="M4047" i="1"/>
  <c r="M3082" i="1"/>
  <c r="M4094" i="1"/>
  <c r="M1083" i="1"/>
  <c r="M984" i="1"/>
  <c r="M3074" i="1"/>
  <c r="M1412" i="1"/>
  <c r="M3060" i="1"/>
  <c r="M2904" i="1"/>
  <c r="M2423" i="1"/>
  <c r="M449" i="1"/>
  <c r="M1876" i="1"/>
  <c r="M214" i="1"/>
  <c r="M1449" i="1"/>
  <c r="M122" i="1"/>
  <c r="M4017" i="1"/>
  <c r="M2434" i="1"/>
  <c r="M2680" i="1"/>
  <c r="M1595" i="1"/>
  <c r="M3864" i="1"/>
  <c r="M591" i="1"/>
  <c r="M2425" i="1"/>
  <c r="M1589" i="1"/>
  <c r="M983" i="1"/>
  <c r="M427" i="1"/>
  <c r="M562" i="1"/>
  <c r="M1123" i="1"/>
  <c r="M580" i="1"/>
  <c r="M585" i="1"/>
  <c r="M2911" i="1"/>
  <c r="M1453" i="1"/>
  <c r="M2591" i="1"/>
  <c r="M169" i="1"/>
  <c r="M163" i="1"/>
  <c r="M3122" i="1"/>
  <c r="M2155" i="1"/>
  <c r="M488" i="1"/>
  <c r="M640" i="1"/>
  <c r="M3934" i="1"/>
  <c r="M637" i="1"/>
  <c r="M216" i="1"/>
  <c r="M1183" i="1"/>
  <c r="M154" i="1"/>
  <c r="M1442" i="1"/>
  <c r="M4008" i="1"/>
  <c r="M3914" i="1"/>
  <c r="M542" i="1"/>
  <c r="M1180" i="1"/>
  <c r="M1499" i="1"/>
  <c r="M1704" i="1"/>
  <c r="M157" i="1"/>
  <c r="M3995" i="1"/>
  <c r="M2375" i="1"/>
  <c r="M1178" i="1"/>
  <c r="M566" i="1"/>
  <c r="M3057" i="1"/>
  <c r="M2950" i="1"/>
  <c r="M3798" i="1"/>
  <c r="M3641" i="1"/>
  <c r="M2916" i="1"/>
  <c r="M2943" i="1"/>
  <c r="M1136" i="1"/>
  <c r="M668" i="1"/>
  <c r="M1867" i="1"/>
  <c r="M2912" i="1"/>
  <c r="M447" i="1"/>
  <c r="M2696" i="1"/>
  <c r="M3126" i="1"/>
  <c r="M2691" i="1"/>
  <c r="M2430" i="1"/>
  <c r="M437" i="1"/>
  <c r="M173" i="1"/>
  <c r="M161" i="1"/>
  <c r="M2433" i="1"/>
  <c r="M3202" i="1"/>
  <c r="M2429" i="1"/>
  <c r="M3807" i="1"/>
  <c r="M194" i="1"/>
  <c r="M498" i="1"/>
  <c r="M1318" i="1"/>
  <c r="M578" i="1"/>
  <c r="M2596" i="1"/>
  <c r="M2584" i="1"/>
  <c r="M1452" i="1"/>
  <c r="M698" i="1"/>
  <c r="M3953" i="1"/>
  <c r="M544" i="1"/>
  <c r="M3631" i="1"/>
  <c r="M641" i="1"/>
  <c r="M621" i="1"/>
  <c r="M1455" i="1"/>
  <c r="M1684" i="1"/>
  <c r="M3145" i="1"/>
  <c r="M3140" i="1"/>
  <c r="M1698" i="1"/>
  <c r="M3147" i="1"/>
  <c r="M627" i="1"/>
  <c r="M1700" i="1"/>
  <c r="M2956" i="1"/>
  <c r="M2782" i="1"/>
  <c r="M188" i="1"/>
  <c r="M2515" i="1"/>
  <c r="M639" i="1"/>
  <c r="M618" i="1"/>
  <c r="M1549" i="1"/>
  <c r="M4080" i="1"/>
  <c r="M1334" i="1"/>
  <c r="M4103" i="1"/>
  <c r="M2397" i="1"/>
  <c r="M490" i="1"/>
  <c r="M184" i="1"/>
  <c r="M1871" i="1"/>
  <c r="M2352" i="1"/>
  <c r="M1445" i="1"/>
  <c r="M240" i="1"/>
  <c r="M4073" i="1"/>
  <c r="M489" i="1"/>
  <c r="M564" i="1"/>
  <c r="M708" i="1"/>
  <c r="M3192" i="1"/>
  <c r="M1996" i="1"/>
  <c r="M1059" i="1"/>
  <c r="M1984" i="1"/>
  <c r="M764" i="1"/>
  <c r="M3938" i="1"/>
  <c r="M762" i="1"/>
  <c r="M2414" i="1"/>
  <c r="M2379" i="1"/>
  <c r="M3792" i="1"/>
  <c r="M2745" i="1"/>
  <c r="M2522" i="1"/>
  <c r="M494" i="1"/>
  <c r="M124" i="1"/>
  <c r="M439" i="1"/>
  <c r="M990" i="1"/>
  <c r="M4056" i="1"/>
  <c r="M235" i="1"/>
  <c r="M1599" i="1"/>
  <c r="M1735" i="1"/>
  <c r="M2377" i="1"/>
  <c r="M3877" i="1"/>
  <c r="M145" i="1"/>
  <c r="M614" i="1"/>
  <c r="M201" i="1"/>
  <c r="M1065" i="1"/>
  <c r="M208" i="1"/>
  <c r="M1489" i="1"/>
  <c r="M3806" i="1"/>
  <c r="M3955" i="1"/>
  <c r="M2901" i="1"/>
  <c r="M4089" i="1"/>
  <c r="M2644" i="1"/>
  <c r="M3977" i="1"/>
  <c r="M133" i="1"/>
  <c r="M949" i="1"/>
  <c r="M616" i="1"/>
  <c r="M1166" i="1"/>
  <c r="M4082" i="1"/>
  <c r="M2845" i="1"/>
  <c r="M557" i="1"/>
  <c r="M1731" i="1"/>
  <c r="M2505" i="1"/>
  <c r="M2961" i="1"/>
  <c r="M1054" i="1"/>
  <c r="M4100" i="1"/>
  <c r="M3918" i="1"/>
  <c r="M135" i="1"/>
  <c r="M1444" i="1"/>
  <c r="M2849" i="1"/>
  <c r="M225" i="1"/>
  <c r="M2576" i="1"/>
  <c r="M3887" i="1"/>
  <c r="M2960" i="1"/>
  <c r="M1063" i="1"/>
  <c r="M1710" i="1"/>
  <c r="M2363" i="1"/>
  <c r="M3958" i="1"/>
  <c r="M1448" i="1"/>
  <c r="M4063" i="1"/>
  <c r="M2402" i="1"/>
  <c r="M227" i="1"/>
  <c r="M1601" i="1"/>
  <c r="M3059" i="1"/>
  <c r="M3932" i="1"/>
  <c r="M4025" i="1"/>
  <c r="M1057" i="1"/>
  <c r="M4016" i="1"/>
  <c r="M512" i="1"/>
  <c r="M2435" i="1"/>
  <c r="M231" i="1"/>
  <c r="M1051" i="1"/>
  <c r="M2371" i="1"/>
  <c r="M549" i="1"/>
  <c r="M2513" i="1"/>
  <c r="M4099" i="1"/>
  <c r="M3884" i="1"/>
  <c r="M2853" i="1"/>
  <c r="M493" i="1"/>
  <c r="M2592" i="1"/>
  <c r="M2952" i="1"/>
  <c r="M613" i="1"/>
  <c r="M2367" i="1"/>
  <c r="M1734" i="1"/>
  <c r="M167" i="1"/>
  <c r="M554" i="1"/>
  <c r="M3127" i="1"/>
  <c r="M238" i="1"/>
  <c r="M2406" i="1"/>
  <c r="M233" i="1"/>
  <c r="M2365" i="1"/>
  <c r="M1048" i="1"/>
  <c r="M1133" i="1"/>
  <c r="M1995" i="1"/>
  <c r="M3743" i="1"/>
  <c r="M4031" i="1"/>
  <c r="M3630" i="1"/>
  <c r="M1723" i="1"/>
  <c r="M620" i="1"/>
  <c r="M4028" i="1"/>
  <c r="M1461" i="1"/>
  <c r="M587" i="1"/>
  <c r="M4111" i="1"/>
  <c r="M180" i="1"/>
  <c r="M634" i="1"/>
  <c r="M609" i="1"/>
  <c r="M1418" i="1"/>
  <c r="M3965" i="1"/>
  <c r="M1073" i="1"/>
  <c r="M3645" i="1"/>
  <c r="M3084" i="1"/>
  <c r="M1459" i="1"/>
  <c r="M3991" i="1"/>
  <c r="M3865" i="1"/>
  <c r="M574" i="1"/>
  <c r="M2394" i="1"/>
  <c r="M2366" i="1"/>
  <c r="M1732" i="1"/>
  <c r="M429" i="1"/>
  <c r="M3804" i="1"/>
  <c r="M2441" i="1"/>
  <c r="M2359" i="1"/>
  <c r="M2563" i="1"/>
  <c r="M139" i="1"/>
  <c r="M435" i="1"/>
  <c r="M1591" i="1"/>
  <c r="M2580" i="1"/>
  <c r="M204" i="1"/>
  <c r="M3875" i="1"/>
  <c r="M2381" i="1"/>
  <c r="M165" i="1"/>
  <c r="M1127" i="1"/>
  <c r="M617" i="1"/>
  <c r="M877" i="1"/>
  <c r="M3208" i="1"/>
  <c r="M1557" i="1"/>
  <c r="M1052" i="1"/>
  <c r="M3638" i="1"/>
  <c r="M1446" i="1"/>
  <c r="M766" i="1"/>
  <c r="M1707" i="1"/>
  <c r="M2412" i="1"/>
  <c r="M1153" i="1"/>
  <c r="M520" i="1"/>
  <c r="M3933" i="1"/>
  <c r="M136" i="1"/>
  <c r="M1555" i="1"/>
  <c r="M1233" i="1"/>
  <c r="M3946" i="1"/>
  <c r="M2380" i="1"/>
  <c r="M1428" i="1"/>
  <c r="M1708" i="1"/>
  <c r="M162" i="1"/>
  <c r="M3905" i="1"/>
  <c r="M3874" i="1"/>
  <c r="M2351" i="1"/>
  <c r="M2428" i="1"/>
  <c r="M1142" i="1"/>
  <c r="M178" i="1"/>
  <c r="M688" i="1"/>
  <c r="M1556" i="1"/>
  <c r="M583" i="1"/>
  <c r="M2565" i="1"/>
  <c r="M3196" i="1"/>
  <c r="M1434" i="1"/>
  <c r="M3206" i="1"/>
  <c r="M497" i="1"/>
  <c r="M1742" i="1"/>
  <c r="M2878" i="1"/>
  <c r="M2343" i="1"/>
  <c r="M211" i="1"/>
  <c r="M567" i="1"/>
  <c r="M197" i="1"/>
  <c r="M226" i="1"/>
  <c r="M237" i="1"/>
  <c r="M229" i="1"/>
  <c r="M1143" i="1"/>
  <c r="M2400" i="1"/>
  <c r="M1817" i="1"/>
  <c r="M1714" i="1"/>
  <c r="M1161" i="1"/>
  <c r="M2689" i="1"/>
  <c r="M2373" i="1"/>
  <c r="M2874" i="1"/>
  <c r="M604" i="1"/>
  <c r="M3944" i="1"/>
  <c r="M2586" i="1"/>
  <c r="M1447" i="1"/>
  <c r="M1733" i="1"/>
  <c r="M2354" i="1"/>
  <c r="M2358" i="1"/>
  <c r="M230" i="1"/>
  <c r="M2848" i="1"/>
  <c r="M625" i="1"/>
  <c r="M1553" i="1"/>
  <c r="M518" i="1"/>
  <c r="M2947" i="1"/>
  <c r="M1450" i="1"/>
  <c r="M495" i="1"/>
  <c r="M1163" i="1"/>
  <c r="M138" i="1"/>
  <c r="M126" i="1"/>
  <c r="M626" i="1"/>
  <c r="M2509" i="1"/>
  <c r="M1451" i="1"/>
  <c r="M176" i="1"/>
  <c r="M477" i="1"/>
  <c r="M4014" i="1"/>
  <c r="M1146" i="1"/>
  <c r="M1427" i="1"/>
  <c r="M2595" i="1"/>
  <c r="M1058" i="1"/>
  <c r="M612" i="1"/>
  <c r="M2355" i="1"/>
  <c r="M3735" i="1"/>
  <c r="M2945" i="1"/>
  <c r="M2574" i="1"/>
  <c r="M2578" i="1"/>
  <c r="M1431" i="1"/>
  <c r="M3999" i="1"/>
  <c r="M1588" i="1"/>
  <c r="M2896" i="1"/>
  <c r="M1820" i="1"/>
  <c r="M480" i="1"/>
  <c r="M1546" i="1"/>
  <c r="M2347" i="1"/>
  <c r="M223" i="1"/>
  <c r="M1594" i="1"/>
  <c r="M3886" i="1"/>
  <c r="M1060" i="1"/>
  <c r="M560" i="1"/>
  <c r="M142" i="1"/>
  <c r="M174" i="1"/>
  <c r="M2439" i="1"/>
  <c r="M584" i="1"/>
  <c r="M2507" i="1"/>
  <c r="M1061" i="1"/>
  <c r="M3056" i="1"/>
  <c r="M3129" i="1"/>
  <c r="M1879" i="1"/>
  <c r="M175" i="1"/>
  <c r="M1158" i="1"/>
  <c r="M2421" i="1"/>
  <c r="M1144" i="1"/>
  <c r="M768" i="1"/>
  <c r="M1236" i="1"/>
  <c r="M1590" i="1"/>
  <c r="M2360" i="1"/>
  <c r="M1863" i="1"/>
  <c r="M3881" i="1"/>
  <c r="M3876" i="1"/>
  <c r="M2577" i="1"/>
  <c r="M2388" i="1"/>
  <c r="M149" i="1"/>
  <c r="M2867" i="1"/>
  <c r="M2392" i="1"/>
  <c r="M2399" i="1"/>
  <c r="M569" i="1"/>
  <c r="M1411" i="1"/>
  <c r="M2401" i="1"/>
  <c r="M4033" i="1"/>
  <c r="M210" i="1"/>
  <c r="M2514" i="1"/>
  <c r="M3888" i="1"/>
  <c r="M2860" i="1"/>
  <c r="M2883" i="1"/>
  <c r="M1462" i="1"/>
  <c r="M2518" i="1"/>
  <c r="M195" i="1"/>
  <c r="M4045" i="1"/>
  <c r="M2506" i="1"/>
  <c r="M2143" i="1"/>
  <c r="M2520" i="1"/>
  <c r="M131" i="1"/>
  <c r="M3923" i="1"/>
  <c r="M4102" i="1"/>
  <c r="M160" i="1"/>
  <c r="M4078" i="1"/>
  <c r="M1149" i="1"/>
  <c r="M2890" i="1"/>
  <c r="M441" i="1"/>
  <c r="M1179" i="1"/>
  <c r="M2344" i="1"/>
  <c r="M3643" i="1"/>
  <c r="M2688" i="1"/>
  <c r="M3058" i="1"/>
  <c r="M3116" i="1"/>
  <c r="M1498" i="1"/>
  <c r="M2855" i="1"/>
  <c r="M2962" i="1"/>
  <c r="M2756" i="1"/>
  <c r="M3950" i="1"/>
  <c r="M471" i="1"/>
  <c r="M190" i="1"/>
  <c r="M3885" i="1"/>
  <c r="M606" i="1"/>
  <c r="M1053" i="1"/>
  <c r="M1999" i="1"/>
  <c r="M1768" i="1"/>
  <c r="M3894" i="1"/>
  <c r="M2575" i="1"/>
  <c r="M2568" i="1"/>
  <c r="M1174" i="1"/>
  <c r="M712" i="1"/>
  <c r="M459" i="1"/>
  <c r="M1342" i="1"/>
  <c r="M2510" i="1"/>
  <c r="M3063" i="1"/>
  <c r="M1460" i="1"/>
  <c r="M1056" i="1"/>
  <c r="M2419" i="1"/>
  <c r="M1165" i="1"/>
  <c r="M1086" i="1"/>
  <c r="M2701" i="1"/>
  <c r="M1815" i="1"/>
  <c r="M1229" i="1"/>
  <c r="M2579" i="1"/>
  <c r="M2566" i="1"/>
  <c r="M1043" i="1"/>
  <c r="M1454" i="1"/>
  <c r="M1109" i="1"/>
  <c r="M1335" i="1"/>
  <c r="M3956" i="1"/>
  <c r="M630" i="1"/>
  <c r="M1998" i="1"/>
  <c r="M3793" i="1"/>
  <c r="M3746" i="1"/>
  <c r="M3745" i="1"/>
  <c r="M2844" i="1"/>
  <c r="M2753" i="1"/>
  <c r="M132" i="1"/>
  <c r="M1878" i="1"/>
  <c r="M1089" i="1"/>
  <c r="M1880" i="1"/>
  <c r="M1586" i="1"/>
  <c r="M4053" i="1"/>
  <c r="M908" i="1"/>
  <c r="M453" i="1"/>
  <c r="M913" i="1"/>
  <c r="M770" i="1"/>
  <c r="M922" i="1"/>
  <c r="M443" i="1"/>
  <c r="M2774" i="1"/>
  <c r="M438" i="1"/>
  <c r="M2762" i="1"/>
  <c r="M1495" i="1"/>
  <c r="M463" i="1"/>
  <c r="M1124" i="1"/>
  <c r="M1571" i="1"/>
  <c r="M772" i="1"/>
  <c r="M2773" i="1"/>
  <c r="M899" i="1"/>
  <c r="M1491" i="1"/>
  <c r="M2767" i="1"/>
  <c r="M916" i="1"/>
  <c r="M1239" i="1"/>
  <c r="M492" i="1"/>
  <c r="M1238" i="1"/>
  <c r="M1486" i="1"/>
  <c r="M470" i="1"/>
  <c r="M2752" i="1"/>
  <c r="M889" i="1"/>
  <c r="M1582" i="1"/>
  <c r="M479" i="1"/>
  <c r="M929" i="1"/>
  <c r="M931" i="1"/>
  <c r="M938" i="1"/>
  <c r="M1241" i="1"/>
  <c r="M1122" i="1"/>
  <c r="M909" i="1"/>
  <c r="M1497" i="1"/>
  <c r="M464" i="1"/>
  <c r="M503" i="1"/>
  <c r="M1232" i="1"/>
  <c r="M918" i="1"/>
  <c r="M2151" i="1"/>
  <c r="M910" i="1"/>
  <c r="M928" i="1"/>
  <c r="M903" i="1"/>
  <c r="M1564" i="1"/>
  <c r="M431" i="1"/>
  <c r="M2245" i="1"/>
  <c r="M2736" i="1"/>
  <c r="M10" i="17" l="1"/>
  <c r="M22" i="17"/>
  <c r="M20" i="17"/>
  <c r="J17" i="17"/>
  <c r="N22" i="17"/>
  <c r="O13" i="17"/>
  <c r="O10" i="17"/>
  <c r="N20" i="17"/>
  <c r="M13" i="17"/>
  <c r="O2736" i="1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T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E14" i="3"/>
  <c r="D2" i="3"/>
  <c r="D12" i="3"/>
  <c r="C12" i="3"/>
  <c r="C13" i="3"/>
  <c r="B12" i="3"/>
  <c r="C14" i="3"/>
  <c r="B13" i="3"/>
  <c r="B8" i="3"/>
  <c r="B5" i="3"/>
  <c r="B4" i="3"/>
  <c r="B3" i="3"/>
  <c r="B2" i="3"/>
  <c r="B1" i="3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O2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2" i="1"/>
  <c r="D14" i="8"/>
  <c r="C14" i="8"/>
  <c r="E2" i="8" l="1"/>
  <c r="H2" i="8" s="1"/>
  <c r="J2" i="8"/>
  <c r="F2" i="8"/>
  <c r="K2" i="8"/>
  <c r="G2" i="8"/>
  <c r="F3" i="8"/>
  <c r="J3" i="8"/>
  <c r="K3" i="8"/>
  <c r="G3" i="8"/>
  <c r="H3" i="8"/>
  <c r="F4" i="8"/>
  <c r="J4" i="8"/>
  <c r="F5" i="8"/>
  <c r="J5" i="8"/>
  <c r="G5" i="8"/>
  <c r="K5" i="8"/>
  <c r="J6" i="8"/>
  <c r="K6" i="8"/>
  <c r="K7" i="8"/>
  <c r="K4" i="8"/>
  <c r="J8" i="8"/>
  <c r="K8" i="8"/>
  <c r="K9" i="8"/>
  <c r="K10" i="8"/>
  <c r="J11" i="8"/>
  <c r="K11" i="8"/>
  <c r="J12" i="8"/>
  <c r="K12" i="8"/>
  <c r="J13" i="8"/>
  <c r="K13" i="8"/>
  <c r="E12" i="8"/>
  <c r="F12" i="8" s="1"/>
  <c r="E13" i="8"/>
  <c r="H13" i="8" s="1"/>
  <c r="E11" i="8"/>
  <c r="G11" i="8" s="1"/>
  <c r="E10" i="8"/>
  <c r="F10" i="8" s="1"/>
  <c r="E4" i="8"/>
  <c r="G4" i="8" s="1"/>
  <c r="E5" i="8"/>
  <c r="H5" i="8" s="1"/>
  <c r="E6" i="8"/>
  <c r="F6" i="8" s="1"/>
  <c r="E7" i="8"/>
  <c r="F7" i="8" s="1"/>
  <c r="E8" i="8"/>
  <c r="F8" i="8" s="1"/>
  <c r="E9" i="8"/>
  <c r="F9" i="8" s="1"/>
  <c r="E3" i="8"/>
  <c r="B14" i="8"/>
  <c r="E14" i="8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D15" i="8"/>
  <c r="C15" i="8"/>
  <c r="B15" i="8"/>
  <c r="G13" i="8" l="1"/>
  <c r="F11" i="8"/>
  <c r="H8" i="8"/>
  <c r="H6" i="8"/>
  <c r="H4" i="8"/>
  <c r="G8" i="8"/>
  <c r="G6" i="8"/>
  <c r="H10" i="8"/>
  <c r="F13" i="8"/>
  <c r="G10" i="8"/>
  <c r="H12" i="8"/>
  <c r="G12" i="8"/>
  <c r="J10" i="8"/>
  <c r="H9" i="8"/>
  <c r="H7" i="8"/>
  <c r="G9" i="8"/>
  <c r="H11" i="8"/>
  <c r="G7" i="8"/>
  <c r="J9" i="8"/>
  <c r="J7" i="8"/>
  <c r="I2" i="8"/>
  <c r="I4" i="8" l="1"/>
  <c r="I5" i="8"/>
  <c r="I11" i="8"/>
  <c r="I8" i="8"/>
  <c r="I6" i="8"/>
  <c r="I12" i="8"/>
  <c r="I7" i="8"/>
  <c r="I9" i="8"/>
  <c r="I3" i="8"/>
  <c r="I13" i="8"/>
  <c r="I10" i="8"/>
</calcChain>
</file>

<file path=xl/sharedStrings.xml><?xml version="1.0" encoding="utf-8"?>
<sst xmlns="http://schemas.openxmlformats.org/spreadsheetml/2006/main" count="28641" uniqueCount="8460">
  <si>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</si>
  <si>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</si>
  <si>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</si>
  <si>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</si>
  <si>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</si>
  <si>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</si>
  <si>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</si>
  <si>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</si>
  <si>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</si>
  <si>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</si>
  <si>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</si>
  <si>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</si>
  <si>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</si>
  <si>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</si>
  <si>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</si>
  <si>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</si>
  <si>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</si>
  <si>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</si>
  <si>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</si>
  <si>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</si>
  <si>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</si>
  <si>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</si>
  <si>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</si>
  <si>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</si>
  <si>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</si>
  <si>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</si>
  <si>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</si>
  <si>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</si>
  <si>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</si>
  <si>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</si>
  <si>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</si>
  <si>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</si>
  <si>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</si>
  <si>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</si>
  <si>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</si>
  <si>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</si>
  <si>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</si>
  <si>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</si>
  <si>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</si>
  <si>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</si>
  <si>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</si>
  <si>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</si>
  <si>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</si>
  <si>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</si>
  <si>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</si>
  <si>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</si>
  <si>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</si>
  <si>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</si>
  <si>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</si>
  <si>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</si>
  <si>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</si>
  <si>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</si>
  <si>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</si>
  <si>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</si>
  <si>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</si>
  <si>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</si>
  <si>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</si>
  <si>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</si>
  <si>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</si>
  <si>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</si>
  <si>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</si>
  <si>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</si>
  <si>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</si>
  <si>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</si>
  <si>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</si>
  <si>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</si>
  <si>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</si>
  <si>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</si>
  <si>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</si>
  <si>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</si>
  <si>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</si>
  <si>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</si>
  <si>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</si>
  <si>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</si>
  <si>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</si>
  <si>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</si>
  <si>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</si>
  <si>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</si>
  <si>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</si>
  <si>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</si>
  <si>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</si>
  <si>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</si>
  <si>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</si>
  <si>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</si>
  <si>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</si>
  <si>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</si>
  <si>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</si>
  <si>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</si>
  <si>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</si>
  <si>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</si>
  <si>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</si>
  <si>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</si>
  <si>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</si>
  <si>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</si>
  <si>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</si>
  <si>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</si>
  <si>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</si>
  <si>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</si>
  <si>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</si>
  <si>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</si>
  <si>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</si>
  <si>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</si>
  <si>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</si>
  <si>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</si>
  <si>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</si>
  <si>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</si>
  <si>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</si>
  <si>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</si>
  <si>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</si>
  <si>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</si>
  <si>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</si>
  <si>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</si>
  <si>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</si>
  <si>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</si>
  <si>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</si>
  <si>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</si>
  <si>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</si>
  <si>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</si>
  <si>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</si>
  <si>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</si>
  <si>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</si>
  <si>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</si>
  <si>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</si>
  <si>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</si>
  <si>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</si>
  <si>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</si>
  <si>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</si>
  <si>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</si>
  <si>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</si>
  <si>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</si>
  <si>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</si>
  <si>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</si>
  <si>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</si>
  <si>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</si>
  <si>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</si>
  <si>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</si>
  <si>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</si>
  <si>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</si>
  <si>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</si>
  <si>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</si>
  <si>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</si>
  <si>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</si>
  <si>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</si>
  <si>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</si>
  <si>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</si>
  <si>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</si>
  <si>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</si>
  <si>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</si>
  <si>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</si>
  <si>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</si>
  <si>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</si>
  <si>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</si>
  <si>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</si>
  <si>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</si>
  <si>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</si>
  <si>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</si>
  <si>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</si>
  <si>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</si>
  <si>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</si>
  <si>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</si>
  <si>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</si>
  <si>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</si>
  <si>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</si>
  <si>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</si>
  <si>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</si>
  <si>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</si>
  <si>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</si>
  <si>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</si>
  <si>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</si>
  <si>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</si>
  <si>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</si>
  <si>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</si>
  <si>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</si>
  <si>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</si>
  <si>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</si>
  <si>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</si>
  <si>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</si>
  <si>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</si>
  <si>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</si>
  <si>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</si>
  <si>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</si>
  <si>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</si>
  <si>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</si>
  <si>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</si>
  <si>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</si>
  <si>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</si>
  <si>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</si>
  <si>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</si>
  <si>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</si>
  <si>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</si>
  <si>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</si>
  <si>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</si>
  <si>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</si>
  <si>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</si>
  <si>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</si>
  <si>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</si>
  <si>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</si>
  <si>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</si>
  <si>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</si>
  <si>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</si>
  <si>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</si>
  <si>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</si>
  <si>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</si>
  <si>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</si>
  <si>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</si>
  <si>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</si>
  <si>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</si>
  <si>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</si>
  <si>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</si>
  <si>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</si>
  <si>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</si>
  <si>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</si>
  <si>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</si>
  <si>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</si>
  <si>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</si>
  <si>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</si>
  <si>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</si>
  <si>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</si>
  <si>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</si>
  <si>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</si>
  <si>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</si>
  <si>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</si>
  <si>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</si>
  <si>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</si>
  <si>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</si>
  <si>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</si>
  <si>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</si>
  <si>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</si>
  <si>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</si>
  <si>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</si>
  <si>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</si>
  <si>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</si>
  <si>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</si>
  <si>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</si>
  <si>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</si>
  <si>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</si>
  <si>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</si>
  <si>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</si>
  <si>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</si>
  <si>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</si>
  <si>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</si>
  <si>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</si>
  <si>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</si>
  <si>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</si>
  <si>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</si>
  <si>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</si>
  <si>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</si>
  <si>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</si>
  <si>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</si>
  <si>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</si>
  <si>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</si>
  <si>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</si>
  <si>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</si>
  <si>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</si>
  <si>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</si>
  <si>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</si>
  <si>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</si>
  <si>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</si>
  <si>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</si>
  <si>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</si>
  <si>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</si>
  <si>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</si>
  <si>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</si>
  <si>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</si>
  <si>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</si>
  <si>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</si>
  <si>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</si>
  <si>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</si>
  <si>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</si>
  <si>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</si>
  <si>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</si>
  <si>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</si>
  <si>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</si>
  <si>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</si>
  <si>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</si>
  <si>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</si>
  <si>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</si>
  <si>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</si>
  <si>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</si>
  <si>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</si>
  <si>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</si>
  <si>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</si>
  <si>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</si>
  <si>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</si>
  <si>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</si>
  <si>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</si>
  <si>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</si>
  <si>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</si>
  <si>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</si>
  <si>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</si>
  <si>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</si>
  <si>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</si>
  <si>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</si>
  <si>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</si>
  <si>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</si>
  <si>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</si>
  <si>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</si>
  <si>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</si>
  <si>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</si>
  <si>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</si>
  <si>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</si>
  <si>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</si>
  <si>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</si>
  <si>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</si>
  <si>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</si>
  <si>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</si>
  <si>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</si>
  <si>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</si>
  <si>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</si>
  <si>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</si>
  <si>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</si>
  <si>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</si>
  <si>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</si>
  <si>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</si>
  <si>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</si>
  <si>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</si>
  <si>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</si>
  <si>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</si>
  <si>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</si>
  <si>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</si>
  <si>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</si>
  <si>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</si>
  <si>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</si>
  <si>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</si>
  <si>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</si>
  <si>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</si>
  <si>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</si>
  <si>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</si>
  <si>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</si>
  <si>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</si>
  <si>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</si>
  <si>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</si>
  <si>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</si>
  <si>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</si>
  <si>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</si>
  <si>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</si>
  <si>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</si>
  <si>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</si>
  <si>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</si>
  <si>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</si>
  <si>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</si>
  <si>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</si>
  <si>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</si>
  <si>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</si>
  <si>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</si>
  <si>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</si>
  <si>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</si>
  <si>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</si>
  <si>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</si>
  <si>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</si>
  <si>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</si>
  <si>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</si>
  <si>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</si>
  <si>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</si>
  <si>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</si>
  <si>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</si>
  <si>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</si>
  <si>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</si>
  <si>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</si>
  <si>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</si>
  <si>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</si>
  <si>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</si>
  <si>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</si>
  <si>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</si>
  <si>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</si>
  <si>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</si>
  <si>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</si>
  <si>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</si>
  <si>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</si>
  <si>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</si>
  <si>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</si>
  <si>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</si>
  <si>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</si>
  <si>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</si>
  <si>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</si>
  <si>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</si>
  <si>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</si>
  <si>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</si>
  <si>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</si>
  <si>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</si>
  <si>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</si>
  <si>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</si>
  <si>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</si>
  <si>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</si>
  <si>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</si>
  <si>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</si>
  <si>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</si>
  <si>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</si>
  <si>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</si>
  <si>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</si>
  <si>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</si>
  <si>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</si>
  <si>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</si>
  <si>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</si>
  <si>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</si>
  <si>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</si>
  <si>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</si>
  <si>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</si>
  <si>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</si>
  <si>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</si>
  <si>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</si>
  <si>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</si>
  <si>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</si>
  <si>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</si>
  <si>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</si>
  <si>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</si>
  <si>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</si>
  <si>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</si>
  <si>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</si>
  <si>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</si>
  <si>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</si>
  <si>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</si>
  <si>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</si>
  <si>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</si>
  <si>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</si>
  <si>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</si>
  <si>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</si>
  <si>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</si>
  <si>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</si>
  <si>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</si>
  <si>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</si>
  <si>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</si>
  <si>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</si>
  <si>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</si>
  <si>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</si>
  <si>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</si>
  <si>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</si>
  <si>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</si>
  <si>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</si>
  <si>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</si>
  <si>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</si>
  <si>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</si>
  <si>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</si>
  <si>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</si>
  <si>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</si>
  <si>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</si>
  <si>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</si>
  <si>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</si>
  <si>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</si>
  <si>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</si>
  <si>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</si>
  <si>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</si>
  <si>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</si>
  <si>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</si>
  <si>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</si>
  <si>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</si>
  <si>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</si>
  <si>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</si>
  <si>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</si>
  <si>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</si>
  <si>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</si>
  <si>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</si>
  <si>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</si>
  <si>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</si>
  <si>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</si>
  <si>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</si>
  <si>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</si>
  <si>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</si>
  <si>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</si>
  <si>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</si>
  <si>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</si>
  <si>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</si>
  <si>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</si>
  <si>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</si>
  <si>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</si>
  <si>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</si>
  <si>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</si>
  <si>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</si>
  <si>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</si>
  <si>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</si>
  <si>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</si>
  <si>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</si>
  <si>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</si>
  <si>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</si>
  <si>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</si>
  <si>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</si>
  <si>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</si>
  <si>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</si>
  <si>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</si>
  <si>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</si>
  <si>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</si>
  <si>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</si>
  <si>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</si>
  <si>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</si>
  <si>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</si>
  <si>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</si>
  <si>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</si>
  <si>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</si>
  <si>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</si>
  <si>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</si>
  <si>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</si>
  <si>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</si>
  <si>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</si>
  <si>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</si>
  <si>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</si>
  <si>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</si>
  <si>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</si>
  <si>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</si>
  <si>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</si>
  <si>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</si>
  <si>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</si>
  <si>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</si>
  <si>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</si>
  <si>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</si>
  <si>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</si>
  <si>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</si>
  <si>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</si>
  <si>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</si>
  <si>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</si>
  <si>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</si>
  <si>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</si>
  <si>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</si>
  <si>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</si>
  <si>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</si>
  <si>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</si>
  <si>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</si>
  <si>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</si>
  <si>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</si>
  <si>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</si>
  <si>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</si>
  <si>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</si>
  <si>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</si>
  <si>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</si>
  <si>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</si>
  <si>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</si>
  <si>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</si>
  <si>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</si>
  <si>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</si>
  <si>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</si>
  <si>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</si>
  <si>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</si>
  <si>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</si>
  <si>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</si>
  <si>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</si>
  <si>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</si>
  <si>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</si>
  <si>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</si>
  <si>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</si>
  <si>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</si>
  <si>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</si>
  <si>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</si>
  <si>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</si>
  <si>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</si>
  <si>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</si>
  <si>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</si>
  <si>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</si>
  <si>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</si>
  <si>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</si>
  <si>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</si>
  <si>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</si>
  <si>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</si>
  <si>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</si>
  <si>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</si>
  <si>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</si>
  <si>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</si>
  <si>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</si>
  <si>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</si>
  <si>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</si>
  <si>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</si>
  <si>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</si>
  <si>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</si>
  <si>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</si>
  <si>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</si>
  <si>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</si>
  <si>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</si>
  <si>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</si>
  <si>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</si>
  <si>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</si>
  <si>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</si>
  <si>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</si>
  <si>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</si>
  <si>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</si>
  <si>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</si>
  <si>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</si>
  <si>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</si>
  <si>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</si>
  <si>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</si>
  <si>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</si>
  <si>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</si>
  <si>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</si>
  <si>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</si>
  <si>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</si>
  <si>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</si>
  <si>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</si>
  <si>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</si>
  <si>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</si>
  <si>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</si>
  <si>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</si>
  <si>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</si>
  <si>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</si>
  <si>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</si>
  <si>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</si>
  <si>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</si>
  <si>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</si>
  <si>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</si>
  <si>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</si>
  <si>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</si>
  <si>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</si>
  <si>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</si>
  <si>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</si>
  <si>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</si>
  <si>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</si>
  <si>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</si>
  <si>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</si>
  <si>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</si>
  <si>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</si>
  <si>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</si>
  <si>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</si>
  <si>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</si>
  <si>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</si>
  <si>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</si>
  <si>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</si>
  <si>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</si>
  <si>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</si>
  <si>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</si>
  <si>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</si>
  <si>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</si>
  <si>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</si>
  <si>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</si>
  <si>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</si>
  <si>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</si>
  <si>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</si>
  <si>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</si>
  <si>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</si>
  <si>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</si>
  <si>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</si>
  <si>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</si>
  <si>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</si>
  <si>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</si>
  <si>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</si>
  <si>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</si>
  <si>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</si>
  <si>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</si>
  <si>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</si>
  <si>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</si>
  <si>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</si>
  <si>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</si>
  <si>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</si>
  <si>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</si>
  <si>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</si>
  <si>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</si>
  <si>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</si>
  <si>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</si>
  <si>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</si>
  <si>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</si>
  <si>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</si>
  <si>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</si>
  <si>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</si>
  <si>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</si>
  <si>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</si>
  <si>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</si>
  <si>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</si>
  <si>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</si>
  <si>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</si>
  <si>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</si>
  <si>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</si>
  <si>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</si>
  <si>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</si>
  <si>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</si>
  <si>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</si>
  <si>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</si>
  <si>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</si>
  <si>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</si>
  <si>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</si>
  <si>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</si>
  <si>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</si>
  <si>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</si>
  <si>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</si>
  <si>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</si>
  <si>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</si>
  <si>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</si>
  <si>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</si>
  <si>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</si>
  <si>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</si>
  <si>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</si>
  <si>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</si>
  <si>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</si>
  <si>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</si>
  <si>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</si>
  <si>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</si>
  <si>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</si>
  <si>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</si>
  <si>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</si>
  <si>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</si>
  <si>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</si>
  <si>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</si>
  <si>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</si>
  <si>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</si>
  <si>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</si>
  <si>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</si>
  <si>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</si>
  <si>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</si>
  <si>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</si>
  <si>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</si>
  <si>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</si>
  <si>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</si>
  <si>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</si>
  <si>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</si>
  <si>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</si>
  <si>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</si>
  <si>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</si>
  <si>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</si>
  <si>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</si>
  <si>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</si>
  <si>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</si>
  <si>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</si>
  <si>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</si>
  <si>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</si>
  <si>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</si>
  <si>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</si>
  <si>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</si>
  <si>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</si>
  <si>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</si>
  <si>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</si>
  <si>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</si>
  <si>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</si>
  <si>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</si>
  <si>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</si>
  <si>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</si>
  <si>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</si>
  <si>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</si>
  <si>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</si>
  <si>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</si>
  <si>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</si>
  <si>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</si>
  <si>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</si>
  <si>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</si>
  <si>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</si>
  <si>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</si>
  <si>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</si>
  <si>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</si>
  <si>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</si>
  <si>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</si>
  <si>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</si>
  <si>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</si>
  <si>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</si>
  <si>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</si>
  <si>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</si>
  <si>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</si>
  <si>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</si>
  <si>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</si>
  <si>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</si>
  <si>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</si>
  <si>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</si>
  <si>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</si>
  <si>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</si>
  <si>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</si>
  <si>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</si>
  <si>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</si>
  <si>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</si>
  <si>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</si>
  <si>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</si>
  <si>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</si>
  <si>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</si>
  <si>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</si>
  <si>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</si>
  <si>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</si>
  <si>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</si>
  <si>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</si>
  <si>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</si>
  <si>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</si>
  <si>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</si>
  <si>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</si>
  <si>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</si>
  <si>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</si>
  <si>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</si>
  <si>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</si>
  <si>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</si>
  <si>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</si>
  <si>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</si>
  <si>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</si>
  <si>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</si>
  <si>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</si>
  <si>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</si>
  <si>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</si>
  <si>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</si>
  <si>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</si>
  <si>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</si>
  <si>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</si>
  <si>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</si>
  <si>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</si>
  <si>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</si>
  <si>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</si>
  <si>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</si>
  <si>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</si>
  <si>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</si>
  <si>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</si>
  <si>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</si>
  <si>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</si>
  <si>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</si>
  <si>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</si>
  <si>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</si>
  <si>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</si>
  <si>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</si>
  <si>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</si>
  <si>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</si>
  <si>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</si>
  <si>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</si>
  <si>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</si>
  <si>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</si>
  <si>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</si>
  <si>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</si>
  <si>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</si>
  <si>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</si>
  <si>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</si>
  <si>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</si>
  <si>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</si>
  <si>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</si>
  <si>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</si>
  <si>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</si>
  <si>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</si>
  <si>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</si>
  <si>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</si>
  <si>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</si>
  <si>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</si>
  <si>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</si>
  <si>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</si>
  <si>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</si>
  <si>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</si>
  <si>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</si>
  <si>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</si>
  <si>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</si>
  <si>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</si>
  <si>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</si>
  <si>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</si>
  <si>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</si>
  <si>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</si>
  <si>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</si>
  <si>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</si>
  <si>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</si>
  <si>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</si>
  <si>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</si>
  <si>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</si>
  <si>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</si>
  <si>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</si>
  <si>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</si>
  <si>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</si>
  <si>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</si>
  <si>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</si>
  <si>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</si>
  <si>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</si>
  <si>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</si>
  <si>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</si>
  <si>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</si>
  <si>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</si>
  <si>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</si>
  <si>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</si>
  <si>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</si>
  <si>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</si>
  <si>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</si>
  <si>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</si>
  <si>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</si>
  <si>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</si>
  <si>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</si>
  <si>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</si>
  <si>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</si>
  <si>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</si>
  <si>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</si>
  <si>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</si>
  <si>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</si>
  <si>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</si>
  <si>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</si>
  <si>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</si>
  <si>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</si>
  <si>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</si>
  <si>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</si>
  <si>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</si>
  <si>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</si>
  <si>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</si>
  <si>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</si>
  <si>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</si>
  <si>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</si>
  <si>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</si>
  <si>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</si>
  <si>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</si>
  <si>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</si>
  <si>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</si>
  <si>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</si>
  <si>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</si>
  <si>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</si>
  <si>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</si>
  <si>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</si>
  <si>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</si>
  <si>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</si>
  <si>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</si>
  <si>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</si>
  <si>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</si>
  <si>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</si>
  <si>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</si>
  <si>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</si>
  <si>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</si>
  <si>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</si>
  <si>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</si>
  <si>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</si>
  <si>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</si>
  <si>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</si>
  <si>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</si>
  <si>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</si>
  <si>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</si>
  <si>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</si>
  <si>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</si>
  <si>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</si>
  <si>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</si>
  <si>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</si>
  <si>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</si>
  <si>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</si>
  <si>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</si>
  <si>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</si>
  <si>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</si>
  <si>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</si>
  <si>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</si>
  <si>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</si>
  <si>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</si>
  <si>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</si>
  <si>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</si>
  <si>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</si>
  <si>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</si>
  <si>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</si>
  <si>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</si>
  <si>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</si>
  <si>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</si>
  <si>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</si>
  <si>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</si>
  <si>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</si>
  <si>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</si>
  <si>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</si>
  <si>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</si>
  <si>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</si>
  <si>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</si>
  <si>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</si>
  <si>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</si>
  <si>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</si>
  <si>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</si>
  <si>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</si>
  <si>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</si>
  <si>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</si>
  <si>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</si>
  <si>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</si>
  <si>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</si>
  <si>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</si>
  <si>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</si>
  <si>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</si>
  <si>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</si>
  <si>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</si>
  <si>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</si>
  <si>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</si>
  <si>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</si>
  <si>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</si>
  <si>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</si>
  <si>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</si>
  <si>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</si>
  <si>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</si>
  <si>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</si>
  <si>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</si>
  <si>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</si>
  <si>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</si>
  <si>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</si>
  <si>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</si>
  <si>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</si>
  <si>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</si>
  <si>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</si>
  <si>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</si>
  <si>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</si>
  <si>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</si>
  <si>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</si>
  <si>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</si>
  <si>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</si>
  <si>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</si>
  <si>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</si>
  <si>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</si>
  <si>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</si>
  <si>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</si>
  <si>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</si>
  <si>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</si>
  <si>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</si>
  <si>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</si>
  <si>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</si>
  <si>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</si>
  <si>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</si>
  <si>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</si>
  <si>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</si>
  <si>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</si>
  <si>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</si>
  <si>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</si>
  <si>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</si>
  <si>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</si>
  <si>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</si>
  <si>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</si>
  <si>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</si>
  <si>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</si>
  <si>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</si>
  <si>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</si>
  <si>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</si>
  <si>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</si>
  <si>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</si>
  <si>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</si>
  <si>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</si>
  <si>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</si>
  <si>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</si>
  <si>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</si>
  <si>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</si>
  <si>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</si>
  <si>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</si>
  <si>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</si>
  <si>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</si>
  <si>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</si>
  <si>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</si>
  <si>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</si>
  <si>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</si>
  <si>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</si>
  <si>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</si>
  <si>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</si>
  <si>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</si>
  <si>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</si>
  <si>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</si>
  <si>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</si>
  <si>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</si>
  <si>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</si>
  <si>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</si>
  <si>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</si>
  <si>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</si>
  <si>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</si>
  <si>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</si>
  <si>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</si>
  <si>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</si>
  <si>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</si>
  <si>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</si>
  <si>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</si>
  <si>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</si>
  <si>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</si>
  <si>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</si>
  <si>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</si>
  <si>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</si>
  <si>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</si>
  <si>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</si>
  <si>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</si>
  <si>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</si>
  <si>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</si>
  <si>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</si>
  <si>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</si>
  <si>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</si>
  <si>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</si>
  <si>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</si>
  <si>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</si>
  <si>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</si>
  <si>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</si>
  <si>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</si>
  <si>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</si>
  <si>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</si>
  <si>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</si>
  <si>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</si>
  <si>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</si>
  <si>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</si>
  <si>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</si>
  <si>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</si>
  <si>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</si>
  <si>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</si>
  <si>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</si>
  <si>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</si>
  <si>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</si>
  <si>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</si>
  <si>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</si>
  <si>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</si>
  <si>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</si>
  <si>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</si>
  <si>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</si>
  <si>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</si>
  <si>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</si>
  <si>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</si>
  <si>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</si>
  <si>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</si>
  <si>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</si>
  <si>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</si>
  <si>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</si>
  <si>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</si>
  <si>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</si>
  <si>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</si>
  <si>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</si>
  <si>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</si>
  <si>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</si>
  <si>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</si>
  <si>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</si>
  <si>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</si>
  <si>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</si>
  <si>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</si>
  <si>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</si>
  <si>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</si>
  <si>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</si>
  <si>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</si>
  <si>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</si>
  <si>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</si>
  <si>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</si>
  <si>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</si>
  <si>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</si>
  <si>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</si>
  <si>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</si>
  <si>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</si>
  <si>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</si>
  <si>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</si>
  <si>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</si>
  <si>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</si>
  <si>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</si>
  <si>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</si>
  <si>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</si>
  <si>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</si>
  <si>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</si>
  <si>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</si>
  <si>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</si>
  <si>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</si>
  <si>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</si>
  <si>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</si>
  <si>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</si>
  <si>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</si>
  <si>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</si>
  <si>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</si>
  <si>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</si>
  <si>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</si>
  <si>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</si>
  <si>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</si>
  <si>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</si>
  <si>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</si>
  <si>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</si>
  <si>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</si>
  <si>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</si>
  <si>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</si>
  <si>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</si>
  <si>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</si>
  <si>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</si>
  <si>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</si>
  <si>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</si>
  <si>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</si>
  <si>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</si>
  <si>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</si>
  <si>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</si>
  <si>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</si>
  <si>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</si>
  <si>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</si>
  <si>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</si>
  <si>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</si>
  <si>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</si>
  <si>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</si>
  <si>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</si>
  <si>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</si>
  <si>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</si>
  <si>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</si>
  <si>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</si>
  <si>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</si>
  <si>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</si>
  <si>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</si>
  <si>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</si>
  <si>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</si>
  <si>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</si>
  <si>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</si>
  <si>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</si>
  <si>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</si>
  <si>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</si>
  <si>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</si>
  <si>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</si>
  <si>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</si>
  <si>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</si>
  <si>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</si>
  <si>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</si>
  <si>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</si>
  <si>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</si>
  <si>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</si>
  <si>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</si>
  <si>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</si>
  <si>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</si>
  <si>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</si>
  <si>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</si>
  <si>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</si>
  <si>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</si>
  <si>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</si>
  <si>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</si>
  <si>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</si>
  <si>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</si>
  <si>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</si>
  <si>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</si>
  <si>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</si>
  <si>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</si>
  <si>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</si>
  <si>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</si>
  <si>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</si>
  <si>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</si>
  <si>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</si>
  <si>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</si>
  <si>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</si>
  <si>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</si>
  <si>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</si>
  <si>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</si>
  <si>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</si>
  <si>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</si>
  <si>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</si>
  <si>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</si>
  <si>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</si>
  <si>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</si>
  <si>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</si>
  <si>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</si>
  <si>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</si>
  <si>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</si>
  <si>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</si>
  <si>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</si>
  <si>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</si>
  <si>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</si>
  <si>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</si>
  <si>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</si>
  <si>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</si>
  <si>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</si>
  <si>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</si>
  <si>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</si>
  <si>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</si>
  <si>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</si>
  <si>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</si>
  <si>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</si>
  <si>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</si>
  <si>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</si>
  <si>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</si>
  <si>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</si>
  <si>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</si>
  <si>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</si>
  <si>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</si>
  <si>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</si>
  <si>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</si>
  <si>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</si>
  <si>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</si>
  <si>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</si>
  <si>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</si>
  <si>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</si>
  <si>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</si>
  <si>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</si>
  <si>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</si>
  <si>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</si>
  <si>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</si>
  <si>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</si>
  <si>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</si>
  <si>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</si>
  <si>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</si>
  <si>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</si>
  <si>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</si>
  <si>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</si>
  <si>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</si>
  <si>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</si>
  <si>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</si>
  <si>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</si>
  <si>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</si>
  <si>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</si>
  <si>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</si>
  <si>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</si>
  <si>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</si>
  <si>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</si>
  <si>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</si>
  <si>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</si>
  <si>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</si>
  <si>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</si>
  <si>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</si>
  <si>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</si>
  <si>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</si>
  <si>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</si>
  <si>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</si>
  <si>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</si>
  <si>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</si>
  <si>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</si>
  <si>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</si>
  <si>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</si>
  <si>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</si>
  <si>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</si>
  <si>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</si>
  <si>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</si>
  <si>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</si>
  <si>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</si>
  <si>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</si>
  <si>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</si>
  <si>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</si>
  <si>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</si>
  <si>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</si>
  <si>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</si>
  <si>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</si>
  <si>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</si>
  <si>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</si>
  <si>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</si>
  <si>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</si>
  <si>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</si>
  <si>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</si>
  <si>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</si>
  <si>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</si>
  <si>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</si>
  <si>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</si>
  <si>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</si>
  <si>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</si>
  <si>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</si>
  <si>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</si>
  <si>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</si>
  <si>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</si>
  <si>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</si>
  <si>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</si>
  <si>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</si>
  <si>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</si>
  <si>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</si>
  <si>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</si>
  <si>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</si>
  <si>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</si>
  <si>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</si>
  <si>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</si>
  <si>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</si>
  <si>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</si>
  <si>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</si>
  <si>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</si>
  <si>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</si>
  <si>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</si>
  <si>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</si>
  <si>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</si>
  <si>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</si>
  <si>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</si>
  <si>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</si>
  <si>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</si>
  <si>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</si>
  <si>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</si>
  <si>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</si>
  <si>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</si>
  <si>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</si>
  <si>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</si>
  <si>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</si>
  <si>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</si>
  <si>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</si>
  <si>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</si>
  <si>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</si>
  <si>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</si>
  <si>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</si>
  <si>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</si>
  <si>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</si>
  <si>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</si>
  <si>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</si>
  <si>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</si>
  <si>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</si>
  <si>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</si>
  <si>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</si>
  <si>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</si>
  <si>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</si>
  <si>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</si>
  <si>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</si>
  <si>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</si>
  <si>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</si>
  <si>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</si>
  <si>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</si>
  <si>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</si>
  <si>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</si>
  <si>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</si>
  <si>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</si>
  <si>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</si>
  <si>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</si>
  <si>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</si>
  <si>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</si>
  <si>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</si>
  <si>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</si>
  <si>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</si>
  <si>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</si>
  <si>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</si>
  <si>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</si>
  <si>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</si>
  <si>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</si>
  <si>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</si>
  <si>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</si>
  <si>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</si>
  <si>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</si>
  <si>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</si>
  <si>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</si>
  <si>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</si>
  <si>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</si>
  <si>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</si>
  <si>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</si>
  <si>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</si>
  <si>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</si>
  <si>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</si>
  <si>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</si>
  <si>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</si>
  <si>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</si>
  <si>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</si>
  <si>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</si>
  <si>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</si>
  <si>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</si>
  <si>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</si>
  <si>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</si>
  <si>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</si>
  <si>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</si>
  <si>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</si>
  <si>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</si>
  <si>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</si>
  <si>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</si>
  <si>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</si>
  <si>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</si>
  <si>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</si>
  <si>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</si>
  <si>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</si>
  <si>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</si>
  <si>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</si>
  <si>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</si>
  <si>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</si>
  <si>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</si>
  <si>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</si>
  <si>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</si>
  <si>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</si>
  <si>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</si>
  <si>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</si>
  <si>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</si>
  <si>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</si>
  <si>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</si>
  <si>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</si>
  <si>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</si>
  <si>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</si>
  <si>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</si>
  <si>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</si>
  <si>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</si>
  <si>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</si>
  <si>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</si>
  <si>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</si>
  <si>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</si>
  <si>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</si>
  <si>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</si>
  <si>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</si>
  <si>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</si>
  <si>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</si>
  <si>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</si>
  <si>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</si>
  <si>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</si>
  <si>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</si>
  <si>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</si>
  <si>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</si>
  <si>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</si>
  <si>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</si>
  <si>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</si>
  <si>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</si>
  <si>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</si>
  <si>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</si>
  <si>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</si>
  <si>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</si>
  <si>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</si>
  <si>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</si>
  <si>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</si>
  <si>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</si>
  <si>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</si>
  <si>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</si>
  <si>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</si>
  <si>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</si>
  <si>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</si>
  <si>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</si>
  <si>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</si>
  <si>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</si>
  <si>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</si>
  <si>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</si>
  <si>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</si>
  <si>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</si>
  <si>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</si>
  <si>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</si>
  <si>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</si>
  <si>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</si>
  <si>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</si>
  <si>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</si>
  <si>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</si>
  <si>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</si>
  <si>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</si>
  <si>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</si>
  <si>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</si>
  <si>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</si>
  <si>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</si>
  <si>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</si>
  <si>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</si>
  <si>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</si>
  <si>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</si>
  <si>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</si>
  <si>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</si>
  <si>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</si>
  <si>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</si>
  <si>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</si>
  <si>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</si>
  <si>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</si>
  <si>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</si>
  <si>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</si>
  <si>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</si>
  <si>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</si>
  <si>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</si>
  <si>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</si>
  <si>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</si>
  <si>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</si>
  <si>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</si>
  <si>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</si>
  <si>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</si>
  <si>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</si>
  <si>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</si>
  <si>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</si>
  <si>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</si>
  <si>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</si>
  <si>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</si>
  <si>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</si>
  <si>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</si>
  <si>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</si>
  <si>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</si>
  <si>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</si>
  <si>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</si>
  <si>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</si>
  <si>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</si>
  <si>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</si>
  <si>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</si>
  <si>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</si>
  <si>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</si>
  <si>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</si>
  <si>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</si>
  <si>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</si>
  <si>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</si>
  <si>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</si>
  <si>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</si>
  <si>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</si>
  <si>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</si>
  <si>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</si>
  <si>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</si>
  <si>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</si>
  <si>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</si>
  <si>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</si>
  <si>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</si>
  <si>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</si>
  <si>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</si>
  <si>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</si>
  <si>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</si>
  <si>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</si>
  <si>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</si>
  <si>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</si>
  <si>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</si>
  <si>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</si>
  <si>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</si>
  <si>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</si>
  <si>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</si>
  <si>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</si>
  <si>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</si>
  <si>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</si>
  <si>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</si>
  <si>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</si>
  <si>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</si>
  <si>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</si>
  <si>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</si>
  <si>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</si>
  <si>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</si>
  <si>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</si>
  <si>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</si>
  <si>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</si>
  <si>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</si>
  <si>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</si>
  <si>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</si>
  <si>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</si>
  <si>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</si>
  <si>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</si>
  <si>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</si>
  <si>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</si>
  <si>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</si>
  <si>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</si>
  <si>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</si>
  <si>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</si>
  <si>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</si>
  <si>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</si>
  <si>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</si>
  <si>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</si>
  <si>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</si>
  <si>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</si>
  <si>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</si>
  <si>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</si>
  <si>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</si>
  <si>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</si>
  <si>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</si>
  <si>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</si>
  <si>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</si>
  <si>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</si>
  <si>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</si>
  <si>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</si>
  <si>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</si>
  <si>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</si>
  <si>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</si>
  <si>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</si>
  <si>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</si>
  <si>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</si>
  <si>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</si>
  <si>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</si>
  <si>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</si>
  <si>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</si>
  <si>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</si>
  <si>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</si>
  <si>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</si>
  <si>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</si>
  <si>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</si>
  <si>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</si>
  <si>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</si>
  <si>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</si>
  <si>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</si>
  <si>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</si>
  <si>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</si>
  <si>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</si>
  <si>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</si>
  <si>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</si>
  <si>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</si>
  <si>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</si>
  <si>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</si>
  <si>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</si>
  <si>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</si>
  <si>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</si>
  <si>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</si>
  <si>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</si>
  <si>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</si>
  <si>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</si>
  <si>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</si>
  <si>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</si>
  <si>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</si>
  <si>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</si>
  <si>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</si>
  <si>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</si>
  <si>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</si>
  <si>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</si>
  <si>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</si>
  <si>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</si>
  <si>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</si>
  <si>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</si>
  <si>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</si>
  <si>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</si>
  <si>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</si>
  <si>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</si>
  <si>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</si>
  <si>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</si>
  <si>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</si>
  <si>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</si>
  <si>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</si>
  <si>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</si>
  <si>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</si>
  <si>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</si>
  <si>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</si>
  <si>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</si>
  <si>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</si>
  <si>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</si>
  <si>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</si>
  <si>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</si>
  <si>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</si>
  <si>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</si>
  <si>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</si>
  <si>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</si>
  <si>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</si>
  <si>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</si>
  <si>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</si>
  <si>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</si>
  <si>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</si>
  <si>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</si>
  <si>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</si>
  <si>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</si>
  <si>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</si>
  <si>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</si>
  <si>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</si>
  <si>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</si>
  <si>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</si>
  <si>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</si>
  <si>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</si>
  <si>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</si>
  <si>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</si>
  <si>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</si>
  <si>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</si>
  <si>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</si>
  <si>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</si>
  <si>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</si>
  <si>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</si>
  <si>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</si>
  <si>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</si>
  <si>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</si>
  <si>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</si>
  <si>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</si>
  <si>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</si>
  <si>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</si>
  <si>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</si>
  <si>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</si>
  <si>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</si>
  <si>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</si>
  <si>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</si>
  <si>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</si>
  <si>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</si>
  <si>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</si>
  <si>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</si>
  <si>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</si>
  <si>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</si>
  <si>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</si>
  <si>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</si>
  <si>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</si>
  <si>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</si>
  <si>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</si>
  <si>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</si>
  <si>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</si>
  <si>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</si>
  <si>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</si>
  <si>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</si>
  <si>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</si>
  <si>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</si>
  <si>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</si>
  <si>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</si>
  <si>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</si>
  <si>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</si>
  <si>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</si>
  <si>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</si>
  <si>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</si>
  <si>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</si>
  <si>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</si>
  <si>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</si>
  <si>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</si>
  <si>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</si>
  <si>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</si>
  <si>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</si>
  <si>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</si>
  <si>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</si>
  <si>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</si>
  <si>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</si>
  <si>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</si>
  <si>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</si>
  <si>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</si>
  <si>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</si>
  <si>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</si>
  <si>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</si>
  <si>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</si>
  <si>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</si>
  <si>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</si>
  <si>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</si>
  <si>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</si>
  <si>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</si>
  <si>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</si>
  <si>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</si>
  <si>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</si>
  <si>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</si>
  <si>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</si>
  <si>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</si>
  <si>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</si>
  <si>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</si>
  <si>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</si>
  <si>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</si>
  <si>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</si>
  <si>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</si>
  <si>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</si>
  <si>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</si>
  <si>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</si>
  <si>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</si>
  <si>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</si>
  <si>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</si>
  <si>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</si>
  <si>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</si>
  <si>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</si>
  <si>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</si>
  <si>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</si>
  <si>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</si>
  <si>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</si>
  <si>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</si>
  <si>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</si>
  <si>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</si>
  <si>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</si>
  <si>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</si>
  <si>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</si>
  <si>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</si>
  <si>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</si>
  <si>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</si>
  <si>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</si>
  <si>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</si>
  <si>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</si>
  <si>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</si>
  <si>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</si>
  <si>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</si>
  <si>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</si>
  <si>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</si>
  <si>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</si>
  <si>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</si>
  <si>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</si>
  <si>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</si>
  <si>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</si>
  <si>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</si>
  <si>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</si>
  <si>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</si>
  <si>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</si>
  <si>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</si>
  <si>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</si>
  <si>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</si>
  <si>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</si>
  <si>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</si>
  <si>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</si>
  <si>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</si>
  <si>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</si>
  <si>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</si>
  <si>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</si>
  <si>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</si>
  <si>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</si>
  <si>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</si>
  <si>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</si>
  <si>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</si>
  <si>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</si>
  <si>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</si>
  <si>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</si>
  <si>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</si>
  <si>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</si>
  <si>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</si>
  <si>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</si>
  <si>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</si>
  <si>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</si>
  <si>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</si>
  <si>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</si>
  <si>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</si>
  <si>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</si>
  <si>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</si>
  <si>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</si>
  <si>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</si>
  <si>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</si>
  <si>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</si>
  <si>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</si>
  <si>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</si>
  <si>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</si>
  <si>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</si>
  <si>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</si>
  <si>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</si>
  <si>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</si>
  <si>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</si>
  <si>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</si>
  <si>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</si>
  <si>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</si>
  <si>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</si>
  <si>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</si>
  <si>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</si>
  <si>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</si>
  <si>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</si>
  <si>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</si>
  <si>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</si>
  <si>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</si>
  <si>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</si>
  <si>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</si>
  <si>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</si>
  <si>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</si>
  <si>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</si>
  <si>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</si>
  <si>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</si>
  <si>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</si>
  <si>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</si>
  <si>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</si>
  <si>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</si>
  <si>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</si>
  <si>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</si>
  <si>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</si>
  <si>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</si>
  <si>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</si>
  <si>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</si>
  <si>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</si>
  <si>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</si>
  <si>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</si>
  <si>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</si>
  <si>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</si>
  <si>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</si>
  <si>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</si>
  <si>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</si>
  <si>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</si>
  <si>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</si>
  <si>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</si>
  <si>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</si>
  <si>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</si>
  <si>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</si>
  <si>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</si>
  <si>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</si>
  <si>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</si>
  <si>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</si>
  <si>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</si>
  <si>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</si>
  <si>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</si>
  <si>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</si>
  <si>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</si>
  <si>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</si>
  <si>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</si>
  <si>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</si>
  <si>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</si>
  <si>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</si>
  <si>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</si>
  <si>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</si>
  <si>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</si>
  <si>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</si>
  <si>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</si>
  <si>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</si>
  <si>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</si>
  <si>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</si>
  <si>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</si>
  <si>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</si>
  <si>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</si>
  <si>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</si>
  <si>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</si>
  <si>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</si>
  <si>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</si>
  <si>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</si>
  <si>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</si>
  <si>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</si>
  <si>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</si>
  <si>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</si>
  <si>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</si>
  <si>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</si>
  <si>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</si>
  <si>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</si>
  <si>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</si>
  <si>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</si>
  <si>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</si>
  <si>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</si>
  <si>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</si>
  <si>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</si>
  <si>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</si>
  <si>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</si>
  <si>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</si>
  <si>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</si>
  <si>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</si>
  <si>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</si>
  <si>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</si>
  <si>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</si>
  <si>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</si>
  <si>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</si>
  <si>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</si>
  <si>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</si>
  <si>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</si>
  <si>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</si>
  <si>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</si>
  <si>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</si>
  <si>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</si>
  <si>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</si>
  <si>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</si>
  <si>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</si>
  <si>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</si>
  <si>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</si>
  <si>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</si>
  <si>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</si>
  <si>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</si>
  <si>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</si>
  <si>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</si>
  <si>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</si>
  <si>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</si>
  <si>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</si>
  <si>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</si>
  <si>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</si>
  <si>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</si>
  <si>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</si>
  <si>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</si>
  <si>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</si>
  <si>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</si>
  <si>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</si>
  <si>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</si>
  <si>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</si>
  <si>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</si>
  <si>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</si>
  <si>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</si>
  <si>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</si>
  <si>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</si>
  <si>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</si>
  <si>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</si>
  <si>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</si>
  <si>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</si>
  <si>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</si>
  <si>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</si>
  <si>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</si>
  <si>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</si>
  <si>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</si>
  <si>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</si>
  <si>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</si>
  <si>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</si>
  <si>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</si>
  <si>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</si>
  <si>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</si>
  <si>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</si>
  <si>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</si>
  <si>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</si>
  <si>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</si>
  <si>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</si>
  <si>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</si>
  <si>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</si>
  <si>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</si>
  <si>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</si>
  <si>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</si>
  <si>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</si>
  <si>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</si>
  <si>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</si>
  <si>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</si>
  <si>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</si>
  <si>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</si>
  <si>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</si>
  <si>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</si>
  <si>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</si>
  <si>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</si>
  <si>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</si>
  <si>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</si>
  <si>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</si>
  <si>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</si>
  <si>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</si>
  <si>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</si>
  <si>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</si>
  <si>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</si>
  <si>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</si>
  <si>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</si>
  <si>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</si>
  <si>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</si>
  <si>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</si>
  <si>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</si>
  <si>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</si>
  <si>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</si>
  <si>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</si>
  <si>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</si>
  <si>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</si>
  <si>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</si>
  <si>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</si>
  <si>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</si>
  <si>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</si>
  <si>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</si>
  <si>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</si>
  <si>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</si>
  <si>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</si>
  <si>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</si>
  <si>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</si>
  <si>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</si>
  <si>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</si>
  <si>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</si>
  <si>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</si>
  <si>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</si>
  <si>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</si>
  <si>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</si>
  <si>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</si>
  <si>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</si>
  <si>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</si>
  <si>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</si>
  <si>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</si>
  <si>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</si>
  <si>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</si>
  <si>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</si>
  <si>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</si>
  <si>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</si>
  <si>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</si>
  <si>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</si>
  <si>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</si>
  <si>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</si>
  <si>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</si>
  <si>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</si>
  <si>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</si>
  <si>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</si>
  <si>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</si>
  <si>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</si>
  <si>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</si>
  <si>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</si>
  <si>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</si>
  <si>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</si>
  <si>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</si>
  <si>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</si>
  <si>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</si>
  <si>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</si>
  <si>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</si>
  <si>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</si>
  <si>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</si>
  <si>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</si>
  <si>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</si>
  <si>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</si>
  <si>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</si>
  <si>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</si>
  <si>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</si>
  <si>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</si>
  <si>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</si>
  <si>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</si>
  <si>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</si>
  <si>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</si>
  <si>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</si>
  <si>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</si>
  <si>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</si>
  <si>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</si>
  <si>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</si>
  <si>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</si>
  <si>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</si>
  <si>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</si>
  <si>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</si>
  <si>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</si>
  <si>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</si>
  <si>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</si>
  <si>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</si>
  <si>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</si>
  <si>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</si>
  <si>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</si>
  <si>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</si>
  <si>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</si>
  <si>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</si>
  <si>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</si>
  <si>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</si>
  <si>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</si>
  <si>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</si>
  <si>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</si>
  <si>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</si>
  <si>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</si>
  <si>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</si>
  <si>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</si>
  <si>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</si>
  <si>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</si>
  <si>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</si>
  <si>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</si>
  <si>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</si>
  <si>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</si>
  <si>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</si>
  <si>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</si>
  <si>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</si>
  <si>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</si>
  <si>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</si>
  <si>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</si>
  <si>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</si>
  <si>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</si>
  <si>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</si>
  <si>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</si>
  <si>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</si>
  <si>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</si>
  <si>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</si>
  <si>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</si>
  <si>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</si>
  <si>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</si>
  <si>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</si>
  <si>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</si>
  <si>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</si>
  <si>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</si>
  <si>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</si>
  <si>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</si>
  <si>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</si>
  <si>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</si>
  <si>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</si>
  <si>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</si>
  <si>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</si>
  <si>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</si>
  <si>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</si>
  <si>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</si>
  <si>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</si>
  <si>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</si>
  <si>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</si>
  <si>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</si>
  <si>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</si>
  <si>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</si>
  <si>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</si>
  <si>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</si>
  <si>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</si>
  <si>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</si>
  <si>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</si>
  <si>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</si>
  <si>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</si>
  <si>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</si>
  <si>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</si>
  <si>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</si>
  <si>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</si>
  <si>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</si>
  <si>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</si>
  <si>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</si>
  <si>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</si>
  <si>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</si>
  <si>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</si>
  <si>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</si>
  <si>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</si>
  <si>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</si>
  <si>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</si>
  <si>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</si>
  <si>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</si>
  <si>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</si>
  <si>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</si>
  <si>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</si>
  <si>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</si>
  <si>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</si>
  <si>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</si>
  <si>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</si>
  <si>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</si>
  <si>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</si>
  <si>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</si>
  <si>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</si>
  <si>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</si>
  <si>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</si>
  <si>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</si>
  <si>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</si>
  <si>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</si>
  <si>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</si>
  <si>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</si>
  <si>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</si>
  <si>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</si>
  <si>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</si>
  <si>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</si>
  <si>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</si>
  <si>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</si>
  <si>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</si>
  <si>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</si>
  <si>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</si>
  <si>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</si>
  <si>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</si>
  <si>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</si>
  <si>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</si>
  <si>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</si>
  <si>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</si>
  <si>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</si>
  <si>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</si>
  <si>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</si>
  <si>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</si>
  <si>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</si>
  <si>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</si>
  <si>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</si>
  <si>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</si>
  <si>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</si>
  <si>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</si>
  <si>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</si>
  <si>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</si>
  <si>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</si>
  <si>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</si>
  <si>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</si>
  <si>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</si>
  <si>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</si>
  <si>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</si>
  <si>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</si>
  <si>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</si>
  <si>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</si>
  <si>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</si>
  <si>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</si>
  <si>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</si>
  <si>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</si>
  <si>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</si>
  <si>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</si>
  <si>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</si>
  <si>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</si>
  <si>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</si>
  <si>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</si>
  <si>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</si>
  <si>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</si>
  <si>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</si>
  <si>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</si>
  <si>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</si>
  <si>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</si>
  <si>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</si>
  <si>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</si>
  <si>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</si>
  <si>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</si>
  <si>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</si>
  <si>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</si>
  <si>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</si>
  <si>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</si>
  <si>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</si>
  <si>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</si>
  <si>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</si>
  <si>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</si>
  <si>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</si>
  <si>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</si>
  <si>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</si>
  <si>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</si>
  <si>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</si>
  <si>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</si>
  <si>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</si>
  <si>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</si>
  <si>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</si>
  <si>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</si>
  <si>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</si>
  <si>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</si>
  <si>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</si>
  <si>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</si>
  <si>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</si>
  <si>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</si>
  <si>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</si>
  <si>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</si>
  <si>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</si>
  <si>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</si>
  <si>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</si>
  <si>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</si>
  <si>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</si>
  <si>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</si>
  <si>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</si>
  <si>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</si>
  <si>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</si>
  <si>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</si>
  <si>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</si>
  <si>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</si>
  <si>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</si>
  <si>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</si>
  <si>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</si>
  <si>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</si>
  <si>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</si>
  <si>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</si>
  <si>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</si>
  <si>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</si>
  <si>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</si>
  <si>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</si>
  <si>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</si>
  <si>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</si>
  <si>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</si>
  <si>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</si>
  <si>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</si>
  <si>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</si>
  <si>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</si>
  <si>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</si>
  <si>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</si>
  <si>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</si>
  <si>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</si>
  <si>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</si>
  <si>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</si>
  <si>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</si>
  <si>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</si>
  <si>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</si>
  <si>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</si>
  <si>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</si>
  <si>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</si>
  <si>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</si>
  <si>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</si>
  <si>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</si>
  <si>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</si>
  <si>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</si>
  <si>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</si>
  <si>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</si>
  <si>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</si>
  <si>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</si>
  <si>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</si>
  <si>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</si>
  <si>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</si>
  <si>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</si>
  <si>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</si>
  <si>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</si>
  <si>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</si>
  <si>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</si>
  <si>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</si>
  <si>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</si>
  <si>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</si>
  <si>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</si>
  <si>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</si>
  <si>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</si>
  <si>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</si>
  <si>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</si>
  <si>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</si>
  <si>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</si>
  <si>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</si>
  <si>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</si>
  <si>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</si>
  <si>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</si>
  <si>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</si>
  <si>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</si>
  <si>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</si>
  <si>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</si>
  <si>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</si>
  <si>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</si>
  <si>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</si>
  <si>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</si>
  <si>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</si>
  <si>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</si>
  <si>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</si>
  <si>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</si>
  <si>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</si>
  <si>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</si>
  <si>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</si>
  <si>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</si>
  <si>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</si>
  <si>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</si>
  <si>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</si>
  <si>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</si>
  <si>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</si>
  <si>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</si>
  <si>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</si>
  <si>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</si>
  <si>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</si>
  <si>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</si>
  <si>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</si>
  <si>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</si>
  <si>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</si>
  <si>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</si>
  <si>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</si>
  <si>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</si>
  <si>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</si>
  <si>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</si>
  <si>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</si>
  <si>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</si>
  <si>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</si>
  <si>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</si>
  <si>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</si>
  <si>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</si>
  <si>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</si>
  <si>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</si>
  <si>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</si>
  <si>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</si>
  <si>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</si>
  <si>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</si>
  <si>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</si>
  <si>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</si>
  <si>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</si>
  <si>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</si>
  <si>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</si>
  <si>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</si>
  <si>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</si>
  <si>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</si>
  <si>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</si>
  <si>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</si>
  <si>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</si>
  <si>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</si>
  <si>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</si>
  <si>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</si>
  <si>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</si>
  <si>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</si>
  <si>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</si>
  <si>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</si>
  <si>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</si>
  <si>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</si>
  <si>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</si>
  <si>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</si>
  <si>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</si>
  <si>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</si>
  <si>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</si>
  <si>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</si>
  <si>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</si>
  <si>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</si>
  <si>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</si>
  <si>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</si>
  <si>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</si>
  <si>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</si>
  <si>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</si>
  <si>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</si>
  <si>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</si>
  <si>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</si>
  <si>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</si>
  <si>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</si>
  <si>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</si>
  <si>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</si>
  <si>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</si>
  <si>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</si>
  <si>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</si>
  <si>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</si>
  <si>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</si>
  <si>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</si>
  <si>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</si>
  <si>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</si>
  <si>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</si>
  <si>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</si>
  <si>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</si>
  <si>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</si>
  <si>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</si>
  <si>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</si>
  <si>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</si>
  <si>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</si>
  <si>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</si>
  <si>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</si>
  <si>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</si>
  <si>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</si>
  <si>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</si>
  <si>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</si>
  <si>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</si>
  <si>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</si>
  <si>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</si>
  <si>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</si>
  <si>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</si>
  <si>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</si>
  <si>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</si>
  <si>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</si>
  <si>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</si>
  <si>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</si>
  <si>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</si>
  <si>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</si>
  <si>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</si>
  <si>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</si>
  <si>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</si>
  <si>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</si>
  <si>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</si>
  <si>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</si>
  <si>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</si>
  <si>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</si>
  <si>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</si>
  <si>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</si>
  <si>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</si>
  <si>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</si>
  <si>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</si>
  <si>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</si>
  <si>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</si>
  <si>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</si>
  <si>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</si>
  <si>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</si>
  <si>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</si>
  <si>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</si>
  <si>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</si>
  <si>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</si>
  <si>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</si>
  <si>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</si>
  <si>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</si>
  <si>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</si>
  <si>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</si>
  <si>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</si>
  <si>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</si>
  <si>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</si>
  <si>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</si>
  <si>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</si>
  <si>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</si>
  <si>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</si>
  <si>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</si>
  <si>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</si>
  <si>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</si>
  <si>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</si>
  <si>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</si>
  <si>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</si>
  <si>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</si>
  <si>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</si>
  <si>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</si>
  <si>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</si>
  <si>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</si>
  <si>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</si>
  <si>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</si>
  <si>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</si>
  <si>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</si>
  <si>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</si>
  <si>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</si>
  <si>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</si>
  <si>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</si>
  <si>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</si>
  <si>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</si>
  <si>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</si>
  <si>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</si>
  <si>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</si>
  <si>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</si>
  <si>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</si>
  <si>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</si>
  <si>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</si>
  <si>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</si>
  <si>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</si>
  <si>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</si>
  <si>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</si>
  <si>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</si>
  <si>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</si>
  <si>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</si>
  <si>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</si>
  <si>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</si>
  <si>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</si>
  <si>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</si>
  <si>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</si>
  <si>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</si>
  <si>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</si>
  <si>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</si>
  <si>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</si>
  <si>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</si>
  <si>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</si>
  <si>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</si>
  <si>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</si>
  <si>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</si>
  <si>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</si>
  <si>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</si>
  <si>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</si>
  <si>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</si>
  <si>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</si>
  <si>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</si>
  <si>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</si>
  <si>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</si>
  <si>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</si>
  <si>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</si>
  <si>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</si>
  <si>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</si>
  <si>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</si>
  <si>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</si>
  <si>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</si>
  <si>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</si>
  <si>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</si>
  <si>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</si>
  <si>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</si>
  <si>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</si>
  <si>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</si>
  <si>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</si>
  <si>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</si>
  <si>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</si>
  <si>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</si>
  <si>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</si>
  <si>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</si>
  <si>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</si>
  <si>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</si>
  <si>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</si>
  <si>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</si>
  <si>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</si>
  <si>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</si>
  <si>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</si>
  <si>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</si>
  <si>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</si>
  <si>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</si>
  <si>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</si>
  <si>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</si>
  <si>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</si>
  <si>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</si>
  <si>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</si>
  <si>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</si>
  <si>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</si>
  <si>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</si>
  <si>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</si>
  <si>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</si>
  <si>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</si>
  <si>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</si>
  <si>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</si>
  <si>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</si>
  <si>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</si>
  <si>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</si>
  <si>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</si>
  <si>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</si>
  <si>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</si>
  <si>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</si>
  <si>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</si>
  <si>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</si>
  <si>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</si>
  <si>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</si>
  <si>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</si>
  <si>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</si>
  <si>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</si>
  <si>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</si>
  <si>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</si>
  <si>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</si>
  <si>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</si>
  <si>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</si>
  <si>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</si>
  <si>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</si>
  <si>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</si>
  <si>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</si>
  <si>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</si>
  <si>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</si>
  <si>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</si>
  <si>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</si>
  <si>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</si>
  <si>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</si>
  <si>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</si>
  <si>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</si>
  <si>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</si>
  <si>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</si>
  <si>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</si>
  <si>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</si>
  <si>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</si>
  <si>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</si>
  <si>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</si>
  <si>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</si>
  <si>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</si>
  <si>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</si>
  <si>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</si>
  <si>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</si>
  <si>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</si>
  <si>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</si>
  <si>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</si>
  <si>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</si>
  <si>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</si>
  <si>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</si>
  <si>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</si>
  <si>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</si>
  <si>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</si>
  <si>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</si>
  <si>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</si>
  <si>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</si>
  <si>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</si>
  <si>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</si>
  <si>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</si>
  <si>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</si>
  <si>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</si>
  <si>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</si>
  <si>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</si>
  <si>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</si>
  <si>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</si>
  <si>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</si>
  <si>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</si>
  <si>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</si>
  <si>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</si>
  <si>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</si>
  <si>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</si>
  <si>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</si>
  <si>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</si>
  <si>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</si>
  <si>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</si>
  <si>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</si>
  <si>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</si>
  <si>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</si>
  <si>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</si>
  <si>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</si>
  <si>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</si>
  <si>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</si>
  <si>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</si>
  <si>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</si>
  <si>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</si>
  <si>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</si>
  <si>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</si>
  <si>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</si>
  <si>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</si>
  <si>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</si>
  <si>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</si>
  <si>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</si>
  <si>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</si>
  <si>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</si>
  <si>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</si>
  <si>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</si>
  <si>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</si>
  <si>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</si>
  <si>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</si>
  <si>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</si>
  <si>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</si>
  <si>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</si>
  <si>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</si>
  <si>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</si>
  <si>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</si>
  <si>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</si>
  <si>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</si>
  <si>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</si>
  <si>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</si>
  <si>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</si>
  <si>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</si>
  <si>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</si>
  <si>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</si>
  <si>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</si>
  <si>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</si>
  <si>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</si>
  <si>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</si>
  <si>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</si>
  <si>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</si>
  <si>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</si>
  <si>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</si>
  <si>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</si>
  <si>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</si>
  <si>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</si>
  <si>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</si>
  <si>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</si>
  <si>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</si>
  <si>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</si>
  <si>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</si>
  <si>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</si>
  <si>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</si>
  <si>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</si>
  <si>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</si>
  <si>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</si>
  <si>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</si>
  <si>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</si>
  <si>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</si>
  <si>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</si>
  <si>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</si>
  <si>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</si>
  <si>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</si>
  <si>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</si>
  <si>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</si>
  <si>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</si>
  <si>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</si>
  <si>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</si>
  <si>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</si>
  <si>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</si>
  <si>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</si>
  <si>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</si>
  <si>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</si>
  <si>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</si>
  <si>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</si>
  <si>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</si>
  <si>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</si>
  <si>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</si>
  <si>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</si>
  <si>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</si>
  <si>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</si>
  <si>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</si>
  <si>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</si>
  <si>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</si>
  <si>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</si>
  <si>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</si>
  <si>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</si>
  <si>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</si>
  <si>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</si>
  <si>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</si>
  <si>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</si>
  <si>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</si>
  <si>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</si>
  <si>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</si>
  <si>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</si>
  <si>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</si>
  <si>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</si>
  <si>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</si>
  <si>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</si>
  <si>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</si>
  <si>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</si>
  <si>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</si>
  <si>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</si>
  <si>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</si>
  <si>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</si>
  <si>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</si>
  <si>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</si>
  <si>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</si>
  <si>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</si>
  <si>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</si>
  <si>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</si>
  <si>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</si>
  <si>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</si>
  <si>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</si>
  <si>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</si>
  <si>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</si>
  <si>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</si>
  <si>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</si>
  <si>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</si>
  <si>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</si>
  <si>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</si>
  <si>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</si>
  <si>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</si>
  <si>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</si>
  <si>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</si>
  <si>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</si>
  <si>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</si>
  <si>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</si>
  <si>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</si>
  <si>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</si>
  <si>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</si>
  <si>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</si>
  <si>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</si>
  <si>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</si>
  <si>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</si>
  <si>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</si>
  <si>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</si>
  <si>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</si>
  <si>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</si>
  <si>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</si>
  <si>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</si>
  <si>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</si>
  <si>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</si>
  <si>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</si>
  <si>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</si>
  <si>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</si>
  <si>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</si>
  <si>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</si>
  <si>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</si>
  <si>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</si>
  <si>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</si>
  <si>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</si>
  <si>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</si>
  <si>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</si>
  <si>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</si>
  <si>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</si>
  <si>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</si>
  <si>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</si>
  <si>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</si>
  <si>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</si>
  <si>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</si>
  <si>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</si>
  <si>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</si>
  <si>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</si>
  <si>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</si>
  <si>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</si>
  <si>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</si>
  <si>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</si>
  <si>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</si>
  <si>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</si>
  <si>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</si>
  <si>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</si>
  <si>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</si>
  <si>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</si>
  <si>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</si>
  <si>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</si>
  <si>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</si>
  <si>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</si>
  <si>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</si>
  <si>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</si>
  <si>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</si>
  <si>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</si>
  <si>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</si>
  <si>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</si>
  <si>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</si>
  <si>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</si>
  <si>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</si>
  <si>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</si>
  <si>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</si>
  <si>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</si>
  <si>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</si>
  <si>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</si>
  <si>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</si>
  <si>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</si>
  <si>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</si>
  <si>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</si>
  <si>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</si>
  <si>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</si>
  <si>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</si>
  <si>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</si>
  <si>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</si>
  <si>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</si>
  <si>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</si>
  <si>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</si>
  <si>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</si>
  <si>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</si>
  <si>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</si>
  <si>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</si>
  <si>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</si>
  <si>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</si>
  <si>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</si>
  <si>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</si>
  <si>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</si>
  <si>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</si>
  <si>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</si>
  <si>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</si>
  <si>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</si>
  <si>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</si>
  <si>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</si>
  <si>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</si>
  <si>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</si>
  <si>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</si>
  <si>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</si>
  <si>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</si>
  <si>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</si>
  <si>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</si>
  <si>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</si>
  <si>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</si>
  <si>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</si>
  <si>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</si>
  <si>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</si>
  <si>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</si>
  <si>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</si>
  <si>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</si>
  <si>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</si>
  <si>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</si>
  <si>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</si>
  <si>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</si>
  <si>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</si>
  <si>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</si>
  <si>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</si>
  <si>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</si>
  <si>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</si>
  <si>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</si>
  <si>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</si>
  <si>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</si>
  <si>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</si>
  <si>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</si>
  <si>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</si>
  <si>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</si>
  <si>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</si>
  <si>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</si>
  <si>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</si>
  <si>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</si>
  <si>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</si>
  <si>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</si>
  <si>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</si>
  <si>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</si>
  <si>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</si>
  <si>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</si>
  <si>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</si>
  <si>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</si>
  <si>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</si>
  <si>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</si>
  <si>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</si>
  <si>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</si>
  <si>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</si>
  <si>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</si>
  <si>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</si>
  <si>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</si>
  <si>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</si>
  <si>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</si>
  <si>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</si>
  <si>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</si>
  <si>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</si>
  <si>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</si>
  <si>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</si>
  <si>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</si>
  <si>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</si>
  <si>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</si>
  <si>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</si>
  <si>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</si>
  <si>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</si>
  <si>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</si>
  <si>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</si>
  <si>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</si>
  <si>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</si>
  <si>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</si>
  <si>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</si>
  <si>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</si>
  <si>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</si>
  <si>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</si>
  <si>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</si>
  <si>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</si>
  <si>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</si>
  <si>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</si>
  <si>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</si>
  <si>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</si>
  <si>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</si>
  <si>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</si>
  <si>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</si>
  <si>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</si>
  <si>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</si>
  <si>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</si>
  <si>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</si>
  <si>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</si>
  <si>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</si>
  <si>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</si>
  <si>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</si>
  <si>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</si>
  <si>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</si>
  <si>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</si>
  <si>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</si>
  <si>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</si>
  <si>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</si>
  <si>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</si>
  <si>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</si>
  <si>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</si>
  <si>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</si>
  <si>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</si>
  <si>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</si>
  <si>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</si>
  <si>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</si>
  <si>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</si>
  <si>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</si>
  <si>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</si>
  <si>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</si>
  <si>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</si>
  <si>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</si>
  <si>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</si>
  <si>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</si>
  <si>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</si>
  <si>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</si>
  <si>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</si>
  <si>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</si>
  <si>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</si>
  <si>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</si>
  <si>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</si>
  <si>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</si>
  <si>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</si>
  <si>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</si>
  <si>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</si>
  <si>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</si>
  <si>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</si>
  <si>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</si>
  <si>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</si>
  <si>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</si>
  <si>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</si>
  <si>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</si>
  <si>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</si>
  <si>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</si>
  <si>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</si>
  <si>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</si>
  <si>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</si>
  <si>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</si>
  <si>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</si>
  <si>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</si>
  <si>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</si>
  <si>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</si>
  <si>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</si>
  <si>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</si>
  <si>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</si>
  <si>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</si>
  <si>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</si>
  <si>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</si>
  <si>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</si>
  <si>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</si>
  <si>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</si>
  <si>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</si>
  <si>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</si>
  <si>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</si>
  <si>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</si>
  <si>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</si>
  <si>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</si>
  <si>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</si>
  <si>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</si>
  <si>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</si>
  <si>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</si>
  <si>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</si>
  <si>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</si>
  <si>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</si>
  <si>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</si>
  <si>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</si>
  <si>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</si>
  <si>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</si>
  <si>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</si>
  <si>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</si>
  <si>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</si>
  <si>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</si>
  <si>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</si>
  <si>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</si>
  <si>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</si>
  <si>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</si>
  <si>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</si>
  <si>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</si>
  <si>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</si>
  <si>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</si>
  <si>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</si>
  <si>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</si>
  <si>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</si>
  <si>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</si>
  <si>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</si>
  <si>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</si>
  <si>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</si>
  <si>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</si>
  <si>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</si>
  <si>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</si>
  <si>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</si>
  <si>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</si>
  <si>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</si>
  <si>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</si>
  <si>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</si>
  <si>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</si>
  <si>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</si>
  <si>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</si>
  <si>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</si>
  <si>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</si>
  <si>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</si>
  <si>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</si>
  <si>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</si>
  <si>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</si>
  <si>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</si>
  <si>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</si>
  <si>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</si>
  <si>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</si>
  <si>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</si>
  <si>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</si>
  <si>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</si>
  <si>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</si>
  <si>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</si>
  <si>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</si>
  <si>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</si>
  <si>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</si>
  <si>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</si>
  <si>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</si>
  <si>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</si>
  <si>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</si>
  <si>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</si>
  <si>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</si>
  <si>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</si>
  <si>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</si>
  <si>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</si>
  <si>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</si>
  <si>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</si>
  <si>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</si>
  <si>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</si>
  <si>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</si>
  <si>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</si>
  <si>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</si>
  <si>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</si>
  <si>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</si>
  <si>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</si>
  <si>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</si>
  <si>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</si>
  <si>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</si>
  <si>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</si>
  <si>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</si>
  <si>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</si>
  <si>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</si>
  <si>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</si>
  <si>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</si>
  <si>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</si>
  <si>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</si>
  <si>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</si>
  <si>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</si>
  <si>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</si>
  <si>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</si>
  <si>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</si>
  <si>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</si>
  <si>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</si>
  <si>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</si>
  <si>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</si>
  <si>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</si>
  <si>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</si>
  <si>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</si>
  <si>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</si>
  <si>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</si>
  <si>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</si>
  <si>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</si>
  <si>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</si>
  <si>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</si>
  <si>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</si>
  <si>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</si>
  <si>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</si>
  <si>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</si>
  <si>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</si>
  <si>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</si>
  <si>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</si>
  <si>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</si>
  <si>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</si>
  <si>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</si>
  <si>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</si>
  <si>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</si>
  <si>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</si>
  <si>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</si>
  <si>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</si>
  <si>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</si>
  <si>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</si>
  <si>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</si>
  <si>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</si>
  <si>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</si>
  <si>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</si>
  <si>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</si>
  <si>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</si>
  <si>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</si>
  <si>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</si>
  <si>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</si>
  <si>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</si>
  <si>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</si>
  <si>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</si>
  <si>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</si>
  <si>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</si>
  <si>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</si>
  <si>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</si>
  <si>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</si>
  <si>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</si>
  <si>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</si>
  <si>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</si>
  <si>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</si>
  <si>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</si>
  <si>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</si>
  <si>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</si>
  <si>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</si>
  <si>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</si>
  <si>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</si>
  <si>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</si>
  <si>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</si>
  <si>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</si>
  <si>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</si>
  <si>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</si>
  <si>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</si>
  <si>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</si>
  <si>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</si>
  <si>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</si>
  <si>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</si>
  <si>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</si>
  <si>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</si>
  <si>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</si>
  <si>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</si>
  <si>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</si>
  <si>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</si>
  <si>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</si>
  <si>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</si>
  <si>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</si>
  <si>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</si>
  <si>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</si>
  <si>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</si>
  <si>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</si>
  <si>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</si>
  <si>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</si>
  <si>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</si>
  <si>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</si>
  <si>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</si>
  <si>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</si>
  <si>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</si>
  <si>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</si>
  <si>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</si>
  <si>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</si>
  <si>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</si>
  <si>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</si>
  <si>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</si>
  <si>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</si>
  <si>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</si>
  <si>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</si>
  <si>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</si>
  <si>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</si>
  <si>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</si>
  <si>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</si>
  <si>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</si>
  <si>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</si>
  <si>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</si>
  <si>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</si>
  <si>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</si>
  <si>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</si>
  <si>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</si>
  <si>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</si>
  <si>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</si>
  <si>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</si>
  <si>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</si>
  <si>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</si>
  <si>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</si>
  <si>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</si>
  <si>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</si>
  <si>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</si>
  <si>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</si>
  <si>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</si>
  <si>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</si>
  <si>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</si>
  <si>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</si>
  <si>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</si>
  <si>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</si>
  <si>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</si>
  <si>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</si>
  <si>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</si>
  <si>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</si>
  <si>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</si>
  <si>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</si>
  <si>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</si>
  <si>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</si>
  <si>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</si>
  <si>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</si>
  <si>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</si>
  <si>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</si>
  <si>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</si>
  <si>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</si>
  <si>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</si>
  <si>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</si>
  <si>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</si>
  <si>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</si>
  <si>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</si>
  <si>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</si>
  <si>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</si>
  <si>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</si>
  <si>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</si>
  <si>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</si>
  <si>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</si>
  <si>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</si>
  <si>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</si>
  <si>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</si>
  <si>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</si>
  <si>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</si>
  <si>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</si>
  <si>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</si>
  <si>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</si>
  <si>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</si>
  <si>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</si>
  <si>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</si>
  <si>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</si>
  <si>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</si>
  <si>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</si>
  <si>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</si>
  <si>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</si>
  <si>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</si>
  <si>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</si>
  <si>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</si>
  <si>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</si>
  <si>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</si>
  <si>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</si>
  <si>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</si>
  <si>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</si>
  <si>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</si>
  <si>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</si>
  <si>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</si>
  <si>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</si>
  <si>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</si>
  <si>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</si>
  <si>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</si>
  <si>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</si>
  <si>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</si>
  <si>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</si>
  <si>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</si>
  <si>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</si>
  <si>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</si>
  <si>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</si>
  <si>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</si>
  <si>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</si>
  <si>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</si>
  <si>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</si>
  <si>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</si>
  <si>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</si>
  <si>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</si>
  <si>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</si>
  <si>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</si>
  <si>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</si>
  <si>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</si>
  <si>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</si>
  <si>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</si>
  <si>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</si>
  <si>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</si>
  <si>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</si>
  <si>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</si>
  <si>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</si>
  <si>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</si>
  <si>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</si>
  <si>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</si>
  <si>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</si>
  <si>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</si>
  <si>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</si>
  <si>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</si>
  <si>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</si>
  <si>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</si>
  <si>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</si>
  <si>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</si>
  <si>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</si>
  <si>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</si>
  <si>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</si>
  <si>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</si>
  <si>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</si>
  <si>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</si>
  <si>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</si>
  <si>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</si>
  <si>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</si>
  <si>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</si>
  <si>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</si>
  <si>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</si>
  <si>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</si>
  <si>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</si>
  <si>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</si>
  <si>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</si>
  <si>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</si>
  <si>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</si>
  <si>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</si>
  <si>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</si>
  <si>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</si>
  <si>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</si>
  <si>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</si>
  <si>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</si>
  <si>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</si>
  <si>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</si>
  <si>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</si>
  <si>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</si>
  <si>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</si>
  <si>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</si>
  <si>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</si>
  <si>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</si>
  <si>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</si>
  <si>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</si>
  <si>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</si>
  <si>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</si>
  <si>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</si>
  <si>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</si>
  <si>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</si>
  <si>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</si>
  <si>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</si>
  <si>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</si>
  <si>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</si>
  <si>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</si>
  <si>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</si>
  <si>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</si>
  <si>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</si>
  <si>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</si>
  <si>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</si>
  <si>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</si>
  <si>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</si>
  <si>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</si>
  <si>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</si>
  <si>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</si>
  <si>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</si>
  <si>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</si>
  <si>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</si>
  <si>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</si>
  <si>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</si>
  <si>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</si>
  <si>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</si>
  <si>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</si>
  <si>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</si>
  <si>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</si>
  <si>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</si>
  <si>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</si>
  <si>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</si>
  <si>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</si>
  <si>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</si>
  <si>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</si>
  <si>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</si>
  <si>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</si>
  <si>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</si>
  <si>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</si>
  <si>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</si>
  <si>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</si>
  <si>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</si>
  <si>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</si>
  <si>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</si>
  <si>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</si>
  <si>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</si>
  <si>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</si>
  <si>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</si>
  <si>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</si>
  <si>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</si>
  <si>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</si>
  <si>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</si>
  <si>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</si>
  <si>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</si>
  <si>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</si>
  <si>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</si>
  <si>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</si>
  <si>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</si>
  <si>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</si>
  <si>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</si>
  <si>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</si>
  <si>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</si>
  <si>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</si>
  <si>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</si>
  <si>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</si>
  <si>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</si>
  <si>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</si>
  <si>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</si>
  <si>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</si>
  <si>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</si>
  <si>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</si>
  <si>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</si>
  <si>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</si>
  <si>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</si>
  <si>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</si>
  <si>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</si>
  <si>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</si>
  <si>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</si>
  <si>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</si>
  <si>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</si>
  <si>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</si>
  <si>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</si>
  <si>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</si>
  <si>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</si>
  <si>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</si>
  <si>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</si>
  <si>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</si>
  <si>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</si>
  <si>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</si>
  <si>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</si>
  <si>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</si>
  <si>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</si>
  <si>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</si>
  <si>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</si>
  <si>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</si>
  <si>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</si>
  <si>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</si>
  <si>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</si>
  <si>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</si>
  <si>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</si>
  <si>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</si>
  <si>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</si>
  <si>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</si>
  <si>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</si>
  <si>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</si>
  <si>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</si>
  <si>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</si>
  <si>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</si>
  <si>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</si>
  <si>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</si>
  <si>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</si>
  <si>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</si>
  <si>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</si>
  <si>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</si>
  <si>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</si>
  <si>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</si>
  <si>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</si>
  <si>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</si>
  <si>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</si>
  <si>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</si>
  <si>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</si>
  <si>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</si>
  <si>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</si>
  <si>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</si>
  <si>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</si>
  <si>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</si>
  <si>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</si>
  <si>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</si>
  <si>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</si>
  <si>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</si>
  <si>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</si>
  <si>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</si>
  <si>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</si>
  <si>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</si>
  <si>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</si>
  <si>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</si>
  <si>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</si>
  <si>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</si>
  <si>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</si>
  <si>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</si>
  <si>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</si>
  <si>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</si>
  <si>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</si>
  <si>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</si>
  <si>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</si>
  <si>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</si>
  <si>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</si>
  <si>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</si>
  <si>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</si>
  <si>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</si>
  <si>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</si>
  <si>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</si>
  <si>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</si>
  <si>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</si>
  <si>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</si>
  <si>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</si>
  <si>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</si>
  <si>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</si>
  <si>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</si>
  <si>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</si>
  <si>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</si>
  <si>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</si>
  <si>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</si>
  <si>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</si>
  <si>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</si>
  <si>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</si>
  <si>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</si>
  <si>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</si>
  <si>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</si>
  <si>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</si>
  <si>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</si>
  <si>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</si>
  <si>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</si>
  <si>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</si>
  <si>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</si>
  <si>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</si>
  <si>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</si>
  <si>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</si>
  <si>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</si>
  <si>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</si>
  <si>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</si>
  <si>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</si>
  <si>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</si>
  <si>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</si>
  <si>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</si>
  <si>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</si>
  <si>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</si>
  <si>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</si>
  <si>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</si>
  <si>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</si>
  <si>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</si>
  <si>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</si>
  <si>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</si>
  <si>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</si>
  <si>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</si>
  <si>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</si>
  <si>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</si>
  <si>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</si>
  <si>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</si>
  <si>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</si>
  <si>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</si>
  <si>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</si>
  <si>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</si>
  <si>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</si>
  <si>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</si>
  <si>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</si>
  <si>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</si>
  <si>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</si>
  <si>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</si>
  <si>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</si>
  <si>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</si>
  <si>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</si>
  <si>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</si>
  <si>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</si>
  <si>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</si>
  <si>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</si>
  <si>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</si>
  <si>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</si>
  <si>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</si>
  <si>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</si>
  <si>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</si>
  <si>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</si>
  <si>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</si>
  <si>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</si>
  <si>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</si>
  <si>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</si>
  <si>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</si>
  <si>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</si>
  <si>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</si>
  <si>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</si>
  <si>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</si>
  <si>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</si>
  <si>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</si>
  <si>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</si>
  <si>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</si>
  <si>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</si>
  <si>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</si>
  <si>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</si>
  <si>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</si>
  <si>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</si>
  <si>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</si>
  <si>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</si>
  <si>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</si>
  <si>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</si>
  <si>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</si>
  <si>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</si>
  <si>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</si>
  <si>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</si>
  <si>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</si>
  <si>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</si>
  <si>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</si>
  <si>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</si>
  <si>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</si>
  <si>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</si>
  <si>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</si>
  <si>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</si>
  <si>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</si>
  <si>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</si>
  <si>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</si>
  <si>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</si>
  <si>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</si>
  <si>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</si>
  <si>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</si>
  <si>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</si>
  <si>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</si>
  <si>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</si>
  <si>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</si>
  <si>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</si>
  <si>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</si>
  <si>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</si>
  <si>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</si>
  <si>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</si>
  <si>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</si>
  <si>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</si>
  <si>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</si>
  <si>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</si>
  <si>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</si>
  <si>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</si>
  <si>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</si>
  <si>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</si>
  <si>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</si>
  <si>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</si>
  <si>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</si>
  <si>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</si>
  <si>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</si>
  <si>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</si>
  <si>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</si>
  <si>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</si>
  <si>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</si>
  <si>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</si>
  <si>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</si>
  <si>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</si>
  <si>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</si>
  <si>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</si>
  <si>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</si>
  <si>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</si>
  <si>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</si>
  <si>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</si>
  <si>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</si>
  <si>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</si>
  <si>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</si>
  <si>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</si>
  <si>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</si>
  <si>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</si>
  <si>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</si>
  <si>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</si>
  <si>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</si>
  <si>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</si>
  <si>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</si>
  <si>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</si>
  <si>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</si>
  <si>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</si>
  <si>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</si>
  <si>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</si>
  <si>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</si>
  <si>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</si>
  <si>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</si>
  <si>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</si>
  <si>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</si>
  <si>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</si>
  <si>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</si>
  <si>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</si>
  <si>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</si>
  <si>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</si>
  <si>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</si>
  <si>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</si>
  <si>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</si>
  <si>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</si>
  <si>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</si>
  <si>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</si>
  <si>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</si>
  <si>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</si>
  <si>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</si>
  <si>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</si>
  <si>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</si>
  <si>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</si>
  <si>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</si>
  <si>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</si>
  <si>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</si>
  <si>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</si>
  <si>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</si>
  <si>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</si>
  <si>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</si>
  <si>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</si>
  <si>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</si>
  <si>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</si>
  <si>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</si>
  <si>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</si>
  <si>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</si>
  <si>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</si>
  <si>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</si>
  <si>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</si>
  <si>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</si>
  <si>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</si>
  <si>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</si>
  <si>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</si>
  <si>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</si>
  <si>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</si>
  <si>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</si>
  <si>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</si>
  <si>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</si>
  <si>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</si>
  <si>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</si>
  <si>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</si>
  <si>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</si>
  <si>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</si>
  <si>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</si>
  <si>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</si>
  <si>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</si>
  <si>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</si>
  <si>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</si>
  <si>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</si>
  <si>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</si>
  <si>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</si>
  <si>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</si>
  <si>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</si>
  <si>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</si>
  <si>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</si>
  <si>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</si>
  <si>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</si>
  <si>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</si>
  <si>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</si>
  <si>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</si>
  <si>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</si>
  <si>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</si>
  <si>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</si>
  <si>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</si>
  <si>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</si>
  <si>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</si>
  <si>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</si>
  <si>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</si>
  <si>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</si>
  <si>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</si>
  <si>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</si>
  <si>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</si>
  <si>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</si>
  <si>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</si>
  <si>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</si>
  <si>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</si>
  <si>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</si>
  <si>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</si>
  <si>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</si>
  <si>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</si>
  <si>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</si>
  <si>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</si>
  <si>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</si>
  <si>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</si>
  <si>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</si>
  <si>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</si>
  <si>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</si>
  <si>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</si>
  <si>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</si>
  <si>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</si>
  <si>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</si>
  <si>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</si>
  <si>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</si>
  <si>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</si>
  <si>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</si>
  <si>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</si>
  <si>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</si>
  <si>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</si>
  <si>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</si>
  <si>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</si>
  <si>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</si>
  <si>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</si>
  <si>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</si>
  <si>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</si>
  <si>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</si>
  <si>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</si>
  <si>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</si>
  <si>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</si>
  <si>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</si>
  <si>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</si>
  <si>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</si>
  <si>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</si>
  <si>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</si>
  <si>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</si>
  <si>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</si>
  <si>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</si>
  <si>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</si>
  <si>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</si>
  <si>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</si>
  <si>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</si>
  <si>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</si>
  <si>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</si>
  <si>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</si>
  <si>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</si>
  <si>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</si>
  <si>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</si>
  <si>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</si>
  <si>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</si>
  <si>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</si>
  <si>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</si>
  <si>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</si>
  <si>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</si>
  <si>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</si>
  <si>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</si>
  <si>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</si>
  <si>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</si>
  <si>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</si>
  <si>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</si>
  <si>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</si>
  <si>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</si>
  <si>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</si>
  <si>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</si>
  <si>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</si>
  <si>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</si>
  <si>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</si>
  <si>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</si>
  <si>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</si>
  <si>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</si>
  <si>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</si>
  <si>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</si>
  <si>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</si>
  <si>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</si>
  <si>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</si>
  <si>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</si>
  <si>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</si>
  <si>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</si>
  <si>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</si>
  <si>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</si>
  <si>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</si>
  <si>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</si>
  <si>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</si>
  <si>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</si>
  <si>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</si>
  <si>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</si>
  <si>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</si>
  <si>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</si>
  <si>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</si>
  <si>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</si>
  <si>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</si>
  <si>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</si>
  <si>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</si>
  <si>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</si>
  <si>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</si>
  <si>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</si>
  <si>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</si>
  <si>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</si>
  <si>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</si>
  <si>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</si>
  <si>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</si>
  <si>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</si>
  <si>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</si>
  <si>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</si>
  <si>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</si>
  <si>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</si>
  <si>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</si>
  <si>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</si>
  <si>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</si>
  <si>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</si>
  <si>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</si>
  <si>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</si>
  <si>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</si>
  <si>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</si>
  <si>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</si>
  <si>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</si>
  <si>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</si>
  <si>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</si>
  <si>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</si>
  <si>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</si>
  <si>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</si>
  <si>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</si>
  <si>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</si>
  <si>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</si>
  <si>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</si>
  <si>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</si>
  <si>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</si>
  <si>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</si>
  <si>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</si>
  <si>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</si>
  <si>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</si>
  <si>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</si>
  <si>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</si>
  <si>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</si>
  <si>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</si>
  <si>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</si>
  <si>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</si>
  <si>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</si>
  <si>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</si>
  <si>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</si>
  <si>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</si>
  <si>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</si>
  <si>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</si>
  <si>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</si>
  <si>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</si>
  <si>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</si>
  <si>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</si>
  <si>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</si>
  <si>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</si>
  <si>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</si>
  <si>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</si>
  <si>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</si>
  <si>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</si>
  <si>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</si>
  <si>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</si>
  <si>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</si>
  <si>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</si>
  <si>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</si>
  <si>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</si>
  <si>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</si>
  <si>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</si>
  <si>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</si>
  <si>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</si>
  <si>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</si>
  <si>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</si>
  <si>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</si>
  <si>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</si>
  <si>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</si>
  <si>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</si>
  <si>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</si>
  <si>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</si>
  <si>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</si>
  <si>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</si>
  <si>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</si>
  <si>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</si>
  <si>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</si>
  <si>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</si>
  <si>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</si>
  <si>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</si>
  <si>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</si>
  <si>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</si>
  <si>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</si>
  <si>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</si>
  <si>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</si>
  <si>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</si>
  <si>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</si>
  <si>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</si>
  <si>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</si>
  <si>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</si>
  <si>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</si>
  <si>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</si>
  <si>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</si>
  <si>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</si>
  <si>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</si>
  <si>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</si>
  <si>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</si>
  <si>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</si>
  <si>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</si>
  <si>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</si>
  <si>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</si>
  <si>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</si>
  <si>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</si>
  <si>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</si>
  <si>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</si>
  <si>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</si>
  <si>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</si>
  <si>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</si>
  <si>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</si>
  <si>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</si>
  <si>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</si>
  <si>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</si>
  <si>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</si>
  <si>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</si>
  <si>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</si>
  <si>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</si>
  <si>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</si>
  <si>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</si>
  <si>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</si>
  <si>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</si>
  <si>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</si>
  <si>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</si>
  <si>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</si>
  <si>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</si>
  <si>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</si>
  <si>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</si>
  <si>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</si>
  <si>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</si>
  <si>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</si>
  <si>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</si>
  <si>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</si>
  <si>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</si>
  <si>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</si>
  <si>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</si>
  <si>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</si>
  <si>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</si>
  <si>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</si>
  <si>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</si>
  <si>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</si>
  <si>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</si>
  <si>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</si>
  <si>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</si>
  <si>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</si>
  <si>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</si>
  <si>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</si>
  <si>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</si>
  <si>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</si>
  <si>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</si>
  <si>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</si>
  <si>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</si>
  <si>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</si>
  <si>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</si>
  <si>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</si>
  <si>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</si>
  <si>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</si>
  <si>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</si>
  <si>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</si>
  <si>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</si>
  <si>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</si>
  <si>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</si>
  <si>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</si>
  <si>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</si>
  <si>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</si>
  <si>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</si>
  <si>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</si>
  <si>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</si>
  <si>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</si>
  <si>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</si>
  <si>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</si>
  <si>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</si>
  <si>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</si>
  <si>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</si>
  <si>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</si>
  <si>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</si>
  <si>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</si>
  <si>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</si>
  <si>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</si>
  <si>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</si>
  <si>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</si>
  <si>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</si>
  <si>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</si>
  <si>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</si>
  <si>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</si>
  <si>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</si>
  <si>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</si>
  <si>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</si>
  <si>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</si>
  <si>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</si>
  <si>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</si>
  <si>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</si>
  <si>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</si>
  <si>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</si>
  <si>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</si>
  <si>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</si>
  <si>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</si>
  <si>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</si>
  <si>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</si>
  <si>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</si>
  <si>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</si>
  <si>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</si>
  <si>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</si>
  <si>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</si>
  <si>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</si>
  <si>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</si>
  <si>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</si>
  <si>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</si>
  <si>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</si>
  <si>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</si>
  <si>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</si>
  <si>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</si>
  <si>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</si>
  <si>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</si>
  <si>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</si>
  <si>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</si>
  <si>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</si>
  <si>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</si>
  <si>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</si>
  <si>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</si>
  <si>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</si>
  <si>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</si>
  <si>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</si>
  <si>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</si>
  <si>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</si>
  <si>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</si>
  <si>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</si>
  <si>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</si>
  <si>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</si>
  <si>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</si>
  <si>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</si>
  <si>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</si>
  <si>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</si>
  <si>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</si>
  <si>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</si>
  <si>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</si>
  <si>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</si>
  <si>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</si>
  <si>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</si>
  <si>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</si>
  <si>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</si>
  <si>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</si>
  <si>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</si>
  <si>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</si>
  <si>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</si>
  <si>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</si>
  <si>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</si>
  <si>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</si>
  <si>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</si>
  <si>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</si>
  <si>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</si>
  <si>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</si>
  <si>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</si>
  <si>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</si>
  <si>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</si>
  <si>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</si>
  <si>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</si>
  <si>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</si>
  <si>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</si>
  <si>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</si>
  <si>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</si>
  <si>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</si>
  <si>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</si>
  <si>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</si>
  <si>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</si>
  <si>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</si>
  <si>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</si>
  <si>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</si>
  <si>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</si>
  <si>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</si>
  <si>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</si>
  <si>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</si>
  <si>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</si>
  <si>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</si>
  <si>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</si>
  <si>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</si>
  <si>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</si>
  <si>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</si>
  <si>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</si>
  <si>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</si>
  <si>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</si>
  <si>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</si>
  <si>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</si>
  <si>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</si>
  <si>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</si>
  <si>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</si>
  <si>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</si>
  <si>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</si>
  <si>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</si>
  <si>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</si>
  <si>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</si>
  <si>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</si>
  <si>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</si>
  <si>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</si>
  <si>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</si>
  <si>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</si>
  <si>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</si>
  <si>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</si>
  <si>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</si>
  <si>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</si>
  <si>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</si>
  <si>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</si>
  <si>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</si>
  <si>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</si>
  <si>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</si>
  <si>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</si>
  <si>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</si>
  <si>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</si>
  <si>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</si>
  <si>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</si>
  <si>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</si>
  <si>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</si>
  <si>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</si>
  <si>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</si>
  <si>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</si>
  <si>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</si>
  <si>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</si>
  <si>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</si>
  <si>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</si>
  <si>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</si>
  <si>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</si>
  <si>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</si>
  <si>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</si>
  <si>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</si>
  <si>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</si>
  <si>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</si>
  <si>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</si>
  <si>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</si>
  <si>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</si>
  <si>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</si>
  <si>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</si>
  <si>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</si>
  <si>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</si>
  <si>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</si>
  <si>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</si>
  <si>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</si>
  <si>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</si>
  <si>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</si>
  <si>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</si>
  <si>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</si>
  <si>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</si>
  <si>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</si>
  <si>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</si>
  <si>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</si>
  <si>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</si>
  <si>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</si>
  <si>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</si>
  <si>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</si>
  <si>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</si>
  <si>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</si>
  <si>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</si>
  <si>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</si>
  <si>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</si>
  <si>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</si>
  <si>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</si>
  <si>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</si>
  <si>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</si>
  <si>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</si>
  <si>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</si>
  <si>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</si>
  <si>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</si>
  <si>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</si>
  <si>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</si>
  <si>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</si>
  <si>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</si>
  <si>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</si>
  <si>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</si>
  <si>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</si>
  <si>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</si>
  <si>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</si>
  <si>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</si>
  <si>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</si>
  <si>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</si>
  <si>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</si>
  <si>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</si>
  <si>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</si>
  <si>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</si>
  <si>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</si>
  <si>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</si>
  <si>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</si>
  <si>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</si>
  <si>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</si>
  <si>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</si>
  <si>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</si>
  <si>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</si>
  <si>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</si>
  <si>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</si>
  <si>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</si>
  <si>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</si>
  <si>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</si>
  <si>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</si>
  <si>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</si>
  <si>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</si>
  <si>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</si>
  <si>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</si>
  <si>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</si>
  <si>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</si>
  <si>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</si>
  <si>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</si>
  <si>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</si>
  <si>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</si>
  <si>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</si>
  <si>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</si>
  <si>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</si>
  <si>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</si>
  <si>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</si>
  <si>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</si>
  <si>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</si>
  <si>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</si>
  <si>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</si>
  <si>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</si>
  <si>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</si>
  <si>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</si>
  <si>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</si>
  <si>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</si>
  <si>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</si>
  <si>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</si>
  <si>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</si>
  <si>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</si>
  <si>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</si>
  <si>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</si>
  <si>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</si>
  <si>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</si>
  <si>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</si>
  <si>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</si>
  <si>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</si>
  <si>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</si>
  <si>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</si>
  <si>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</si>
  <si>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</si>
  <si>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</si>
  <si>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</si>
  <si>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</si>
  <si>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</si>
  <si>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</si>
  <si>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</si>
  <si>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</si>
  <si>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</si>
  <si>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</si>
  <si>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</si>
  <si>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</si>
  <si>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</si>
  <si>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</si>
  <si>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</si>
  <si>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</si>
  <si>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</si>
  <si>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</si>
  <si>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</si>
  <si>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</si>
  <si>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</si>
  <si>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</si>
  <si>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</si>
  <si>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</si>
  <si>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</si>
  <si>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</si>
  <si>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</si>
  <si>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</si>
  <si>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</si>
  <si>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</si>
  <si>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</si>
  <si>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</si>
  <si>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</si>
  <si>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</si>
  <si>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</si>
  <si>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</si>
  <si>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</si>
  <si>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</si>
  <si>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</si>
  <si>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</si>
  <si>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</si>
  <si>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</si>
  <si>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</si>
  <si>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</si>
  <si>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</si>
  <si>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</si>
  <si>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</si>
  <si>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</si>
  <si>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</si>
  <si>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</si>
  <si>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</si>
  <si>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</si>
  <si>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</si>
  <si>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</si>
  <si>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</si>
  <si>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</si>
  <si>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</si>
  <si>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</si>
  <si>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</si>
  <si>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</si>
  <si>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</si>
  <si>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</si>
  <si>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</si>
  <si>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</si>
  <si>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</si>
  <si>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</si>
  <si>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</si>
  <si>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</si>
  <si>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</si>
  <si>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</si>
  <si>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</si>
  <si>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</si>
  <si>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</si>
  <si>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</si>
  <si>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</si>
  <si>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</si>
  <si>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</si>
  <si>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</si>
  <si>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</si>
  <si>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</si>
  <si>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</si>
  <si>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</si>
  <si>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</si>
  <si>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</si>
  <si>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</si>
  <si>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</si>
  <si>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</si>
  <si>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</si>
  <si>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</si>
  <si>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</si>
  <si>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</si>
  <si>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</si>
  <si>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</si>
  <si>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</si>
  <si>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</si>
  <si>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</si>
  <si>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</si>
  <si>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</si>
  <si>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</si>
  <si>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</si>
  <si>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</si>
  <si>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</si>
  <si>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</si>
  <si>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</si>
  <si>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</si>
  <si>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</si>
  <si>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</si>
  <si>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</si>
  <si>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</si>
  <si>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</si>
  <si>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</si>
  <si>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</si>
  <si>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</si>
  <si>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</si>
  <si>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</si>
  <si>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</si>
  <si>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</si>
  <si>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</si>
  <si>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</si>
  <si>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</si>
  <si>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</si>
  <si>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</si>
  <si>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</si>
  <si>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</si>
  <si>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</si>
  <si>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</si>
  <si>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</si>
  <si>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</si>
  <si>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</si>
  <si>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</si>
  <si>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</si>
  <si>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</si>
  <si>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</si>
  <si>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</si>
  <si>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</si>
  <si>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</si>
  <si>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</si>
  <si>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</si>
  <si>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</si>
  <si>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</si>
  <si>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</si>
  <si>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</si>
  <si>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</si>
  <si>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</si>
  <si>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</si>
  <si>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</si>
  <si>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</si>
  <si>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</si>
  <si>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</si>
  <si>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</si>
  <si>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</si>
  <si>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</si>
  <si>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</si>
  <si>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</si>
  <si>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</si>
  <si>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</si>
  <si>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</si>
  <si>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</si>
  <si>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</si>
  <si>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</si>
  <si>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</si>
  <si>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</si>
  <si>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</si>
  <si>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</si>
  <si>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</si>
  <si>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</si>
  <si>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</si>
  <si>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</si>
  <si>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</si>
  <si>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</si>
  <si>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</si>
  <si>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</si>
  <si>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</si>
  <si>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</si>
  <si>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</si>
  <si>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</si>
  <si>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</si>
  <si>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</si>
  <si>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</si>
  <si>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</si>
  <si>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</si>
  <si>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</si>
  <si>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</si>
  <si>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</si>
  <si>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</si>
  <si>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</si>
  <si>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</si>
  <si>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</si>
  <si>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</si>
  <si>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</si>
  <si>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</si>
  <si>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</si>
  <si>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</si>
  <si>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</si>
  <si>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</si>
  <si>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</si>
  <si>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</si>
  <si>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</si>
  <si>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</si>
  <si>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</si>
  <si>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</si>
  <si>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</si>
  <si>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</si>
  <si>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</si>
  <si>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</si>
  <si>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</si>
  <si>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</si>
  <si>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</si>
  <si>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</si>
  <si>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</si>
  <si>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</si>
  <si>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</si>
  <si>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</si>
  <si>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</si>
  <si>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</si>
  <si>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</si>
  <si>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</si>
  <si>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</si>
  <si>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</si>
  <si>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</si>
  <si>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</si>
  <si>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</si>
  <si>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</si>
  <si>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</si>
  <si>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</si>
  <si>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</si>
  <si>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</si>
  <si>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</si>
  <si>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</si>
  <si>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</si>
  <si>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</si>
  <si>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</si>
  <si>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</si>
  <si>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</si>
  <si>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</si>
  <si>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</si>
  <si>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</si>
  <si>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</si>
  <si>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</si>
  <si>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</si>
  <si>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</si>
  <si>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</si>
  <si>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</si>
  <si>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</si>
  <si>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</si>
  <si>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</si>
  <si>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</si>
  <si>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</si>
  <si>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</si>
  <si>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</si>
  <si>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</si>
  <si>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</si>
  <si>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</si>
  <si>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</si>
  <si>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</si>
  <si>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</si>
  <si>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</si>
  <si>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</si>
  <si>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</si>
  <si>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</si>
  <si>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</si>
  <si>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</si>
  <si>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</si>
  <si>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</si>
  <si>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</si>
  <si>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</si>
  <si>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</si>
  <si>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</si>
  <si>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</si>
  <si>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</si>
  <si>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</si>
  <si>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</si>
  <si>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</si>
  <si>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</si>
  <si>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</si>
  <si>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</si>
  <si>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</si>
  <si>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</si>
  <si>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</si>
  <si>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</si>
  <si>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</si>
  <si>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</si>
  <si>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</si>
  <si>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</si>
  <si>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</si>
  <si>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</si>
  <si>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</si>
  <si>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</si>
  <si>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</si>
  <si>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</si>
  <si>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</si>
  <si>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</si>
  <si>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</si>
  <si>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</si>
  <si>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</si>
  <si>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</si>
  <si>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</si>
  <si>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</si>
  <si>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</si>
  <si>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</si>
  <si>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</si>
  <si>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</si>
  <si>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</si>
  <si>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</si>
  <si>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</si>
  <si>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</si>
  <si>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</si>
  <si>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</si>
  <si>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</si>
  <si>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</si>
  <si>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</si>
  <si>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</si>
  <si>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</si>
  <si>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</si>
  <si>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</si>
  <si>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</si>
  <si>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</si>
  <si>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</si>
  <si>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</si>
  <si>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</si>
  <si>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</si>
  <si>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</si>
  <si>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</si>
  <si>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</si>
  <si>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</si>
  <si>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</si>
  <si>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</si>
  <si>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</si>
  <si>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</si>
  <si>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</si>
  <si>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</si>
  <si>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</si>
  <si>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</si>
  <si>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</si>
  <si>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</si>
  <si>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</si>
  <si>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</si>
  <si>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</si>
  <si>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</si>
  <si>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</si>
  <si>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</si>
  <si>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</si>
  <si>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</si>
  <si>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</si>
  <si>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</si>
  <si>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</si>
  <si>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</si>
  <si>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</si>
  <si>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</si>
  <si>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</si>
  <si>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</si>
  <si>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</si>
  <si>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</si>
  <si>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</si>
  <si>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</si>
  <si>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</si>
  <si>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</si>
  <si>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</si>
  <si>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</si>
  <si>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</si>
  <si>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</si>
  <si>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</si>
  <si>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</si>
  <si>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</si>
  <si>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</si>
  <si>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</si>
  <si>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</si>
  <si>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</si>
  <si>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</si>
  <si>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</si>
  <si>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</si>
  <si>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</si>
  <si>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</si>
  <si>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</si>
  <si>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</si>
  <si>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</si>
  <si>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</si>
  <si>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</si>
  <si>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</si>
  <si>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</si>
  <si>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</si>
  <si>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</si>
  <si>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</si>
  <si>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</si>
  <si>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</si>
  <si>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</si>
  <si>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</si>
  <si>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</si>
  <si>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</si>
  <si>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</si>
  <si>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</si>
  <si>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</si>
  <si>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</si>
  <si>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</si>
  <si>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</si>
  <si>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</si>
  <si>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</si>
  <si>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</si>
  <si>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</si>
  <si>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</si>
  <si>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</si>
  <si>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</si>
  <si>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</si>
  <si>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</si>
  <si>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</si>
  <si>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</si>
  <si>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</si>
  <si>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</si>
  <si>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</si>
  <si>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</si>
  <si>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</si>
  <si>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</si>
  <si>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</si>
  <si>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</si>
  <si>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</si>
  <si>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</si>
  <si>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</si>
  <si>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</si>
  <si>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</si>
  <si>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</si>
  <si>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</si>
  <si>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</si>
  <si>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</si>
  <si>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</si>
  <si>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</si>
  <si>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</si>
  <si>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</si>
  <si>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</si>
  <si>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</si>
  <si>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</si>
  <si>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</si>
  <si>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</si>
  <si>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</si>
  <si>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</si>
  <si>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</si>
  <si>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</si>
  <si>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</si>
  <si>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</si>
  <si>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</si>
  <si>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</si>
  <si>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</si>
  <si>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</si>
  <si>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</si>
  <si>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</si>
  <si>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</si>
  <si>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</si>
  <si>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</si>
  <si>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</si>
  <si>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</si>
  <si>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</si>
  <si>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</si>
  <si>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</si>
  <si>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</si>
  <si>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</si>
  <si>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</si>
  <si>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</si>
  <si>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</si>
  <si>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</si>
  <si>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</si>
  <si>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</si>
  <si>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</si>
  <si>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</si>
  <si>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</si>
  <si>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</si>
  <si>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</si>
  <si>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</si>
  <si>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</si>
  <si>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</si>
  <si>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</si>
  <si>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</si>
  <si>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</si>
  <si>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</si>
  <si>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</si>
  <si>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</si>
  <si>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</si>
  <si>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</si>
  <si>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</si>
  <si>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</si>
  <si>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</si>
  <si>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</si>
  <si>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</si>
  <si>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</si>
  <si>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</si>
  <si>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</si>
  <si>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</si>
  <si>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</si>
  <si>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</si>
  <si>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</si>
  <si>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</si>
  <si>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</si>
  <si>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</si>
  <si>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</si>
  <si>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</si>
  <si>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</si>
  <si>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</si>
  <si>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</si>
  <si>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</si>
  <si>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</si>
  <si>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</si>
  <si>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</si>
  <si>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</si>
  <si>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</si>
  <si>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</si>
  <si>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</si>
  <si>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</si>
  <si>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</si>
  <si>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</si>
  <si>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</si>
  <si>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</si>
  <si>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</si>
  <si>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</si>
  <si>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</si>
  <si>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</si>
  <si>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</si>
  <si>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</si>
  <si>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</si>
  <si>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</si>
  <si>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</si>
  <si>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</si>
  <si>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</si>
  <si>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</si>
  <si>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</si>
  <si>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</si>
  <si>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</si>
  <si>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</si>
  <si>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</si>
  <si>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</si>
  <si>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</si>
  <si>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</si>
  <si>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</si>
  <si>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</si>
  <si>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</si>
  <si>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</si>
  <si>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</si>
  <si>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</si>
  <si>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</si>
  <si>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</si>
  <si>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</si>
  <si>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</si>
  <si>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</si>
  <si>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</si>
  <si>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</si>
  <si>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</si>
  <si>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</si>
  <si>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</si>
  <si>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</si>
  <si>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</si>
  <si>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</si>
  <si>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</si>
  <si>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</si>
  <si>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</si>
  <si>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</si>
  <si>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</si>
  <si>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</si>
  <si>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</si>
  <si>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</si>
  <si>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</si>
  <si>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</si>
  <si>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</si>
  <si>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</si>
  <si>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</si>
  <si>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</si>
  <si>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</si>
  <si>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</si>
  <si>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</si>
  <si>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</si>
  <si>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</si>
  <si>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</si>
  <si>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</si>
  <si>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</si>
  <si>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</si>
  <si>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</si>
  <si>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</si>
  <si>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</si>
  <si>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</si>
  <si>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</si>
  <si>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</si>
  <si>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</si>
  <si>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</si>
  <si>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</si>
  <si>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</si>
  <si>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</si>
  <si>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</si>
  <si>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</si>
  <si>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</si>
  <si>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</si>
  <si>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</si>
  <si>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</si>
  <si>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</si>
  <si>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</si>
  <si>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</si>
  <si>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</si>
  <si>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</si>
  <si>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</si>
  <si>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</si>
  <si>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</si>
  <si>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</si>
  <si>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</si>
  <si>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</si>
  <si>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</si>
  <si>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</si>
  <si>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</si>
  <si>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</si>
  <si>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</si>
  <si>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</si>
  <si>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</si>
  <si>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</si>
  <si>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</si>
  <si>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</si>
  <si>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</si>
  <si>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</si>
  <si>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</si>
  <si>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</si>
  <si>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</si>
  <si>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</si>
  <si>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</si>
  <si>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</si>
  <si>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</si>
  <si>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</si>
  <si>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</si>
  <si>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</si>
  <si>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</si>
  <si>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</si>
  <si>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</si>
  <si>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</si>
  <si>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</si>
  <si>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</si>
  <si>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</si>
  <si>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</si>
  <si>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</si>
  <si>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</si>
  <si>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</si>
  <si>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</si>
  <si>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</si>
  <si>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</si>
  <si>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</si>
  <si>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</si>
  <si>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</si>
  <si>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</si>
  <si>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</si>
  <si>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</si>
  <si>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</si>
  <si>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</si>
  <si>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</si>
  <si>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</si>
  <si>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</si>
  <si>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</si>
  <si>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</si>
  <si>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</si>
  <si>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</si>
  <si>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</si>
  <si>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</si>
  <si>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</si>
  <si>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</si>
  <si>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</si>
  <si>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</si>
  <si>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</si>
  <si>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</si>
  <si>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</si>
  <si>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</si>
  <si>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</si>
  <si>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</si>
  <si>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</si>
  <si>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</si>
  <si>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</si>
  <si>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</si>
  <si>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</si>
  <si>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</si>
  <si>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</si>
  <si>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</si>
  <si>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</si>
  <si>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</si>
  <si>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</si>
  <si>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</si>
  <si>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</si>
  <si>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</si>
  <si>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</si>
  <si>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</si>
  <si>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</si>
  <si>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</si>
  <si>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</si>
  <si>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</si>
  <si>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</si>
  <si>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</si>
  <si>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</si>
  <si>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</si>
  <si>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</si>
  <si>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</si>
  <si>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</si>
  <si>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</si>
  <si>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</si>
  <si>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</si>
  <si>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</si>
  <si>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</si>
  <si>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</si>
  <si>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</si>
  <si>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</si>
  <si>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</si>
  <si>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</si>
  <si>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</si>
  <si>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</si>
  <si>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</si>
  <si>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</si>
  <si>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</si>
  <si>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</si>
  <si>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</si>
  <si>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</si>
  <si>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</si>
  <si>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</si>
  <si>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</si>
  <si>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</si>
  <si>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</si>
  <si>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</si>
  <si>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</si>
  <si>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</si>
  <si>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</si>
  <si>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</si>
  <si>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</si>
  <si>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</si>
  <si>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</si>
  <si>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</si>
  <si>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</si>
  <si>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</si>
  <si>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</si>
  <si>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</si>
  <si>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</si>
  <si>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</si>
  <si>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</si>
  <si>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</si>
  <si>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</si>
  <si>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</si>
  <si>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</si>
  <si>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</si>
  <si>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</si>
  <si>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</si>
  <si>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</si>
  <si>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</si>
  <si>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</si>
  <si>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</si>
  <si>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</si>
  <si>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</si>
  <si>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</si>
  <si>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</si>
  <si>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</si>
  <si>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</si>
  <si>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</si>
  <si>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</si>
  <si>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</si>
  <si>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</si>
  <si>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</si>
  <si>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</si>
  <si>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</si>
  <si>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</si>
  <si>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</si>
  <si>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</si>
  <si>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</si>
  <si>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</si>
  <si>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</si>
  <si>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</si>
  <si>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</si>
  <si>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</si>
  <si>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</si>
  <si>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</si>
  <si>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</si>
  <si>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</si>
  <si>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</si>
  <si>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</si>
  <si>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</si>
  <si>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</si>
  <si>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</si>
  <si>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</si>
  <si>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</si>
  <si>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</si>
  <si>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</si>
  <si>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</si>
  <si>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</si>
  <si>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</si>
  <si>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</si>
  <si>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</si>
  <si>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</si>
  <si>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</si>
  <si>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</si>
  <si>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</si>
  <si>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</si>
  <si>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</si>
  <si>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</si>
  <si>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</si>
  <si>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</si>
  <si>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</si>
  <si>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</si>
  <si>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</si>
  <si>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</si>
  <si>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</si>
  <si>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</si>
  <si>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</si>
  <si>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</si>
  <si>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</si>
  <si>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</si>
  <si>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</si>
  <si>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</si>
  <si>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</si>
  <si>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</si>
  <si>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</si>
  <si>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</si>
  <si>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</si>
  <si>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</si>
  <si>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</si>
  <si>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</si>
  <si>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</si>
  <si>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</si>
  <si>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</si>
  <si>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</si>
  <si>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</si>
  <si>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</si>
  <si>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</si>
  <si>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</si>
  <si>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</si>
  <si>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</si>
  <si>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</si>
  <si>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</si>
  <si>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</si>
  <si>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</si>
  <si>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</si>
  <si>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</si>
  <si>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</si>
  <si>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</si>
  <si>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</si>
  <si>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</si>
  <si>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</si>
  <si>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</si>
  <si>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</si>
  <si>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</si>
  <si>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</si>
  <si>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</si>
  <si>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</si>
  <si>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</si>
  <si>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</si>
  <si>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</si>
  <si>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</si>
  <si>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</si>
  <si>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</si>
  <si>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</si>
  <si>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</si>
  <si>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</si>
  <si>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</si>
  <si>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</si>
  <si>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</si>
  <si>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</si>
  <si>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</si>
  <si>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</si>
  <si>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</si>
  <si>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</si>
  <si>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</si>
  <si>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</si>
  <si>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</si>
  <si>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</si>
  <si>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</si>
  <si>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</si>
  <si>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</si>
  <si>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</si>
  <si>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</si>
  <si>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</si>
  <si>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</si>
  <si>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</si>
  <si>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</si>
  <si>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</si>
  <si>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</si>
  <si>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</si>
  <si>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</si>
  <si>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</si>
  <si>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</si>
  <si>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</si>
  <si>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</si>
  <si>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</si>
  <si>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</si>
  <si>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</si>
  <si>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</si>
  <si>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</si>
  <si>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</si>
  <si>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</si>
  <si>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</si>
  <si>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</si>
  <si>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</si>
  <si>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</si>
  <si>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</si>
  <si>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</si>
  <si>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</si>
  <si>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</si>
  <si>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</si>
  <si>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</si>
  <si>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</si>
  <si>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</si>
  <si>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</si>
  <si>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</si>
  <si>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</si>
  <si>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</si>
  <si>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</si>
  <si>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</si>
  <si>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</si>
  <si>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</si>
  <si>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</si>
  <si>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</si>
  <si>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</si>
  <si>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</si>
  <si>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</si>
  <si>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</si>
  <si>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</si>
  <si>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</si>
  <si>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</si>
  <si>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</si>
  <si>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</si>
  <si>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</si>
  <si>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</si>
  <si>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</si>
  <si>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</si>
  <si>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</si>
  <si>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</si>
  <si>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</si>
  <si>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</si>
  <si>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</si>
  <si>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</si>
  <si>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</si>
  <si>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</si>
  <si>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</si>
  <si>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</si>
  <si>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</si>
  <si>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</si>
  <si>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</si>
  <si>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</si>
  <si>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</si>
  <si>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</si>
  <si>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</si>
  <si>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</si>
  <si>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</si>
  <si>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</si>
  <si>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</si>
  <si>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</si>
  <si>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</si>
  <si>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</si>
  <si>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</si>
  <si>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</si>
  <si>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</si>
  <si>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</si>
  <si>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</si>
  <si>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</si>
  <si>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</si>
  <si>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</si>
  <si>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</si>
  <si>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</si>
  <si>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</si>
  <si>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</si>
  <si>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</si>
  <si>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</si>
  <si>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</si>
  <si>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</si>
  <si>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</si>
  <si>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</si>
  <si>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</si>
  <si>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</si>
  <si>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</si>
  <si>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</si>
  <si>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</si>
  <si>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</si>
  <si>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</si>
  <si>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</si>
  <si>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</si>
  <si>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</si>
  <si>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</si>
  <si>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</si>
  <si>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</si>
  <si>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</si>
  <si>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</si>
  <si>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</si>
  <si>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</si>
  <si>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</si>
  <si>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</si>
  <si>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</si>
  <si>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</si>
  <si>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</si>
  <si>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</si>
  <si>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</si>
  <si>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</si>
  <si>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</si>
  <si>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</si>
  <si>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</si>
  <si>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</si>
  <si>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</si>
  <si>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</si>
  <si>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</si>
  <si>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</si>
  <si>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</si>
  <si>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</si>
  <si>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</si>
  <si>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</si>
  <si>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</si>
  <si>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</si>
  <si>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</si>
  <si>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</si>
  <si>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</si>
  <si>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</si>
  <si>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</si>
  <si>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</si>
  <si>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</si>
  <si>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</si>
  <si>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</si>
  <si>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</si>
  <si>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</si>
  <si>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</si>
  <si>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</si>
  <si>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</si>
  <si>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</si>
  <si>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</si>
  <si>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</si>
  <si>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</si>
  <si>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</si>
  <si>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</si>
  <si>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</si>
  <si>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</si>
  <si>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</si>
  <si>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</si>
  <si>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</si>
  <si>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</si>
  <si>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</si>
  <si>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</si>
  <si>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</si>
  <si>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</si>
  <si>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</si>
  <si>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</si>
  <si>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</si>
  <si>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</si>
  <si>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</si>
  <si>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</si>
  <si>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</si>
  <si>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</si>
  <si>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</si>
  <si>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</si>
  <si>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</si>
  <si>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</si>
  <si>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</si>
  <si>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</si>
  <si>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</si>
  <si>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</si>
  <si>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</si>
  <si>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</si>
  <si>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</si>
  <si>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</si>
  <si>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</si>
  <si>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</si>
  <si>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</si>
  <si>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</si>
  <si>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</si>
  <si>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</si>
  <si>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</si>
  <si>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</si>
  <si>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</si>
  <si>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</si>
  <si>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</si>
  <si>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</si>
  <si>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</si>
  <si>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</si>
  <si>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</si>
  <si>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</si>
  <si>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</si>
  <si>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</si>
  <si>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</si>
  <si>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</si>
  <si>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</si>
  <si>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</si>
  <si>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</si>
  <si>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</si>
  <si>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</si>
  <si>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</si>
  <si>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</si>
  <si>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</si>
  <si>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</si>
  <si>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</si>
  <si>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</si>
  <si>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</si>
  <si>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</si>
  <si>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</si>
  <si>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</si>
  <si>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</si>
  <si>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</si>
  <si>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</si>
  <si>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</si>
  <si>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</si>
  <si>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</si>
  <si>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</si>
  <si>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</si>
  <si>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</si>
  <si>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</si>
  <si>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</si>
  <si>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</si>
  <si>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</si>
  <si>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</si>
  <si>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</si>
  <si>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</si>
  <si>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</si>
  <si>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</si>
  <si>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</si>
  <si>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</si>
  <si>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</si>
  <si>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</si>
  <si>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</si>
  <si>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</si>
  <si>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</si>
  <si>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</si>
  <si>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</si>
  <si>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</si>
  <si>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</si>
  <si>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</si>
  <si>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</si>
  <si>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</si>
  <si>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</si>
  <si>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</si>
  <si>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</si>
  <si>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</si>
  <si>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</si>
  <si>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</si>
  <si>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</si>
  <si>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</si>
  <si>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</si>
  <si>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</si>
  <si>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</si>
  <si>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</si>
  <si>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</si>
  <si>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</si>
  <si>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</si>
  <si>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</si>
  <si>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</si>
  <si>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</si>
  <si>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</si>
  <si>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</si>
  <si>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</si>
  <si>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</si>
  <si>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</si>
  <si>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</si>
  <si>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</si>
  <si>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</si>
  <si>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</si>
  <si>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</si>
  <si>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</si>
  <si>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</si>
  <si>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</si>
  <si>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</si>
  <si>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</si>
  <si>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</si>
  <si>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</si>
  <si>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</si>
  <si>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</si>
  <si>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</si>
  <si>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</si>
  <si>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</si>
  <si>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</si>
  <si>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</si>
  <si>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</si>
  <si>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</si>
  <si>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</si>
  <si>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</si>
  <si>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</si>
  <si>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</si>
  <si>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</si>
  <si>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</si>
  <si>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</si>
  <si>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</si>
  <si>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</si>
  <si>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</si>
  <si>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</si>
  <si>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</si>
  <si>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</si>
  <si>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</si>
  <si>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</si>
  <si>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</si>
  <si>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</si>
  <si>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</si>
  <si>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</si>
  <si>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</si>
  <si>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</si>
  <si>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</si>
  <si>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</si>
  <si>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</si>
  <si>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</si>
  <si>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</si>
  <si>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</si>
  <si>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</si>
  <si>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</si>
  <si>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</si>
  <si>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</si>
  <si>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</si>
  <si>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</si>
  <si>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</si>
  <si>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</si>
  <si>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</si>
  <si>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</si>
  <si>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</si>
  <si>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</si>
  <si>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</si>
  <si>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</si>
  <si>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</si>
  <si>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</si>
  <si>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</si>
  <si>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</si>
  <si>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</si>
  <si>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</si>
  <si>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</si>
  <si>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</si>
  <si>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</si>
  <si>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</si>
  <si>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</si>
  <si>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</si>
  <si>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</si>
  <si>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</si>
  <si>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</si>
  <si>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</si>
  <si>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</si>
  <si>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</si>
  <si>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</si>
  <si>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</si>
  <si>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</si>
  <si>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</si>
  <si>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</si>
  <si>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</si>
  <si>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</si>
  <si>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</si>
  <si>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</si>
  <si>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</si>
  <si>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</si>
  <si>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</si>
  <si>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</si>
  <si>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</si>
  <si>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</si>
  <si>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</si>
  <si>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</si>
  <si>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</si>
  <si>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</si>
  <si>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</si>
  <si>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</si>
  <si>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</si>
  <si>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</si>
  <si>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</si>
  <si>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</si>
  <si>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</si>
  <si>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</si>
  <si>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</si>
  <si>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</si>
  <si>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</si>
  <si>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</si>
  <si>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</si>
  <si>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</si>
  <si>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</si>
  <si>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</si>
  <si>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</si>
  <si>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</si>
  <si>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</si>
  <si>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</si>
  <si>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</si>
  <si>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</si>
  <si>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</si>
  <si>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</si>
  <si>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</si>
  <si>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</si>
  <si>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</si>
  <si>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</si>
  <si>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</si>
  <si>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</si>
  <si>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</si>
  <si>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</si>
  <si>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</si>
  <si>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</si>
  <si>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</si>
  <si>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</si>
  <si>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</si>
  <si>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</si>
  <si>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</si>
  <si>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</si>
  <si>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</si>
  <si>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</si>
  <si>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</si>
  <si>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</si>
  <si>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</si>
  <si>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</si>
  <si>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</si>
  <si>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</si>
  <si>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</si>
  <si>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</si>
  <si>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</si>
  <si>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</si>
  <si>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</si>
  <si>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</si>
  <si>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</si>
  <si>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</si>
  <si>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</si>
  <si>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</si>
  <si>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</si>
  <si>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</si>
  <si>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</si>
  <si>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</si>
  <si>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</si>
  <si>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</si>
  <si>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</si>
  <si>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</si>
  <si>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</si>
  <si>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</si>
  <si>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</si>
  <si>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</si>
  <si>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</si>
  <si>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</si>
  <si>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</si>
  <si>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</si>
  <si>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</si>
  <si>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</si>
  <si>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</si>
  <si>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</si>
  <si>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</si>
  <si>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</si>
  <si>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</si>
  <si>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</si>
  <si>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</si>
  <si>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</si>
  <si>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</si>
  <si>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</si>
  <si>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</si>
  <si>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</si>
  <si>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</si>
  <si>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</si>
  <si>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</si>
  <si>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</si>
  <si>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</si>
  <si>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</si>
  <si>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</si>
  <si>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</si>
  <si>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</si>
  <si>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</si>
  <si>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</si>
  <si>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</si>
  <si>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</si>
  <si>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</si>
  <si>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</si>
  <si>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</si>
  <si>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</si>
  <si>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</si>
  <si>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</si>
  <si>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</si>
  <si>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</si>
  <si>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</si>
  <si>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</si>
  <si>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</si>
  <si>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</si>
  <si>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</si>
  <si>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</si>
  <si>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</si>
  <si>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</si>
  <si>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</si>
  <si>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</si>
  <si>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</si>
  <si>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</si>
  <si>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</si>
  <si>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</si>
  <si>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</si>
  <si>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</si>
  <si>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</si>
  <si>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</si>
  <si>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</si>
  <si>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</si>
  <si>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</si>
  <si>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</si>
  <si>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</si>
  <si>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</si>
  <si>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</si>
  <si>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</si>
  <si>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</si>
  <si>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</si>
  <si>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</si>
  <si>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</si>
  <si>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</si>
  <si>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</si>
  <si>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</si>
  <si>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</si>
  <si>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</si>
  <si>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</si>
  <si>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</si>
  <si>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</si>
  <si>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</si>
  <si>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</si>
  <si>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</si>
  <si>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</si>
  <si>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</si>
  <si>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</si>
  <si>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</si>
  <si>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</si>
  <si>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</si>
  <si>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</si>
  <si>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</si>
  <si>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</si>
  <si>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</si>
  <si>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</si>
  <si>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</si>
  <si>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</si>
  <si>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</si>
  <si>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</si>
  <si>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</si>
  <si>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</si>
  <si>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</si>
  <si>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</si>
  <si>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</si>
  <si>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</si>
  <si>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</si>
  <si>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</si>
  <si>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</si>
  <si>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</si>
  <si>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</si>
  <si>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</si>
  <si>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</si>
  <si>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</si>
  <si>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</si>
  <si>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</si>
  <si>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</si>
  <si>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</si>
  <si>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</si>
  <si>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</si>
  <si>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</si>
  <si>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</si>
  <si>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</si>
  <si>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</si>
  <si>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</si>
  <si>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</si>
  <si>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</si>
  <si>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</si>
  <si>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</si>
  <si>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</si>
  <si>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</si>
  <si>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</si>
  <si>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</si>
  <si>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</si>
  <si>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</si>
  <si>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</si>
  <si>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</si>
  <si>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</si>
  <si>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</si>
  <si>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</si>
  <si>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</si>
  <si>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</si>
  <si>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</si>
  <si>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</si>
  <si>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</si>
  <si>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</si>
  <si>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</si>
  <si>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</si>
  <si>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</si>
  <si>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</si>
  <si>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</si>
  <si>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</si>
  <si>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</si>
  <si>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</si>
  <si>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</si>
  <si>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</si>
  <si>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</si>
  <si>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</si>
  <si>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</si>
  <si>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</si>
  <si>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</si>
  <si>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</si>
  <si>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</si>
  <si>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</si>
  <si>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</si>
  <si>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</si>
  <si>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</si>
  <si>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</si>
  <si>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</si>
  <si>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</si>
  <si>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</si>
  <si>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</si>
  <si>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</si>
  <si>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</si>
  <si>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</si>
  <si>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</si>
  <si>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</si>
  <si>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</si>
  <si>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</si>
  <si>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</si>
  <si>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</si>
  <si>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</si>
  <si>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</si>
  <si>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</si>
  <si>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</si>
  <si>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</si>
  <si>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</si>
  <si>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</si>
  <si>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</si>
  <si>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</si>
  <si>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</si>
  <si>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</si>
  <si>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</si>
  <si>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</si>
  <si>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</si>
  <si>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</si>
  <si>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</si>
  <si>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</si>
  <si>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</si>
  <si>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</si>
  <si>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</si>
  <si>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</si>
  <si>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</si>
  <si>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</si>
  <si>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</si>
  <si>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</si>
  <si>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</si>
  <si>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</si>
  <si>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</si>
  <si>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</si>
  <si>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</si>
  <si>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</si>
  <si>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</si>
  <si>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</si>
  <si>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</si>
  <si>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</si>
  <si>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</si>
  <si>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</si>
  <si>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</si>
  <si>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</si>
  <si>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</si>
  <si>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</si>
  <si>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</si>
  <si>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</si>
  <si>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</si>
  <si>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</si>
  <si>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</si>
  <si>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</si>
  <si>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</si>
  <si>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</si>
  <si>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</si>
  <si>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</si>
  <si>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</si>
  <si>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</si>
  <si>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</si>
  <si>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</si>
  <si>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</si>
  <si>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</si>
  <si>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</si>
  <si>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</si>
  <si>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</si>
  <si>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</si>
  <si>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</si>
  <si>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</si>
  <si>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</si>
  <si>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</si>
  <si>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</si>
  <si>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</si>
  <si>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</si>
  <si>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</si>
  <si>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</si>
  <si>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</si>
  <si>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</si>
  <si>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</si>
  <si>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</si>
  <si>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</si>
  <si>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</si>
  <si>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</si>
  <si>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</si>
  <si>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</si>
  <si>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</si>
  <si>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</si>
  <si>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</si>
  <si>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</si>
  <si>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</si>
  <si>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</si>
  <si>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</si>
  <si>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</si>
  <si>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</si>
  <si>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</si>
  <si>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</si>
  <si>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</si>
  <si>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</si>
  <si>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</si>
  <si>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</si>
  <si>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</si>
  <si>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</si>
  <si>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</si>
  <si>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</si>
  <si>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</si>
  <si>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</si>
  <si>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</si>
  <si>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</si>
  <si>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</si>
  <si>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</si>
  <si>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</si>
  <si>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</si>
  <si>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</si>
  <si>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</si>
  <si>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</si>
  <si>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</si>
  <si>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</si>
  <si>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</si>
  <si>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</si>
  <si>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</si>
  <si>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</si>
  <si>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</si>
  <si>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</si>
  <si>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</si>
  <si>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</si>
  <si>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</si>
  <si>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</si>
  <si>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</si>
  <si>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</si>
  <si>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</si>
  <si>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</si>
  <si>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</si>
  <si>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</si>
  <si>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</si>
  <si>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</si>
  <si>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</si>
  <si>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</si>
  <si>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</si>
  <si>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</si>
  <si>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</si>
  <si>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</si>
  <si>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</si>
  <si>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</si>
  <si>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</si>
  <si>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</si>
  <si>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</si>
  <si>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</si>
  <si>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</si>
  <si>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</si>
  <si>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</si>
  <si>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</si>
  <si>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</si>
  <si>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</si>
  <si>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</si>
  <si>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</si>
  <si>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</si>
  <si>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</si>
  <si>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</si>
  <si>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</si>
  <si>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</si>
  <si>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</si>
  <si>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</si>
  <si>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</si>
  <si>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</si>
  <si>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</si>
  <si>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</si>
  <si>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</si>
  <si>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</si>
  <si>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</si>
  <si>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</si>
  <si>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</si>
  <si>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</si>
  <si>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</si>
  <si>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</si>
  <si>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</si>
  <si>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</si>
  <si>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</si>
  <si>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</si>
  <si>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</si>
  <si>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</si>
  <si>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</si>
  <si>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</si>
  <si>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</si>
  <si>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</si>
  <si>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</si>
  <si>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</si>
  <si>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</si>
  <si>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</si>
  <si>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</si>
  <si>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</si>
  <si>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</si>
  <si>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</si>
  <si>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</si>
  <si>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</si>
  <si>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</si>
  <si>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</si>
  <si>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</si>
  <si>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</si>
  <si>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</si>
  <si>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</si>
  <si>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</si>
  <si>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</si>
  <si>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</si>
  <si>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</si>
  <si>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</si>
  <si>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</si>
  <si>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</si>
  <si>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</si>
  <si>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</si>
  <si>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</si>
  <si>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</si>
  <si>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</si>
  <si>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</si>
  <si>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</si>
  <si>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</si>
  <si>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</si>
  <si>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</si>
  <si>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</si>
  <si>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</si>
  <si>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</si>
  <si>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</si>
  <si>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</si>
  <si>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</si>
  <si>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</si>
  <si>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</si>
  <si>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</si>
  <si>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</si>
  <si>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</si>
  <si>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</si>
  <si>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</si>
  <si>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</si>
  <si>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</si>
  <si>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</si>
  <si>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</si>
  <si>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</si>
  <si>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</si>
  <si>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</si>
  <si>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</si>
  <si>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</si>
  <si>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</si>
  <si>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</si>
  <si>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</si>
  <si>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</si>
  <si>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</si>
  <si>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</si>
  <si>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</si>
  <si>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</si>
  <si>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</si>
  <si>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</si>
  <si>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</si>
  <si>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</si>
  <si>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</si>
  <si>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</si>
  <si>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</si>
  <si>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</si>
  <si>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</si>
  <si>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</si>
  <si>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</si>
  <si>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</si>
  <si>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</si>
  <si>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</si>
  <si>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</si>
  <si>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</si>
  <si>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</si>
  <si>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</si>
  <si>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</si>
  <si>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</si>
  <si>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</si>
  <si>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</si>
  <si>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</si>
  <si>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</si>
  <si>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</si>
  <si>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</si>
  <si>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</si>
  <si>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</si>
  <si>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</si>
  <si>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</si>
  <si>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</si>
  <si>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</si>
  <si>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</si>
  <si>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</si>
  <si>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</si>
  <si>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</si>
  <si>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</si>
  <si>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</si>
  <si>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</si>
  <si>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</si>
  <si>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</si>
  <si>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</si>
  <si>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</si>
  <si>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</si>
  <si>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</si>
  <si>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</si>
  <si>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</si>
  <si>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</si>
  <si>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</si>
  <si>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</si>
  <si>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</si>
  <si>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</si>
  <si>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</si>
  <si>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</si>
  <si>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</si>
  <si>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</si>
  <si>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</si>
  <si>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</si>
  <si>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</si>
  <si>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</si>
  <si>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</si>
  <si>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</si>
  <si>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</si>
  <si>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</si>
  <si>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</si>
  <si>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</si>
  <si>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</si>
  <si>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</si>
  <si>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</si>
  <si>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</si>
  <si>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</si>
  <si>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</si>
  <si>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</si>
  <si>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</si>
  <si>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</si>
  <si>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</si>
  <si>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</si>
  <si>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</si>
  <si>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</si>
  <si>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</si>
  <si>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</si>
  <si>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</si>
  <si>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</si>
  <si>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</si>
  <si>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</si>
  <si>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</si>
  <si>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</si>
  <si>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</si>
  <si>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</si>
  <si>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</si>
  <si>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</si>
  <si>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</si>
  <si>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</si>
  <si>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</si>
  <si>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</si>
  <si>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</si>
  <si>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</si>
  <si>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</si>
  <si>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</si>
  <si>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</si>
  <si>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</si>
  <si>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</si>
  <si>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</si>
  <si>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</si>
  <si>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</si>
  <si>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</si>
  <si>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</si>
  <si>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</si>
  <si>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</si>
  <si>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</si>
  <si>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</si>
  <si>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</si>
  <si>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</si>
  <si>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</si>
  <si>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</si>
  <si>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</si>
  <si>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</si>
  <si>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</si>
  <si>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</si>
  <si>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</si>
  <si>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</si>
  <si>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</si>
  <si>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</si>
  <si>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</si>
  <si>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</si>
  <si>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</si>
  <si>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</si>
  <si>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</si>
  <si>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</si>
  <si>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</si>
  <si>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</si>
  <si>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</si>
  <si>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</si>
  <si>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</si>
  <si>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</si>
  <si>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</si>
  <si>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</si>
  <si>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</si>
  <si>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</si>
  <si>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</si>
  <si>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</si>
  <si>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</si>
  <si>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</si>
  <si>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</si>
  <si>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</si>
  <si>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</si>
  <si>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</si>
  <si>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</si>
  <si>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</si>
  <si>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</si>
  <si>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</si>
  <si>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</si>
  <si>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</si>
  <si>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</si>
  <si>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</si>
  <si>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</si>
  <si>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</si>
  <si>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</si>
  <si>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</si>
  <si>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</si>
  <si>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</si>
  <si>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</si>
  <si>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</si>
  <si>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</si>
  <si>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</si>
  <si>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</si>
  <si>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</si>
  <si>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</si>
  <si>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</si>
  <si>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</si>
  <si>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</si>
  <si>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</si>
  <si>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</si>
  <si>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</si>
  <si>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</si>
  <si>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</si>
  <si>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</si>
  <si>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</si>
  <si>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</si>
  <si>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</si>
  <si>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</si>
  <si>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</si>
  <si>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</si>
  <si>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</si>
  <si>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</si>
  <si>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</si>
  <si>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</si>
  <si>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</si>
  <si>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</si>
  <si>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</si>
  <si>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</si>
  <si>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</si>
  <si>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</si>
  <si>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</si>
  <si>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</si>
  <si>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</si>
  <si>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</si>
  <si>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</si>
  <si>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</si>
  <si>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</si>
  <si>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</si>
  <si>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</si>
  <si>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</si>
  <si>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</si>
  <si>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</si>
  <si>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</si>
  <si>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</si>
  <si>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</si>
  <si>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</si>
  <si>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</si>
  <si>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</si>
  <si>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</si>
  <si>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</si>
  <si>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</si>
  <si>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</si>
  <si>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</si>
  <si>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</si>
  <si>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</si>
  <si>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</si>
  <si>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</si>
  <si>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</si>
  <si>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</si>
  <si>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</si>
  <si>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</si>
  <si>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</si>
  <si>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</si>
  <si>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</si>
  <si>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</si>
  <si>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</si>
  <si>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</si>
  <si>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</si>
  <si>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</si>
  <si>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</si>
  <si>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</si>
  <si>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</si>
  <si>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</si>
  <si>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</si>
  <si>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</si>
  <si>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</si>
  <si>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</si>
  <si>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</si>
  <si>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</si>
  <si>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</si>
  <si>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</si>
  <si>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</si>
  <si>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</si>
  <si>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</si>
  <si>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</si>
  <si>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</si>
  <si>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</si>
  <si>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</si>
  <si>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</si>
  <si>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</si>
  <si>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</si>
  <si>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</si>
  <si>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</si>
  <si>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</si>
  <si>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</si>
  <si>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</si>
  <si>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</si>
  <si>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</si>
  <si>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</si>
  <si>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</si>
  <si>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</si>
  <si>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</si>
  <si>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</si>
  <si>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</si>
  <si>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</si>
  <si>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</si>
  <si>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</si>
  <si>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</si>
  <si>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</si>
  <si>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</si>
  <si>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</si>
  <si>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</si>
  <si>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</si>
  <si>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</si>
  <si>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</si>
  <si>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</si>
  <si>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</si>
  <si>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</si>
  <si>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</si>
  <si>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</si>
  <si>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</si>
  <si>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</si>
  <si>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</si>
  <si>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</si>
  <si>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</si>
  <si>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</si>
  <si>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</si>
  <si>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</si>
  <si>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</si>
  <si>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</si>
  <si>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</si>
  <si>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</si>
  <si>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</si>
  <si>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</si>
  <si>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</si>
  <si>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</si>
  <si>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</si>
  <si>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</si>
  <si>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</si>
  <si>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</si>
  <si>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</si>
  <si>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</si>
  <si>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</si>
  <si>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</si>
  <si>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</si>
  <si>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</si>
  <si>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</si>
  <si>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</si>
  <si>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</si>
  <si>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</si>
  <si>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</si>
  <si>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</si>
  <si>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</si>
  <si>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</si>
  <si>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</si>
  <si>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</si>
  <si>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</si>
  <si>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</si>
  <si>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</si>
  <si>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</si>
  <si>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</si>
  <si>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</si>
  <si>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</si>
  <si>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</si>
  <si>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</si>
  <si>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</si>
  <si>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</si>
  <si>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</si>
  <si>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</si>
  <si>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</si>
  <si>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</si>
  <si>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</si>
  <si>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</si>
  <si>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</si>
  <si>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</si>
  <si>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</si>
  <si>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</si>
  <si>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</si>
  <si>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</si>
  <si>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</si>
  <si>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</si>
  <si>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</si>
  <si>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</si>
  <si>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</si>
  <si>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</si>
  <si>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</si>
  <si>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</si>
  <si>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</si>
  <si>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</si>
  <si>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</si>
  <si>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</si>
  <si>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</si>
  <si>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</si>
  <si>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</si>
  <si>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</si>
  <si>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</si>
  <si>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</si>
  <si>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</si>
  <si>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</si>
  <si>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</si>
  <si>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</si>
  <si>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</si>
  <si>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</si>
  <si>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</si>
  <si>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</si>
  <si>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</si>
  <si>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</si>
  <si>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</si>
  <si>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</si>
  <si>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</si>
  <si>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</si>
  <si>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</si>
  <si>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</si>
  <si>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</si>
  <si>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</si>
  <si>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</si>
  <si>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</si>
  <si>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</si>
  <si>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</si>
  <si>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</si>
  <si>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</si>
  <si>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</si>
  <si>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</si>
  <si>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</si>
  <si>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</si>
  <si>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</si>
  <si>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</si>
  <si>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</si>
  <si>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</si>
  <si>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</si>
  <si>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</si>
  <si>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</si>
  <si>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</si>
  <si>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</si>
  <si>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</si>
  <si>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</si>
  <si>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</si>
  <si>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</si>
  <si>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</si>
  <si>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</si>
  <si>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</si>
  <si>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</si>
  <si>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</si>
  <si>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</si>
  <si>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</si>
  <si>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</si>
  <si>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</si>
  <si>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</si>
  <si>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</si>
  <si>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</si>
  <si>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</si>
  <si>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</si>
  <si>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</si>
  <si>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</si>
  <si>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</si>
  <si>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</si>
  <si>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</si>
  <si>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</si>
  <si>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</si>
  <si>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</si>
  <si>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</si>
  <si>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</si>
  <si>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</si>
  <si>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</si>
  <si>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</si>
  <si>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</si>
  <si>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</si>
  <si>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</si>
  <si>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</si>
  <si>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</si>
  <si>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</si>
  <si>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</si>
  <si>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</si>
  <si>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</si>
  <si>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</si>
  <si>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</si>
  <si>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</si>
  <si>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</si>
  <si>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</si>
  <si>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</si>
  <si>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</si>
  <si>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</si>
  <si>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</si>
  <si>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</si>
  <si>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</si>
  <si>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</si>
  <si>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</si>
  <si>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</si>
  <si>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</si>
  <si>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</si>
  <si>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</si>
  <si>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</si>
  <si>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</si>
  <si>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</si>
  <si>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</si>
  <si>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</si>
  <si>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</si>
  <si>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</si>
  <si>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</si>
  <si>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</si>
  <si>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</si>
  <si>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</si>
  <si>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</si>
  <si>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</si>
  <si>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</si>
  <si>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</si>
  <si>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</si>
  <si>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</si>
  <si>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</si>
  <si>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</si>
  <si>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</si>
  <si>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</si>
  <si>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</si>
  <si>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</si>
  <si>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</si>
  <si>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</si>
  <si>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</si>
  <si>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</si>
  <si>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</si>
  <si>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</si>
  <si>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</si>
  <si>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</si>
  <si>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</si>
  <si>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</si>
  <si>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</si>
  <si>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</si>
  <si>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</si>
  <si>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</si>
  <si>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</si>
  <si>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</si>
  <si>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</si>
  <si>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</si>
  <si>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</si>
  <si>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</si>
  <si>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</si>
  <si>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</si>
  <si>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</si>
  <si>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</si>
  <si>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</si>
  <si>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</si>
  <si>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</si>
  <si>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</si>
  <si>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</si>
  <si>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</si>
  <si>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</si>
  <si>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</si>
  <si>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</si>
  <si>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</si>
  <si>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</si>
  <si>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</si>
  <si>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</si>
  <si>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</si>
  <si>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</si>
  <si>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</si>
  <si>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</si>
  <si>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</si>
  <si>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</si>
  <si>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</si>
  <si>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</si>
  <si>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</si>
  <si>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</si>
  <si>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</si>
  <si>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</si>
  <si>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</si>
  <si>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</si>
  <si>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</si>
  <si>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</si>
  <si>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</si>
  <si>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</si>
  <si>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</si>
  <si>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</si>
  <si>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</si>
  <si>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</si>
  <si>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</si>
  <si>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</si>
  <si>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</si>
  <si>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</si>
  <si>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</si>
  <si>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</si>
  <si>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</si>
  <si>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</si>
  <si>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</si>
  <si>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</si>
  <si>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</si>
  <si>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</si>
  <si>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</si>
  <si>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</si>
  <si>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</si>
  <si>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</si>
  <si>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</si>
  <si>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</si>
  <si>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</si>
  <si>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</si>
  <si>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</si>
  <si>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</si>
  <si>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</si>
  <si>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</si>
  <si>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</si>
  <si>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</si>
  <si>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</si>
  <si>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</si>
  <si>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</si>
  <si>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</si>
  <si>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</si>
  <si>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</si>
  <si>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</si>
  <si>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</si>
  <si>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</si>
  <si>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</si>
  <si>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</si>
  <si>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</si>
  <si>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</si>
  <si>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</si>
  <si>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</si>
  <si>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</si>
  <si>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</si>
  <si>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</si>
  <si>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</si>
  <si>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</si>
  <si>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</si>
  <si>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</si>
  <si>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</si>
  <si>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</si>
  <si>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</si>
  <si>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</si>
  <si>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</si>
  <si>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</si>
  <si>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</si>
  <si>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</si>
  <si>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</si>
  <si>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</si>
  <si>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</si>
  <si>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</si>
  <si>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</si>
  <si>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</si>
  <si>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</si>
  <si>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</si>
  <si>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</si>
  <si>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</si>
  <si>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</si>
  <si>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</si>
  <si>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</si>
  <si>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</si>
  <si>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</si>
  <si>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</si>
  <si>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</si>
  <si>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</si>
  <si>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</si>
  <si>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</si>
  <si>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</si>
  <si>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</si>
  <si>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</si>
  <si>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</si>
  <si>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</si>
  <si>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</si>
  <si>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</si>
  <si>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</si>
  <si>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</si>
  <si>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</si>
  <si>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</si>
  <si>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</si>
  <si>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</si>
  <si>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</si>
  <si>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</si>
  <si>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</si>
  <si>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</si>
  <si>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</si>
  <si>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</si>
  <si>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</si>
  <si>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</si>
  <si>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</si>
  <si>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</si>
  <si>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</si>
  <si>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</si>
  <si>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</si>
  <si>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</si>
  <si>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</si>
  <si>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</si>
  <si>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</si>
  <si>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</si>
  <si>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</si>
  <si>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</si>
  <si>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</si>
  <si>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</si>
  <si>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</si>
  <si>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</si>
  <si>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</si>
  <si>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</si>
  <si>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</si>
  <si>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</si>
  <si>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</si>
  <si>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</si>
  <si>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</si>
  <si>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</si>
  <si>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</si>
  <si>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</si>
  <si>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</si>
  <si>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</si>
  <si>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</si>
  <si>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</si>
  <si>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</si>
  <si>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</si>
  <si>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</si>
  <si>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</si>
  <si>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</si>
  <si>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</si>
  <si>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</si>
  <si>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</si>
  <si>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</si>
  <si>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</si>
  <si>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</si>
  <si>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</si>
  <si>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</si>
  <si>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</si>
  <si>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</si>
  <si>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</si>
  <si>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</si>
  <si>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</si>
  <si>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</si>
  <si>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</si>
  <si>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</si>
  <si>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</si>
  <si>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</si>
  <si>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</si>
  <si>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</si>
  <si>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</si>
  <si>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</si>
  <si>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</si>
  <si>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</si>
  <si>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</si>
  <si>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</si>
  <si>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</si>
  <si>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</si>
  <si>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</si>
  <si>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</si>
  <si>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</si>
  <si>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</si>
  <si>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</si>
  <si>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</si>
  <si>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</si>
  <si>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</si>
  <si>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</si>
  <si>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</si>
  <si>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</si>
  <si>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</si>
  <si>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</si>
  <si>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</si>
  <si>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</si>
  <si>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</si>
  <si>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</si>
  <si>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</si>
  <si>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</si>
  <si>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</si>
  <si>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</si>
  <si>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</si>
  <si>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</si>
  <si>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</si>
  <si>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</si>
  <si>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</si>
  <si>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</si>
  <si>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</si>
  <si>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</si>
  <si>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</si>
  <si>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</si>
  <si>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</si>
  <si>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</si>
  <si>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</si>
  <si>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</si>
  <si>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</si>
  <si>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</si>
  <si>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</si>
  <si>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</si>
  <si>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</si>
  <si>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</si>
  <si>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</si>
  <si>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</si>
  <si>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</si>
  <si>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</si>
  <si>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</si>
  <si>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</si>
  <si>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</si>
  <si>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</si>
  <si>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</si>
  <si>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</si>
  <si>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</si>
  <si>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</si>
  <si>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</si>
  <si>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</si>
  <si>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</si>
  <si>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</si>
  <si>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</si>
  <si>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</si>
  <si>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</si>
  <si>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</si>
  <si>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</si>
  <si>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</si>
  <si>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</si>
  <si>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</si>
  <si>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</si>
  <si>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</si>
  <si>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</si>
  <si>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</si>
  <si>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</si>
  <si>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</si>
  <si>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</si>
  <si>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</si>
  <si>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</si>
  <si>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</si>
  <si>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</si>
  <si>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</si>
  <si>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</si>
  <si>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</si>
  <si>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</si>
  <si>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</si>
  <si>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</si>
  <si>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</si>
  <si>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</si>
  <si>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</si>
  <si>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</si>
  <si>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</si>
  <si>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</si>
  <si>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</si>
  <si>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</si>
  <si>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</si>
  <si>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</si>
  <si>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</si>
  <si>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</si>
  <si>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</si>
  <si>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</si>
  <si>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</si>
  <si>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</si>
  <si>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</si>
  <si>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</si>
  <si>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</si>
  <si>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</si>
  <si>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</si>
  <si>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</si>
  <si>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</si>
  <si>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</si>
  <si>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</si>
  <si>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</si>
  <si>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</si>
  <si>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</si>
  <si>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</si>
  <si>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</si>
  <si>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</si>
  <si>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</si>
  <si>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</si>
  <si>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</si>
  <si>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</si>
  <si>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</si>
  <si>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</si>
  <si>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</si>
  <si>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</si>
  <si>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</si>
  <si>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</si>
  <si>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</si>
  <si>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</si>
  <si>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</si>
  <si>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</si>
  <si>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</si>
  <si>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</si>
  <si>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</si>
  <si>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</si>
  <si>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</si>
  <si>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</si>
  <si>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</si>
  <si>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</si>
  <si>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</si>
  <si>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</si>
  <si>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</si>
  <si>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</si>
  <si>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</si>
  <si>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</si>
  <si>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</si>
  <si>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</si>
  <si>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</si>
  <si>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</si>
  <si>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</si>
  <si>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</si>
  <si>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</si>
  <si>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</si>
  <si>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</si>
  <si>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</si>
  <si>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</si>
  <si>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</si>
  <si>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</si>
  <si>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</si>
  <si>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</si>
  <si>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</si>
  <si>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</si>
  <si>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</si>
  <si>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</si>
  <si>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</si>
  <si>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</si>
  <si>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</si>
  <si>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</si>
  <si>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</si>
  <si>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</si>
  <si>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</si>
  <si>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</si>
  <si>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</si>
  <si>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</si>
  <si>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</si>
  <si>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</si>
  <si>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</si>
  <si>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</si>
  <si>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</si>
  <si>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</si>
  <si>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</si>
  <si>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</si>
  <si>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</si>
  <si>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</si>
  <si>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</si>
  <si>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</si>
  <si>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</si>
  <si>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</si>
  <si>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</si>
  <si>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</si>
  <si>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</si>
  <si>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</si>
  <si>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</si>
  <si>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</si>
  <si>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</si>
  <si>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</si>
  <si>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</si>
  <si>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</si>
  <si>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</si>
  <si>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</si>
  <si>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</si>
  <si>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</si>
  <si>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</si>
  <si>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</si>
  <si>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</si>
  <si>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</si>
  <si>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</si>
  <si>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</si>
  <si>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</si>
  <si>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</si>
  <si>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</si>
  <si>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</si>
  <si>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</si>
  <si>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</si>
  <si>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</si>
  <si>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</si>
  <si>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</si>
  <si>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</si>
  <si>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</si>
  <si>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</si>
  <si>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</si>
  <si>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</si>
  <si>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</si>
  <si>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</si>
  <si>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</si>
  <si>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</si>
  <si>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</si>
  <si>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</si>
  <si>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</si>
  <si>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</si>
  <si>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</si>
  <si>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</si>
  <si>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</si>
  <si>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</si>
  <si>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</si>
  <si>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</si>
  <si>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</si>
  <si>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</si>
  <si>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</si>
  <si>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</si>
  <si>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</si>
  <si>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</si>
  <si>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</si>
  <si>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</si>
  <si>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</si>
  <si>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</si>
  <si>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</si>
  <si>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</si>
  <si>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</si>
  <si>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</si>
  <si>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</si>
  <si>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</si>
  <si>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</si>
  <si>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</si>
  <si>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</si>
  <si>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</si>
  <si>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</si>
  <si>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</si>
  <si>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</si>
  <si>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</si>
  <si>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</si>
  <si>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</si>
  <si>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</si>
  <si>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</si>
  <si>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</si>
  <si>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</si>
  <si>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</si>
  <si>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</si>
  <si>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</si>
  <si>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</si>
  <si>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</si>
  <si>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</si>
  <si>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</si>
  <si>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</si>
  <si>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</si>
  <si>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</si>
  <si>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</si>
  <si>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</si>
  <si>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</si>
  <si>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</si>
  <si>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</si>
  <si>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</si>
  <si>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</si>
  <si>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</si>
  <si>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</si>
  <si>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</si>
  <si>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</si>
  <si>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</si>
  <si>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</si>
  <si>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</si>
  <si>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</si>
  <si>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</si>
  <si>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</si>
  <si>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</si>
  <si>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</si>
  <si>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</si>
  <si>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</si>
  <si>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</si>
  <si>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</si>
  <si>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</si>
  <si>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</si>
  <si>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</si>
  <si>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</si>
  <si>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</si>
  <si>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</si>
  <si>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</si>
  <si>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</si>
  <si>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</si>
  <si>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</si>
  <si>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</si>
  <si>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</si>
  <si>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</si>
  <si>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</si>
  <si>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</si>
  <si>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</si>
  <si>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</si>
  <si>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</si>
  <si>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</si>
  <si>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</si>
  <si>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</si>
  <si>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</si>
  <si>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</si>
  <si>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</si>
  <si>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</si>
  <si>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</si>
  <si>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</si>
  <si>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</si>
  <si>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</si>
  <si>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</si>
  <si>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</si>
  <si>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</si>
  <si>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</si>
  <si>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</si>
  <si>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</si>
  <si>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</si>
  <si>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</si>
  <si>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</si>
  <si>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</si>
  <si>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</si>
  <si>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</si>
  <si>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</si>
  <si>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</si>
  <si>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</si>
  <si>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</si>
  <si>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</si>
  <si>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</si>
  <si>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</si>
  <si>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</si>
  <si>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</si>
  <si>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</si>
  <si>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</si>
  <si>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</si>
  <si>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</si>
  <si>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</si>
  <si>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</si>
  <si>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</si>
  <si>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</si>
  <si>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</si>
  <si>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</si>
  <si>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</si>
  <si>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</si>
  <si>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</si>
  <si>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</si>
  <si>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</si>
  <si>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</si>
  <si>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</si>
  <si>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</si>
  <si>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</si>
  <si>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</si>
  <si>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</si>
  <si>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</si>
  <si>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</si>
  <si>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</si>
  <si>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</si>
  <si>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</si>
  <si>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</si>
  <si>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</si>
  <si>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</si>
  <si>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</si>
  <si>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</si>
  <si>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</si>
  <si>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</si>
  <si>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</si>
  <si>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</si>
  <si>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</si>
  <si>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</si>
  <si>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</si>
  <si>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</si>
  <si>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</si>
  <si>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</si>
  <si>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</si>
  <si>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</si>
  <si>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</si>
  <si>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</si>
  <si>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</si>
  <si>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</si>
  <si>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</si>
  <si>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</si>
  <si>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</si>
  <si>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</si>
  <si>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</si>
  <si>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</si>
  <si>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</si>
  <si>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</si>
  <si>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</si>
  <si>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</si>
  <si>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</si>
  <si>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</si>
  <si>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</si>
  <si>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</si>
  <si>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</si>
  <si>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</si>
  <si>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</si>
  <si>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</si>
  <si>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</si>
  <si>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</si>
  <si>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</si>
  <si>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</si>
  <si>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</si>
  <si>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</si>
  <si>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</si>
  <si>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</si>
  <si>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</si>
  <si>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</si>
  <si>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</si>
  <si>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</si>
  <si>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</si>
  <si>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</si>
  <si>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</si>
  <si>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</si>
  <si>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</si>
  <si>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</si>
  <si>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</si>
  <si>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</si>
  <si>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</si>
  <si>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</si>
  <si>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</si>
  <si>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</si>
  <si>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</si>
  <si>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</si>
  <si>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</si>
  <si>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</si>
  <si>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</si>
  <si>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</si>
  <si>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</si>
  <si>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</si>
  <si>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</si>
  <si>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</si>
  <si>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</si>
  <si>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</si>
  <si>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</si>
  <si>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</si>
  <si>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</si>
  <si>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</si>
  <si>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</si>
  <si>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</si>
  <si>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</si>
  <si>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</si>
  <si>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</si>
  <si>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</si>
  <si>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</si>
  <si>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</si>
  <si>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</si>
  <si>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</si>
  <si>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</si>
  <si>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</si>
  <si>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</si>
  <si>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</si>
  <si>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</si>
  <si>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</si>
  <si>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</si>
  <si>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</si>
  <si>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</si>
  <si>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</si>
  <si>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</si>
  <si>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</si>
  <si>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</si>
  <si>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</si>
  <si>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</si>
  <si>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</si>
  <si>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</si>
  <si>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</si>
  <si>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</si>
  <si>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</si>
  <si>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</si>
  <si>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</si>
  <si>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</si>
  <si>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</si>
  <si>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</si>
  <si>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</si>
  <si>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</si>
  <si>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</si>
  <si>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</si>
  <si>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</si>
  <si>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</si>
  <si>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</si>
  <si>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</si>
  <si>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</si>
  <si>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</si>
  <si>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</si>
  <si>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</si>
  <si>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</si>
  <si>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</si>
  <si>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</si>
  <si>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</si>
  <si>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</si>
  <si>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</si>
  <si>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</si>
  <si>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</si>
  <si>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</si>
  <si>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</si>
  <si>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</si>
  <si>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</si>
  <si>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</si>
  <si>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</si>
  <si>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</si>
  <si>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</si>
  <si>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</si>
  <si>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</si>
  <si>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</si>
  <si>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</si>
  <si>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</si>
  <si>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</si>
  <si>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</si>
  <si>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</si>
  <si>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</si>
  <si>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</si>
  <si>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</si>
  <si>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</si>
  <si>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</si>
  <si>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</si>
  <si>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</si>
  <si>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</si>
  <si>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</si>
  <si>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</si>
  <si>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</si>
  <si>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</si>
  <si>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</si>
  <si>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</si>
  <si>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</si>
  <si>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</si>
  <si>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</si>
  <si>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</si>
  <si>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</si>
  <si>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</si>
  <si>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</si>
  <si>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</si>
  <si>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</si>
  <si>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</si>
  <si>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</si>
  <si>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</si>
  <si>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</si>
  <si>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</si>
  <si>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</si>
  <si>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</si>
  <si>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</si>
  <si>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</si>
  <si>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</si>
  <si>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</si>
  <si>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</si>
  <si>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</si>
  <si>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</si>
  <si>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</si>
  <si>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</si>
  <si>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</si>
  <si>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</si>
  <si>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</si>
  <si>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</si>
  <si>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</si>
  <si>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</si>
  <si>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</si>
  <si>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</si>
  <si>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</si>
  <si>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</si>
  <si>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</si>
  <si>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</si>
  <si>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</si>
  <si>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</si>
  <si>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</si>
  <si>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</si>
  <si>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</si>
  <si>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</si>
  <si>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</si>
  <si>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</si>
  <si>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</si>
  <si>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</si>
  <si>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</si>
  <si>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</si>
  <si>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</si>
  <si>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</si>
  <si>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</si>
  <si>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</si>
  <si>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</si>
  <si>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</si>
  <si>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</si>
  <si>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</si>
  <si>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</si>
  <si>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</si>
  <si>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</si>
  <si>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</si>
  <si>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</si>
  <si>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</si>
  <si>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</si>
  <si>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</si>
  <si>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</si>
  <si>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</si>
  <si>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</si>
  <si>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</si>
  <si>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</si>
  <si>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</si>
  <si>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</si>
  <si>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</si>
  <si>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</si>
  <si>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</si>
  <si>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</si>
  <si>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</si>
  <si>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</si>
  <si>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</si>
  <si>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</si>
  <si>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</si>
  <si>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</si>
  <si>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</si>
  <si>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</si>
  <si>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</si>
  <si>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</si>
  <si>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</si>
  <si>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</si>
  <si>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</si>
  <si>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</si>
  <si>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</si>
  <si>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</si>
  <si>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</si>
  <si>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</si>
  <si>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</si>
  <si>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</si>
  <si>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</si>
  <si>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</si>
  <si>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</si>
  <si>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</si>
  <si>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</si>
  <si>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</si>
  <si>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</si>
  <si>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</si>
  <si>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</si>
  <si>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</si>
  <si>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</si>
  <si>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</si>
  <si>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</si>
  <si>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</si>
  <si>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</si>
  <si>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</si>
  <si>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</si>
  <si>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</si>
  <si>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</si>
  <si>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</si>
  <si>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</si>
  <si>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</si>
  <si>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</si>
  <si>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</si>
  <si>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</si>
  <si>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</si>
  <si>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</si>
  <si>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</si>
  <si>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</si>
  <si>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</si>
  <si>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</si>
  <si>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</si>
  <si>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</si>
  <si>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</si>
  <si>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</si>
  <si>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</si>
  <si>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</si>
  <si>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</si>
  <si>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</si>
  <si>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</si>
  <si>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</si>
  <si>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</si>
  <si>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</si>
  <si>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</si>
  <si>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</si>
  <si>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</si>
  <si>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</si>
  <si>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</si>
  <si>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</si>
  <si>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</si>
  <si>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</si>
  <si>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</si>
  <si>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</si>
  <si>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</si>
  <si>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</si>
  <si>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</si>
  <si>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</si>
  <si>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</si>
  <si>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</si>
  <si>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</si>
  <si>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</si>
  <si>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</si>
  <si>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</si>
  <si>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</si>
  <si>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</si>
  <si>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</si>
  <si>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</si>
  <si>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</si>
  <si>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</si>
  <si>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</si>
  <si>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</si>
  <si>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</si>
  <si>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</si>
  <si>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</si>
  <si>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</si>
  <si>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</si>
  <si>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</si>
  <si>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</si>
  <si>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</si>
  <si>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</si>
  <si>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</si>
  <si>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</si>
  <si>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</si>
  <si>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</si>
  <si>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</si>
  <si>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</si>
  <si>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</si>
  <si>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</si>
  <si>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</si>
  <si>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</si>
  <si>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</si>
  <si>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</si>
  <si>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</si>
  <si>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</si>
  <si>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</si>
  <si>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</si>
  <si>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</si>
  <si>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</si>
  <si>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</si>
  <si>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</si>
  <si>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</si>
  <si>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</si>
  <si>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</si>
  <si>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</si>
  <si>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</si>
  <si>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</si>
  <si>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</si>
  <si>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</si>
  <si>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</si>
  <si>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</si>
  <si>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</si>
  <si>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</si>
  <si>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</si>
  <si>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</si>
  <si>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</si>
  <si>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</si>
  <si>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</si>
  <si>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</si>
  <si>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</si>
  <si>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</si>
  <si>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</si>
  <si>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</si>
  <si>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</si>
  <si>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</si>
  <si>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</si>
  <si>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</si>
  <si>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</si>
  <si>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</si>
  <si>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</si>
  <si>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</si>
  <si>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</si>
  <si>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</si>
  <si>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</si>
  <si>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</si>
  <si>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</si>
  <si>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</si>
  <si>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</si>
  <si>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</si>
  <si>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</si>
  <si>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</si>
  <si>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</si>
  <si>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</si>
  <si>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</si>
  <si>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</si>
  <si>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</si>
  <si>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</si>
  <si>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</si>
  <si>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</si>
  <si>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</si>
  <si>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</si>
  <si>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</si>
  <si>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</si>
  <si>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</si>
  <si>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</si>
  <si>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</si>
  <si>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</si>
  <si>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</si>
  <si>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</si>
  <si>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</si>
  <si>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</si>
  <si>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</si>
  <si>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</si>
  <si>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</si>
  <si>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</si>
  <si>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</si>
  <si>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</si>
  <si>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</si>
  <si>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</si>
  <si>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</si>
  <si>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</si>
  <si>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</si>
  <si>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</si>
  <si>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</si>
  <si>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</si>
  <si>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</si>
  <si>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</si>
  <si>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</si>
  <si>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</si>
  <si>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</si>
  <si>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</si>
  <si>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</si>
  <si>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</si>
  <si>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</si>
  <si>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</si>
  <si>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</si>
  <si>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</si>
  <si>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</si>
  <si>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</si>
  <si>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</si>
  <si>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</si>
  <si>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</si>
  <si>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</si>
  <si>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</si>
  <si>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</si>
  <si>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</si>
  <si>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</si>
  <si>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</si>
  <si>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</si>
  <si>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</si>
  <si>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</si>
  <si>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</si>
  <si>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</si>
  <si>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</si>
  <si>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</si>
  <si>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</si>
  <si>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</si>
  <si>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</si>
  <si>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</si>
  <si>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</si>
  <si>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</si>
  <si>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</si>
  <si>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</si>
  <si>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</si>
  <si>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</si>
  <si>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</si>
  <si>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</si>
  <si>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</si>
  <si>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</si>
  <si>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</si>
  <si>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</si>
  <si>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</si>
  <si>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</si>
  <si>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</si>
  <si>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</si>
  <si>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</si>
  <si>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</si>
  <si>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</si>
  <si>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</si>
  <si>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</si>
  <si>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</si>
  <si>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</si>
  <si>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</si>
  <si>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</si>
  <si>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</si>
  <si>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</si>
  <si>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</si>
  <si>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</si>
  <si>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</si>
  <si>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</si>
  <si>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</si>
  <si>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</si>
  <si>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</si>
  <si>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</si>
  <si>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</si>
  <si>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</si>
  <si>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</si>
  <si>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</si>
  <si>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</si>
  <si>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</si>
  <si>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</si>
  <si>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</si>
  <si>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</si>
  <si>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</si>
  <si>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</si>
  <si>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</si>
  <si>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</si>
  <si>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</si>
  <si>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</si>
  <si>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</si>
  <si>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</si>
  <si>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</si>
  <si>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</si>
  <si>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</si>
  <si>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</si>
  <si>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</si>
  <si>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</si>
  <si>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</si>
  <si>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</si>
  <si>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</si>
  <si>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</si>
  <si>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</si>
  <si>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</si>
  <si>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</si>
  <si>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</si>
  <si>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</si>
  <si>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</si>
  <si>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</si>
  <si>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</si>
  <si>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</si>
  <si>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</si>
  <si>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</si>
  <si>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</si>
  <si>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</si>
  <si>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</si>
  <si>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</si>
  <si>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</si>
  <si>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</si>
  <si>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</si>
  <si>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</si>
  <si>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</si>
  <si>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</si>
  <si>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</si>
  <si>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</si>
  <si>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</si>
  <si>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</si>
  <si>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</si>
  <si>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</si>
  <si>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</si>
  <si>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</si>
  <si>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</si>
  <si>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</si>
  <si>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</si>
  <si>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</si>
  <si>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</si>
  <si>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</si>
  <si>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</si>
  <si>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</si>
  <si>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</si>
  <si>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</si>
  <si>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</si>
  <si>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</si>
  <si>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</si>
  <si>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</si>
  <si>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</si>
  <si>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</si>
  <si>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</si>
  <si>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</si>
  <si>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</si>
  <si>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</si>
  <si>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</si>
  <si>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</si>
  <si>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</si>
  <si>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</si>
  <si>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</si>
  <si>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</si>
  <si>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</si>
  <si>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</si>
  <si>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</si>
  <si>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</si>
  <si>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</si>
  <si>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</si>
  <si>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</si>
  <si>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</si>
  <si>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</si>
  <si>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</si>
  <si>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</si>
  <si>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</si>
  <si>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</si>
  <si>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</si>
  <si>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</si>
  <si>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</si>
  <si>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</si>
  <si>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</si>
  <si>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</si>
  <si>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</si>
  <si>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</si>
  <si>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</si>
  <si>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</si>
  <si>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</si>
  <si>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</si>
  <si>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</si>
  <si>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</si>
  <si>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</si>
  <si>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</si>
  <si>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</si>
  <si>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</si>
  <si>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</si>
  <si>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</si>
  <si>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</si>
  <si>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</si>
  <si>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</si>
  <si>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</si>
  <si>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</si>
  <si>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</si>
  <si>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</si>
  <si>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</si>
  <si>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</si>
  <si>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</si>
  <si>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</si>
  <si>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</si>
  <si>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</si>
  <si>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</si>
  <si>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</si>
  <si>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</si>
  <si>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</si>
  <si>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</si>
  <si>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</si>
  <si>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</si>
  <si>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</si>
  <si>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</si>
  <si>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</si>
  <si>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</si>
  <si>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</si>
  <si>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</si>
  <si>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</si>
  <si>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</si>
  <si>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</si>
  <si>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</si>
  <si>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</si>
  <si>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</si>
  <si>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</si>
  <si>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</si>
  <si>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</si>
  <si>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</si>
  <si>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</si>
  <si>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</si>
  <si>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</si>
  <si>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</si>
  <si>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</si>
  <si>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</si>
  <si>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</si>
  <si>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</si>
  <si>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</si>
  <si>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</si>
  <si>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</si>
  <si>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</si>
  <si>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</si>
  <si>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</si>
  <si>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</si>
  <si>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</si>
  <si>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</si>
  <si>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</si>
  <si>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</si>
  <si>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</si>
  <si>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</si>
  <si>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</si>
  <si>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</si>
  <si>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</si>
  <si>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</si>
  <si>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</si>
  <si>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</si>
  <si>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</si>
  <si>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</si>
  <si>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</si>
  <si>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</si>
  <si>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</si>
  <si>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</si>
  <si>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</si>
  <si>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</si>
  <si>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</si>
  <si>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</si>
  <si>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</si>
  <si>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</si>
  <si>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</si>
  <si>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</si>
  <si>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</si>
  <si>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</si>
  <si>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</si>
  <si>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</si>
  <si>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</si>
  <si>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</si>
  <si>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</si>
  <si>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</si>
  <si>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</si>
  <si>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</si>
  <si>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</si>
  <si>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</si>
  <si>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</si>
  <si>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</si>
  <si>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</si>
  <si>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</si>
  <si>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</si>
  <si>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</si>
  <si>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</si>
  <si>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</si>
  <si>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</si>
  <si>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</si>
  <si>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</si>
  <si>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</si>
  <si>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</si>
  <si>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</si>
  <si>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</si>
  <si>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</si>
  <si>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</si>
  <si>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</si>
  <si>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</si>
  <si>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</si>
  <si>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</si>
  <si>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</si>
  <si>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</si>
  <si>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</si>
  <si>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</si>
  <si>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</si>
  <si>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</si>
  <si>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</si>
  <si>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</si>
  <si>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</si>
  <si>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</si>
  <si>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</si>
  <si>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</si>
  <si>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</si>
  <si>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</si>
  <si>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</si>
  <si>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</si>
  <si>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</si>
  <si>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</si>
  <si>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</si>
  <si>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</si>
  <si>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</si>
  <si>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</si>
  <si>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</si>
  <si>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</si>
  <si>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</si>
  <si>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</si>
  <si>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</si>
  <si>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</si>
  <si>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</si>
  <si>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</si>
  <si>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</si>
  <si>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</si>
  <si>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</si>
  <si>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</si>
  <si>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</si>
  <si>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</si>
  <si>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</si>
  <si>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</si>
  <si>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</si>
  <si>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</si>
  <si>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</si>
  <si>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</si>
  <si>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</si>
  <si>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</si>
  <si>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</si>
  <si>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</si>
  <si>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</si>
  <si>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</si>
  <si>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</si>
  <si>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</si>
  <si>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</si>
  <si>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</si>
  <si>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</si>
  <si>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</si>
  <si>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</si>
  <si>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</si>
  <si>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</si>
  <si>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</si>
  <si>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</si>
  <si>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</si>
  <si>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</si>
  <si>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</si>
  <si>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</si>
  <si>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</si>
  <si>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</si>
  <si>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</si>
  <si>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</si>
  <si>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</si>
  <si>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</si>
  <si>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</si>
  <si>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</si>
  <si>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</si>
  <si>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</si>
  <si>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</si>
  <si>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</si>
  <si>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</si>
  <si>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</si>
  <si>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</si>
  <si>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</si>
  <si>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</si>
  <si>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</si>
  <si>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</si>
  <si>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</si>
  <si>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</si>
  <si>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</si>
  <si>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</si>
  <si>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</si>
  <si>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</si>
  <si>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</si>
  <si>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</si>
  <si>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</si>
  <si>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</si>
  <si>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</si>
  <si>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</si>
  <si>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</si>
  <si>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</si>
  <si>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</si>
  <si>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</si>
  <si>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</si>
  <si>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</si>
  <si>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</si>
  <si>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</si>
  <si>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</si>
  <si>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</si>
  <si>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</si>
  <si>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</si>
  <si>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</si>
  <si>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</si>
  <si>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</si>
  <si>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</si>
  <si>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</si>
  <si>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</si>
  <si>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</si>
  <si>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</si>
  <si>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</si>
  <si>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</si>
  <si>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</si>
  <si>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</si>
  <si>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</si>
  <si>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</si>
  <si>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</si>
  <si>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</si>
  <si>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</si>
  <si>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</si>
  <si>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</si>
  <si>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</si>
  <si>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</si>
  <si>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</si>
  <si>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</si>
  <si>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</si>
  <si>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</si>
  <si>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</si>
  <si>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</si>
  <si>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</si>
  <si>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</si>
  <si>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</si>
  <si>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</si>
  <si>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</si>
  <si>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</si>
  <si>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</si>
  <si>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</si>
  <si>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</si>
  <si>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</si>
  <si>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</si>
  <si>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</si>
  <si>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</si>
  <si>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</si>
  <si>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</si>
  <si>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</si>
  <si>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</si>
  <si>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</si>
  <si>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</si>
  <si>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</si>
  <si>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</si>
  <si>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</si>
  <si>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</si>
  <si>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</si>
  <si>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</si>
  <si>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</si>
  <si>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</si>
  <si>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</si>
  <si>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</si>
  <si>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</si>
  <si>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</si>
  <si>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</si>
  <si>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</si>
  <si>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</si>
  <si>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</si>
  <si>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</si>
  <si>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</si>
  <si>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</si>
  <si>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</si>
  <si>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</si>
  <si>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</si>
  <si>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</si>
  <si>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</si>
  <si>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</si>
  <si>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</si>
  <si>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</si>
  <si>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</si>
  <si>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</si>
  <si>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</si>
  <si>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</si>
  <si>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</si>
  <si>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</si>
  <si>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</si>
  <si>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</si>
  <si>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</si>
  <si>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</si>
  <si>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</si>
  <si>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</si>
  <si>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</si>
  <si>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</si>
  <si>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</si>
  <si>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</si>
  <si>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</si>
  <si>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</si>
  <si>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</si>
  <si>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</si>
  <si>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</si>
  <si>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</si>
  <si>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</si>
  <si>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</si>
  <si>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</si>
  <si>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</si>
  <si>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</si>
  <si>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</si>
  <si>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</si>
  <si>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</si>
  <si>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</si>
  <si>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</si>
  <si>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</si>
  <si>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</si>
  <si>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</si>
  <si>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</si>
  <si>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</si>
  <si>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</si>
  <si>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</si>
  <si>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</si>
  <si>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</si>
  <si>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</si>
  <si>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</si>
  <si>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</si>
  <si>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</si>
  <si>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</si>
  <si>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</si>
  <si>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</si>
  <si>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</si>
  <si>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</si>
  <si>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</si>
  <si>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</si>
  <si>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</si>
  <si>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</si>
  <si>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</si>
  <si>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</si>
  <si>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</si>
  <si>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</si>
  <si>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</si>
  <si>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</si>
  <si>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</si>
  <si>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</si>
  <si>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</si>
  <si>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</si>
  <si>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</si>
  <si>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</si>
  <si>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</si>
  <si>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</si>
  <si>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</si>
  <si>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</si>
  <si>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</si>
  <si>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</si>
  <si>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</si>
  <si>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</si>
  <si>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</si>
  <si>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</si>
  <si>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</si>
  <si>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</si>
  <si>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</si>
  <si>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</si>
  <si>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</si>
  <si>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</si>
  <si>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</si>
  <si>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</si>
  <si>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</si>
  <si>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</si>
  <si>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</si>
  <si>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</si>
  <si>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</si>
  <si>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</si>
  <si>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</si>
  <si>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</si>
  <si>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</si>
  <si>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</si>
  <si>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</si>
  <si>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</si>
  <si>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</si>
  <si>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</si>
  <si>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</si>
  <si>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</si>
  <si>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</si>
  <si>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</si>
  <si>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</si>
  <si>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</si>
  <si>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</si>
  <si>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</si>
  <si>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</si>
  <si>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</si>
  <si>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</si>
  <si>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</si>
  <si>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</si>
  <si>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</si>
  <si>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</si>
  <si>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</si>
  <si>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</si>
  <si>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</si>
  <si>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</si>
  <si>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</si>
  <si>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</si>
  <si>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</si>
  <si>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</si>
  <si>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</si>
  <si>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</si>
  <si>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</si>
  <si>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</si>
  <si>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</si>
  <si>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</si>
  <si>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</si>
  <si>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</si>
  <si>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</si>
  <si>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</si>
  <si>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</si>
  <si>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</si>
  <si>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</si>
  <si>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</si>
  <si>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</si>
  <si>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</si>
  <si>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</si>
  <si>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</si>
  <si>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</si>
  <si>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</si>
  <si>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</si>
  <si>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</si>
  <si>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</si>
  <si>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</si>
  <si>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</si>
  <si>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</si>
  <si>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</si>
  <si>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</si>
  <si>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</si>
  <si>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</si>
  <si>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</si>
  <si>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</si>
  <si>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</si>
  <si>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</si>
  <si>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</si>
  <si>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</si>
  <si>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</si>
  <si>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</si>
  <si>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</si>
  <si>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</si>
  <si>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</si>
  <si>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</si>
  <si>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</si>
  <si>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</si>
  <si>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</si>
  <si>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</si>
  <si>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</si>
  <si>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</si>
  <si>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</si>
  <si>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</si>
  <si>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</si>
  <si>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</si>
  <si>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</si>
  <si>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</si>
  <si>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</si>
  <si>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</si>
  <si>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</si>
  <si>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</si>
  <si>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</si>
  <si>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</si>
  <si>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</si>
  <si>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</si>
  <si>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</si>
  <si>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</si>
  <si>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</si>
  <si>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</si>
  <si>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</si>
  <si>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</si>
  <si>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</si>
  <si>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</si>
  <si>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</si>
  <si>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</si>
  <si>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</si>
  <si>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</si>
  <si>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</si>
  <si>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</si>
  <si>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</si>
  <si>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</si>
  <si>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</si>
  <si>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</si>
  <si>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</si>
  <si>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</si>
  <si>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</si>
  <si>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</si>
  <si>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</si>
  <si>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</si>
  <si>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</si>
  <si>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</si>
  <si>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</si>
  <si>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</si>
  <si>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</si>
  <si>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</si>
  <si>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</si>
  <si>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</si>
  <si>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</si>
  <si>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</si>
  <si>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</si>
  <si>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</si>
  <si>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</si>
  <si>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</si>
  <si>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</si>
  <si>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</si>
  <si>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</si>
  <si>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</si>
  <si>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</si>
  <si>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</si>
  <si>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</si>
  <si>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</si>
  <si>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</si>
  <si>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</si>
  <si>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</si>
  <si>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</si>
  <si>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</si>
  <si>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</si>
  <si>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</si>
  <si>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</si>
  <si>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</si>
  <si>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</si>
  <si>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</si>
  <si>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</si>
  <si>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</si>
  <si>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</si>
  <si>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</si>
  <si>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</si>
  <si>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</si>
  <si>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</si>
  <si>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</si>
  <si>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</si>
  <si>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</si>
  <si>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</si>
  <si>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</si>
  <si>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</si>
  <si>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</si>
  <si>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</si>
  <si>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</si>
  <si>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</si>
  <si>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</si>
  <si>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</si>
  <si>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</si>
  <si>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</si>
  <si>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</si>
  <si>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</si>
  <si>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</si>
  <si>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</si>
  <si>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</si>
  <si>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</si>
  <si>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</si>
  <si>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</si>
  <si>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</si>
  <si>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</si>
  <si>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</si>
  <si>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</si>
  <si>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</si>
  <si>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</si>
  <si>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</si>
  <si>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</si>
  <si>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</si>
  <si>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</si>
  <si>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</si>
  <si>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</si>
  <si>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</si>
  <si>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</si>
  <si>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</si>
  <si>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</si>
  <si>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</si>
  <si>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</si>
  <si>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</si>
  <si>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</si>
  <si>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</si>
  <si>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</si>
  <si>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</si>
  <si>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</si>
  <si>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</si>
  <si>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</si>
  <si>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</si>
  <si>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</si>
  <si>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</si>
  <si>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</si>
  <si>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</si>
  <si>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</si>
  <si>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</si>
  <si>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</si>
  <si>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</si>
  <si>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</si>
  <si>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</si>
  <si>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</si>
  <si>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</si>
  <si>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</si>
  <si>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</si>
  <si>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</si>
  <si>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</si>
  <si>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</si>
  <si>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</si>
  <si>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</si>
  <si>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</si>
  <si>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</si>
  <si>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</si>
  <si>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</si>
  <si>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</si>
  <si>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</si>
  <si>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</si>
  <si>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</si>
  <si>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</si>
  <si>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</si>
  <si>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</si>
  <si>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</si>
  <si>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</si>
  <si>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Count of state</t>
  </si>
  <si>
    <t>(All)</t>
  </si>
  <si>
    <t>Column Labels</t>
  </si>
  <si>
    <t>printer</t>
  </si>
  <si>
    <t>film &amp; video/television/</t>
  </si>
  <si>
    <t>SEARCH FUNCTION</t>
  </si>
  <si>
    <t>LEFT FUNCTION</t>
  </si>
  <si>
    <t>sale price</t>
  </si>
  <si>
    <t>sweden</t>
  </si>
  <si>
    <t>TEST KNOWLEDGE</t>
  </si>
  <si>
    <t>Length of String</t>
  </si>
  <si>
    <t>Location of /</t>
  </si>
  <si>
    <t>Right</t>
  </si>
  <si>
    <t>(String, Length)</t>
  </si>
  <si>
    <t>television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</si>
  <si>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</si>
  <si>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</si>
  <si>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</si>
  <si>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</si>
  <si>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</si>
  <si>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</si>
  <si>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</si>
  <si>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</si>
  <si>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</si>
  <si>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</si>
  <si>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</si>
  <si>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</si>
  <si>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</si>
  <si>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</si>
  <si>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</si>
  <si>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</si>
  <si>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</si>
  <si>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</si>
  <si>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</si>
  <si>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</si>
  <si>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</si>
  <si>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</si>
  <si>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</si>
  <si>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</si>
  <si>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</si>
  <si>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</si>
  <si>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</si>
  <si>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</si>
  <si>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</si>
  <si>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</si>
  <si>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</si>
  <si>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</si>
  <si>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</si>
  <si>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</si>
  <si>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</si>
  <si>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</si>
  <si>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</si>
  <si>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</si>
  <si>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</si>
  <si>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</si>
  <si>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(Multiple Items)</t>
  </si>
  <si>
    <t>Parent Category</t>
  </si>
  <si>
    <t>Years</t>
  </si>
  <si>
    <t>Sum of backers_count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</si>
  <si>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</si>
  <si>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</si>
  <si>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</si>
  <si>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</si>
  <si>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</si>
  <si>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</si>
  <si>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Percental Failed</t>
  </si>
  <si>
    <t>Percentage Canceled</t>
  </si>
  <si>
    <t>Less than 1,000</t>
  </si>
  <si>
    <t>1,000 to 4,999</t>
  </si>
  <si>
    <t>5,000 to 9,999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</si>
  <si>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</si>
  <si>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</si>
  <si>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</si>
  <si>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</si>
  <si>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</si>
  <si>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</si>
  <si>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</si>
  <si>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</si>
  <si>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</si>
  <si>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Total</t>
  </si>
  <si>
    <t>Live</t>
  </si>
  <si>
    <t>Subtotal</t>
  </si>
  <si>
    <t xml:space="preserve">Per tab 2 </t>
  </si>
  <si>
    <t>Mean of backers</t>
  </si>
  <si>
    <t>Median of backers</t>
  </si>
  <si>
    <t>Minimum of backers</t>
  </si>
  <si>
    <t>Maximum of backers</t>
  </si>
  <si>
    <t>Variance of backers</t>
  </si>
  <si>
    <t>Standard deviation of backers</t>
  </si>
  <si>
    <t>Successful</t>
  </si>
  <si>
    <t>Failed</t>
  </si>
  <si>
    <t>First Quartile</t>
  </si>
  <si>
    <t>Third Quartile</t>
  </si>
  <si>
    <t>Interquartile range:</t>
  </si>
  <si>
    <t>Q1 Boundary</t>
  </si>
  <si>
    <t>Q3 Boundary</t>
  </si>
  <si>
    <t>Second Quartile</t>
  </si>
  <si>
    <t>Total Count of state</t>
  </si>
  <si>
    <t xml:space="preserve">Total Percentage </t>
  </si>
  <si>
    <t xml:space="preserve">Percentage </t>
  </si>
  <si>
    <t>Total % of Column</t>
  </si>
  <si>
    <t>% of Column</t>
  </si>
  <si>
    <t>Count</t>
  </si>
  <si>
    <t>Backers Count</t>
  </si>
  <si>
    <t>100 to 499</t>
  </si>
  <si>
    <t>Less then 50</t>
  </si>
  <si>
    <t>50 to 99</t>
  </si>
  <si>
    <t>500 to 1,000</t>
  </si>
  <si>
    <t>over 1,000</t>
  </si>
  <si>
    <t>Count below mean 194</t>
  </si>
  <si>
    <t>Count below median 62</t>
  </si>
  <si>
    <t>Count over mean 194</t>
  </si>
  <si>
    <t>Count over median 62</t>
  </si>
  <si>
    <t>Count below mean 18</t>
  </si>
  <si>
    <t>Count over mean 18</t>
  </si>
  <si>
    <t>Count below median 4</t>
  </si>
  <si>
    <t>Count over median 4</t>
  </si>
  <si>
    <t>Count over Q3 boundary</t>
  </si>
  <si>
    <t>count over (mean+Std dev)</t>
  </si>
  <si>
    <t>% over total count</t>
  </si>
  <si>
    <t>Percentage  Funded</t>
  </si>
  <si>
    <t>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</si>
  <si>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</si>
  <si>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</si>
  <si>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</si>
  <si>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</si>
  <si>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</si>
  <si>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</si>
  <si>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</si>
  <si>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</si>
  <si>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</si>
  <si>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</si>
  <si>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</si>
  <si>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</si>
  <si>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Table A</t>
  </si>
  <si>
    <t>mean + st dev</t>
  </si>
  <si>
    <t>Goals $</t>
  </si>
  <si>
    <t>Count of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</si>
</sst>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0" fontId="0" fillId="0" borderId="0" xfId="2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center"/>
    </xf>
    <xf numFmtId="43" fontId="1" fillId="0" borderId="0" xfId="1" applyFont="1" applyAlignment="1">
      <alignment horizontal="center"/>
    </xf>
    <xf numFmtId="43" fontId="0" fillId="0" borderId="0" xfId="1" applyFont="1"/>
    <xf numFmtId="0" fontId="1" fillId="0" borderId="1" xfId="0" applyFont="1" applyBorder="1"/>
    <xf numFmtId="0" fontId="4" fillId="0" borderId="0" xfId="0" applyFont="1"/>
    <xf numFmtId="0" fontId="4" fillId="0" borderId="0" xfId="0" applyFont="1" applyAlignment="1">
      <alignment vertical="center"/>
    </xf>
    <xf numFmtId="164" fontId="0" fillId="0" borderId="0" xfId="1" applyNumberFormat="1" applyFont="1"/>
    <xf numFmtId="9" fontId="1" fillId="0" borderId="0" xfId="2" applyFont="1" applyAlignment="1">
      <alignment horizontal="center"/>
    </xf>
    <xf numFmtId="9" fontId="0" fillId="0" borderId="0" xfId="0" applyNumberFormat="1"/>
    <xf numFmtId="0" fontId="0" fillId="0" borderId="2" xfId="0" applyBorder="1"/>
    <xf numFmtId="0" fontId="1" fillId="0" borderId="1" xfId="0" applyFont="1" applyBorder="1" applyAlignment="1">
      <alignment horizontal="center"/>
    </xf>
    <xf numFmtId="0" fontId="0" fillId="0" borderId="0" xfId="0" applyNumberFormat="1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164" fontId="0" fillId="0" borderId="1" xfId="1" applyNumberFormat="1" applyFont="1" applyBorder="1"/>
    <xf numFmtId="10" fontId="0" fillId="0" borderId="0" xfId="0" applyNumberFormat="1"/>
    <xf numFmtId="165" fontId="0" fillId="0" borderId="0" xfId="0" applyNumberFormat="1"/>
    <xf numFmtId="0" fontId="0" fillId="0" borderId="0" xfId="0" applyAlignment="1"/>
    <xf numFmtId="0" fontId="0" fillId="0" borderId="2" xfId="0" applyBorder="1" applyAlignment="1"/>
    <xf numFmtId="0" fontId="0" fillId="0" borderId="0" xfId="1" applyNumberFormat="1" applyFont="1" applyAlignment="1"/>
    <xf numFmtId="3" fontId="4" fillId="0" borderId="0" xfId="0" applyNumberFormat="1" applyFont="1"/>
    <xf numFmtId="164" fontId="0" fillId="0" borderId="3" xfId="1" applyNumberFormat="1" applyFont="1" applyBorder="1"/>
    <xf numFmtId="164" fontId="0" fillId="0" borderId="1" xfId="0" applyNumberFormat="1" applyBorder="1"/>
    <xf numFmtId="164" fontId="0" fillId="0" borderId="0" xfId="0" applyNumberFormat="1" applyBorder="1"/>
    <xf numFmtId="9" fontId="2" fillId="0" borderId="0" xfId="2" applyFont="1"/>
    <xf numFmtId="1" fontId="0" fillId="0" borderId="0" xfId="0" applyNumberFormat="1"/>
    <xf numFmtId="0" fontId="1" fillId="0" borderId="0" xfId="0" applyFont="1"/>
    <xf numFmtId="0" fontId="1" fillId="3" borderId="4" xfId="0" applyFont="1" applyFill="1" applyBorder="1"/>
    <xf numFmtId="164" fontId="0" fillId="0" borderId="0" xfId="1" applyNumberFormat="1" applyFont="1" applyFill="1" applyBorder="1" applyAlignment="1"/>
  </cellXfs>
  <cellStyles count="3">
    <cellStyle name="Comma" xfId="1" builtinId="3"/>
    <cellStyle name="Normal" xfId="0" builtinId="0"/>
    <cellStyle name="Percent" xfId="2" builtinId="5"/>
  </cellStyles>
  <dxfs count="32"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99FF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99FF"/>
        </patternFill>
      </fill>
    </dxf>
    <dxf>
      <numFmt numFmtId="165" formatCode="0.0%"/>
    </dxf>
    <dxf>
      <numFmt numFmtId="165" formatCode="0.0%"/>
    </dxf>
    <dxf>
      <numFmt numFmtId="165" formatCode="0.0%"/>
    </dxf>
    <dxf>
      <numFmt numFmtId="14" formatCode="0.0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4" formatCode="0.00%"/>
    </dxf>
    <dxf>
      <numFmt numFmtId="164" formatCode="_(* #,##0_);_(* \(#,##0\);_(* &quot;-&quot;??_);_(@_)"/>
    </dxf>
    <dxf>
      <alignment horizontal="center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alignment horizontal="center"/>
    </dxf>
    <dxf>
      <numFmt numFmtId="164" formatCode="_(* #,##0_);_(* \(#,##0\);_(* &quot;-&quot;??_);_(@_)"/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99FF"/>
        </patternFill>
      </fill>
    </dxf>
  </dxfs>
  <tableStyles count="0" defaultTableStyle="TableStyleMedium2" defaultPivotStyle="PivotStyleLight16"/>
  <colors>
    <mruColors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Challenge.xlsx]2. Pivot category state!PivotTable2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Category and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Pivot category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Pivot 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Pivot category state'!$B$6:$B$15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4-4BF1-8B52-49885CF8CDAE}"/>
            </c:ext>
          </c:extLst>
        </c:ser>
        <c:ser>
          <c:idx val="1"/>
          <c:order val="1"/>
          <c:tx>
            <c:strRef>
              <c:f>'2. Pivot category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'2. Pivot 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Pivot category state'!$C$6:$C$15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D2-4F33-B404-826581F73AD4}"/>
            </c:ext>
          </c:extLst>
        </c:ser>
        <c:ser>
          <c:idx val="2"/>
          <c:order val="2"/>
          <c:tx>
            <c:strRef>
              <c:f>'2. Pivot category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'2. Pivot 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Pivot category state'!$D$6:$D$15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D2-4F33-B404-826581F73AD4}"/>
            </c:ext>
          </c:extLst>
        </c:ser>
        <c:ser>
          <c:idx val="3"/>
          <c:order val="3"/>
          <c:tx>
            <c:strRef>
              <c:f>'2. Pivot category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'2. Pivot 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Pivot category state'!$E$6:$E$15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D2-4F33-B404-826581F73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2638400"/>
        <c:axId val="226348016"/>
      </c:barChart>
      <c:catAx>
        <c:axId val="199263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48016"/>
        <c:crosses val="autoZero"/>
        <c:auto val="1"/>
        <c:lblAlgn val="ctr"/>
        <c:lblOffset val="100"/>
        <c:noMultiLvlLbl val="0"/>
      </c:catAx>
      <c:valAx>
        <c:axId val="2263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3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Challenge.xlsx]3. pivot subcategory 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Subcategory and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'3. pivot subcategory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 pivot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pivot subcategory '!$B$6:$B$47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C-49A2-AF5E-2C36ED40D9AB}"/>
            </c:ext>
          </c:extLst>
        </c:ser>
        <c:ser>
          <c:idx val="1"/>
          <c:order val="1"/>
          <c:tx>
            <c:strRef>
              <c:f>'3. pivot subcategory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'3. pivot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pivot subcategory 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6C-49A2-AF5E-2C36ED40D9AB}"/>
            </c:ext>
          </c:extLst>
        </c:ser>
        <c:ser>
          <c:idx val="2"/>
          <c:order val="2"/>
          <c:tx>
            <c:strRef>
              <c:f>'3. pivot subcategory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'3. pivot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pivot subcategory '!$D$6:$D$47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6C-49A2-AF5E-2C36ED40D9AB}"/>
            </c:ext>
          </c:extLst>
        </c:ser>
        <c:ser>
          <c:idx val="3"/>
          <c:order val="3"/>
          <c:tx>
            <c:strRef>
              <c:f>'3. pivot subcategory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'3. pivot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pivot subcategory '!$E$6:$E$47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6C-49A2-AF5E-2C36ED4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032320"/>
        <c:axId val="1683622992"/>
      </c:barChart>
      <c:catAx>
        <c:axId val="214003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622992"/>
        <c:crosses val="autoZero"/>
        <c:auto val="1"/>
        <c:lblAlgn val="ctr"/>
        <c:lblOffset val="100"/>
        <c:noMultiLvlLbl val="0"/>
      </c:catAx>
      <c:valAx>
        <c:axId val="168362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3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Challenge.xlsx]4. Pivot Date Created_ 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'4. Pivot Date Created_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 Pivot Date Created_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Pivot Date Created_ state'!$B$6:$B$18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C-4FF3-A795-6CFBDB56F1CF}"/>
            </c:ext>
          </c:extLst>
        </c:ser>
        <c:ser>
          <c:idx val="1"/>
          <c:order val="1"/>
          <c:tx>
            <c:strRef>
              <c:f>'4. Pivot Date Created_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'4. Pivot Date Created_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Pivot Date Created_ state'!$C$6:$C$18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133</c:v>
                </c:pt>
                <c:pt idx="8">
                  <c:v>125</c:v>
                </c:pt>
                <c:pt idx="9">
                  <c:v>148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7C-4FF3-A795-6CFBDB56F1CF}"/>
            </c:ext>
          </c:extLst>
        </c:ser>
        <c:ser>
          <c:idx val="2"/>
          <c:order val="2"/>
          <c:tx>
            <c:strRef>
              <c:f>'4. Pivot Date Created_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'4. Pivot Date Created_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Pivot Date Created_ state'!$D$6:$D$18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233</c:v>
                </c:pt>
                <c:pt idx="5">
                  <c:v>211</c:v>
                </c:pt>
                <c:pt idx="6">
                  <c:v>193</c:v>
                </c:pt>
                <c:pt idx="7">
                  <c:v>165</c:v>
                </c:pt>
                <c:pt idx="8">
                  <c:v>145</c:v>
                </c:pt>
                <c:pt idx="9">
                  <c:v>182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7C-4FF3-A795-6CFBDB56F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9591711"/>
        <c:axId val="1078039871"/>
      </c:lineChart>
      <c:catAx>
        <c:axId val="107959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39871"/>
        <c:crosses val="autoZero"/>
        <c:auto val="1"/>
        <c:lblAlgn val="ctr"/>
        <c:lblOffset val="100"/>
        <c:noMultiLvlLbl val="0"/>
      </c:catAx>
      <c:valAx>
        <c:axId val="107803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59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'4b. Scatter graph'!$B$1</c:f>
              <c:strCache>
                <c:ptCount val="1"/>
                <c:pt idx="0">
                  <c:v>Count of Successful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Scatter graph'!$A$2:$A$268</c:f>
              <c:numCache>
                <c:formatCode>General</c:formatCode>
                <c:ptCount val="267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13</c:v>
                </c:pt>
                <c:pt idx="4">
                  <c:v>25</c:v>
                </c:pt>
                <c:pt idx="5">
                  <c:v>40</c:v>
                </c:pt>
                <c:pt idx="6">
                  <c:v>50</c:v>
                </c:pt>
                <c:pt idx="7">
                  <c:v>70</c:v>
                </c:pt>
                <c:pt idx="8">
                  <c:v>80</c:v>
                </c:pt>
                <c:pt idx="9">
                  <c:v>100</c:v>
                </c:pt>
                <c:pt idx="10">
                  <c:v>101</c:v>
                </c:pt>
                <c:pt idx="11">
                  <c:v>110</c:v>
                </c:pt>
                <c:pt idx="12">
                  <c:v>125</c:v>
                </c:pt>
                <c:pt idx="13">
                  <c:v>150</c:v>
                </c:pt>
                <c:pt idx="14">
                  <c:v>153</c:v>
                </c:pt>
                <c:pt idx="15">
                  <c:v>200</c:v>
                </c:pt>
                <c:pt idx="16">
                  <c:v>220</c:v>
                </c:pt>
                <c:pt idx="17">
                  <c:v>225</c:v>
                </c:pt>
                <c:pt idx="18">
                  <c:v>250</c:v>
                </c:pt>
                <c:pt idx="19">
                  <c:v>300</c:v>
                </c:pt>
                <c:pt idx="20">
                  <c:v>315</c:v>
                </c:pt>
                <c:pt idx="21">
                  <c:v>333</c:v>
                </c:pt>
                <c:pt idx="22">
                  <c:v>347</c:v>
                </c:pt>
                <c:pt idx="23">
                  <c:v>350</c:v>
                </c:pt>
                <c:pt idx="24">
                  <c:v>400</c:v>
                </c:pt>
                <c:pt idx="25">
                  <c:v>420</c:v>
                </c:pt>
                <c:pt idx="26">
                  <c:v>450</c:v>
                </c:pt>
                <c:pt idx="27">
                  <c:v>451</c:v>
                </c:pt>
                <c:pt idx="28">
                  <c:v>480</c:v>
                </c:pt>
                <c:pt idx="29">
                  <c:v>495</c:v>
                </c:pt>
                <c:pt idx="30">
                  <c:v>500</c:v>
                </c:pt>
                <c:pt idx="31">
                  <c:v>550</c:v>
                </c:pt>
                <c:pt idx="32">
                  <c:v>600</c:v>
                </c:pt>
                <c:pt idx="33">
                  <c:v>620</c:v>
                </c:pt>
                <c:pt idx="34">
                  <c:v>650</c:v>
                </c:pt>
                <c:pt idx="35">
                  <c:v>660</c:v>
                </c:pt>
                <c:pt idx="36">
                  <c:v>675</c:v>
                </c:pt>
                <c:pt idx="37">
                  <c:v>700</c:v>
                </c:pt>
                <c:pt idx="38">
                  <c:v>740</c:v>
                </c:pt>
                <c:pt idx="39">
                  <c:v>745</c:v>
                </c:pt>
                <c:pt idx="40">
                  <c:v>750</c:v>
                </c:pt>
                <c:pt idx="41">
                  <c:v>773</c:v>
                </c:pt>
                <c:pt idx="42">
                  <c:v>800</c:v>
                </c:pt>
                <c:pt idx="43">
                  <c:v>839</c:v>
                </c:pt>
                <c:pt idx="44">
                  <c:v>850</c:v>
                </c:pt>
                <c:pt idx="45">
                  <c:v>900</c:v>
                </c:pt>
                <c:pt idx="46">
                  <c:v>930</c:v>
                </c:pt>
                <c:pt idx="47">
                  <c:v>960</c:v>
                </c:pt>
                <c:pt idx="48">
                  <c:v>978</c:v>
                </c:pt>
                <c:pt idx="49">
                  <c:v>999</c:v>
                </c:pt>
                <c:pt idx="50">
                  <c:v>1000</c:v>
                </c:pt>
                <c:pt idx="51">
                  <c:v>1050</c:v>
                </c:pt>
                <c:pt idx="52">
                  <c:v>1070</c:v>
                </c:pt>
                <c:pt idx="53">
                  <c:v>1100</c:v>
                </c:pt>
                <c:pt idx="54">
                  <c:v>1150</c:v>
                </c:pt>
                <c:pt idx="55">
                  <c:v>1200</c:v>
                </c:pt>
                <c:pt idx="56">
                  <c:v>1250</c:v>
                </c:pt>
                <c:pt idx="57">
                  <c:v>1300</c:v>
                </c:pt>
                <c:pt idx="58">
                  <c:v>1328</c:v>
                </c:pt>
                <c:pt idx="59">
                  <c:v>1350</c:v>
                </c:pt>
                <c:pt idx="60">
                  <c:v>1385</c:v>
                </c:pt>
                <c:pt idx="61">
                  <c:v>1395</c:v>
                </c:pt>
                <c:pt idx="62">
                  <c:v>1400</c:v>
                </c:pt>
                <c:pt idx="63">
                  <c:v>1450</c:v>
                </c:pt>
                <c:pt idx="64">
                  <c:v>1500</c:v>
                </c:pt>
                <c:pt idx="65">
                  <c:v>1550</c:v>
                </c:pt>
                <c:pt idx="66">
                  <c:v>1551</c:v>
                </c:pt>
                <c:pt idx="67">
                  <c:v>1570</c:v>
                </c:pt>
                <c:pt idx="68">
                  <c:v>1570.79</c:v>
                </c:pt>
                <c:pt idx="69">
                  <c:v>1600</c:v>
                </c:pt>
                <c:pt idx="70">
                  <c:v>1650</c:v>
                </c:pt>
                <c:pt idx="71">
                  <c:v>1700</c:v>
                </c:pt>
                <c:pt idx="72">
                  <c:v>1750</c:v>
                </c:pt>
                <c:pt idx="73">
                  <c:v>1800</c:v>
                </c:pt>
                <c:pt idx="74">
                  <c:v>1900</c:v>
                </c:pt>
                <c:pt idx="75">
                  <c:v>1960</c:v>
                </c:pt>
                <c:pt idx="76">
                  <c:v>1964.47</c:v>
                </c:pt>
                <c:pt idx="77">
                  <c:v>2000</c:v>
                </c:pt>
                <c:pt idx="78">
                  <c:v>2001</c:v>
                </c:pt>
                <c:pt idx="79">
                  <c:v>2100</c:v>
                </c:pt>
                <c:pt idx="80">
                  <c:v>2200</c:v>
                </c:pt>
                <c:pt idx="81">
                  <c:v>2220</c:v>
                </c:pt>
                <c:pt idx="82">
                  <c:v>2250</c:v>
                </c:pt>
                <c:pt idx="83">
                  <c:v>2300</c:v>
                </c:pt>
                <c:pt idx="84">
                  <c:v>2350</c:v>
                </c:pt>
                <c:pt idx="85">
                  <c:v>2400</c:v>
                </c:pt>
                <c:pt idx="86">
                  <c:v>2450</c:v>
                </c:pt>
                <c:pt idx="87">
                  <c:v>2468</c:v>
                </c:pt>
                <c:pt idx="88">
                  <c:v>2500</c:v>
                </c:pt>
                <c:pt idx="89">
                  <c:v>2550</c:v>
                </c:pt>
                <c:pt idx="90">
                  <c:v>2560</c:v>
                </c:pt>
                <c:pt idx="91">
                  <c:v>2600</c:v>
                </c:pt>
                <c:pt idx="92">
                  <c:v>2658</c:v>
                </c:pt>
                <c:pt idx="93">
                  <c:v>2700</c:v>
                </c:pt>
                <c:pt idx="94">
                  <c:v>2750</c:v>
                </c:pt>
                <c:pt idx="95">
                  <c:v>2800</c:v>
                </c:pt>
                <c:pt idx="96">
                  <c:v>2820</c:v>
                </c:pt>
                <c:pt idx="97">
                  <c:v>2827</c:v>
                </c:pt>
                <c:pt idx="98">
                  <c:v>2900</c:v>
                </c:pt>
                <c:pt idx="99">
                  <c:v>2987</c:v>
                </c:pt>
                <c:pt idx="100">
                  <c:v>3000</c:v>
                </c:pt>
                <c:pt idx="101">
                  <c:v>3100</c:v>
                </c:pt>
                <c:pt idx="102">
                  <c:v>3200</c:v>
                </c:pt>
                <c:pt idx="103">
                  <c:v>3250</c:v>
                </c:pt>
                <c:pt idx="104">
                  <c:v>3300</c:v>
                </c:pt>
                <c:pt idx="105">
                  <c:v>3350</c:v>
                </c:pt>
                <c:pt idx="106">
                  <c:v>3400</c:v>
                </c:pt>
                <c:pt idx="107">
                  <c:v>3405</c:v>
                </c:pt>
                <c:pt idx="108">
                  <c:v>3500</c:v>
                </c:pt>
                <c:pt idx="109">
                  <c:v>3600</c:v>
                </c:pt>
                <c:pt idx="110">
                  <c:v>3675</c:v>
                </c:pt>
                <c:pt idx="111">
                  <c:v>3700</c:v>
                </c:pt>
                <c:pt idx="112">
                  <c:v>3750</c:v>
                </c:pt>
                <c:pt idx="113">
                  <c:v>3800</c:v>
                </c:pt>
                <c:pt idx="114">
                  <c:v>3871</c:v>
                </c:pt>
                <c:pt idx="115">
                  <c:v>3910</c:v>
                </c:pt>
                <c:pt idx="116">
                  <c:v>3950</c:v>
                </c:pt>
                <c:pt idx="117">
                  <c:v>3999</c:v>
                </c:pt>
                <c:pt idx="118">
                  <c:v>4000</c:v>
                </c:pt>
                <c:pt idx="119">
                  <c:v>4200</c:v>
                </c:pt>
                <c:pt idx="120">
                  <c:v>4300</c:v>
                </c:pt>
                <c:pt idx="121">
                  <c:v>4400</c:v>
                </c:pt>
                <c:pt idx="122">
                  <c:v>4444</c:v>
                </c:pt>
                <c:pt idx="123">
                  <c:v>4500</c:v>
                </c:pt>
                <c:pt idx="124">
                  <c:v>4575</c:v>
                </c:pt>
                <c:pt idx="125">
                  <c:v>4589</c:v>
                </c:pt>
                <c:pt idx="126">
                  <c:v>4600</c:v>
                </c:pt>
                <c:pt idx="127">
                  <c:v>4700</c:v>
                </c:pt>
                <c:pt idx="128">
                  <c:v>4800</c:v>
                </c:pt>
                <c:pt idx="129">
                  <c:v>4900</c:v>
                </c:pt>
                <c:pt idx="130">
                  <c:v>4999</c:v>
                </c:pt>
                <c:pt idx="131">
                  <c:v>5000</c:v>
                </c:pt>
                <c:pt idx="132">
                  <c:v>5250</c:v>
                </c:pt>
                <c:pt idx="133">
                  <c:v>5400</c:v>
                </c:pt>
                <c:pt idx="134">
                  <c:v>5494</c:v>
                </c:pt>
                <c:pt idx="135">
                  <c:v>5500</c:v>
                </c:pt>
                <c:pt idx="136">
                  <c:v>5555.55</c:v>
                </c:pt>
                <c:pt idx="137">
                  <c:v>5800</c:v>
                </c:pt>
                <c:pt idx="138">
                  <c:v>5862</c:v>
                </c:pt>
                <c:pt idx="139">
                  <c:v>5875</c:v>
                </c:pt>
                <c:pt idx="140">
                  <c:v>6000</c:v>
                </c:pt>
                <c:pt idx="141">
                  <c:v>6350</c:v>
                </c:pt>
                <c:pt idx="142">
                  <c:v>6450</c:v>
                </c:pt>
                <c:pt idx="143">
                  <c:v>6500</c:v>
                </c:pt>
                <c:pt idx="144">
                  <c:v>6700</c:v>
                </c:pt>
                <c:pt idx="145">
                  <c:v>6900</c:v>
                </c:pt>
                <c:pt idx="146">
                  <c:v>6999</c:v>
                </c:pt>
                <c:pt idx="147">
                  <c:v>7000</c:v>
                </c:pt>
                <c:pt idx="148">
                  <c:v>7200</c:v>
                </c:pt>
                <c:pt idx="149">
                  <c:v>7214</c:v>
                </c:pt>
                <c:pt idx="150">
                  <c:v>7500</c:v>
                </c:pt>
                <c:pt idx="151">
                  <c:v>7501</c:v>
                </c:pt>
                <c:pt idx="152">
                  <c:v>7750</c:v>
                </c:pt>
                <c:pt idx="153">
                  <c:v>7777</c:v>
                </c:pt>
                <c:pt idx="154">
                  <c:v>7900</c:v>
                </c:pt>
                <c:pt idx="155">
                  <c:v>8000</c:v>
                </c:pt>
                <c:pt idx="156">
                  <c:v>8012</c:v>
                </c:pt>
                <c:pt idx="157">
                  <c:v>8200</c:v>
                </c:pt>
                <c:pt idx="158">
                  <c:v>8300</c:v>
                </c:pt>
                <c:pt idx="159">
                  <c:v>8400</c:v>
                </c:pt>
                <c:pt idx="160">
                  <c:v>8500</c:v>
                </c:pt>
                <c:pt idx="161">
                  <c:v>8600</c:v>
                </c:pt>
                <c:pt idx="162">
                  <c:v>8750</c:v>
                </c:pt>
                <c:pt idx="163">
                  <c:v>8925</c:v>
                </c:pt>
                <c:pt idx="164">
                  <c:v>9000</c:v>
                </c:pt>
                <c:pt idx="165">
                  <c:v>9072</c:v>
                </c:pt>
                <c:pt idx="166">
                  <c:v>9500</c:v>
                </c:pt>
                <c:pt idx="167">
                  <c:v>9665</c:v>
                </c:pt>
                <c:pt idx="168">
                  <c:v>9800</c:v>
                </c:pt>
                <c:pt idx="169">
                  <c:v>9850</c:v>
                </c:pt>
                <c:pt idx="170">
                  <c:v>9999</c:v>
                </c:pt>
                <c:pt idx="171">
                  <c:v>10000</c:v>
                </c:pt>
                <c:pt idx="172">
                  <c:v>10050</c:v>
                </c:pt>
                <c:pt idx="173">
                  <c:v>10275</c:v>
                </c:pt>
                <c:pt idx="174">
                  <c:v>10500</c:v>
                </c:pt>
                <c:pt idx="175">
                  <c:v>10600</c:v>
                </c:pt>
                <c:pt idx="176">
                  <c:v>11000</c:v>
                </c:pt>
                <c:pt idx="177">
                  <c:v>11260</c:v>
                </c:pt>
                <c:pt idx="178">
                  <c:v>11500</c:v>
                </c:pt>
                <c:pt idx="179">
                  <c:v>11737</c:v>
                </c:pt>
                <c:pt idx="180">
                  <c:v>12000</c:v>
                </c:pt>
                <c:pt idx="181">
                  <c:v>12200</c:v>
                </c:pt>
                <c:pt idx="182">
                  <c:v>12444</c:v>
                </c:pt>
                <c:pt idx="183">
                  <c:v>12500</c:v>
                </c:pt>
                <c:pt idx="184">
                  <c:v>12516</c:v>
                </c:pt>
                <c:pt idx="185">
                  <c:v>12800</c:v>
                </c:pt>
                <c:pt idx="186">
                  <c:v>13000</c:v>
                </c:pt>
                <c:pt idx="187">
                  <c:v>14000</c:v>
                </c:pt>
                <c:pt idx="188">
                  <c:v>14500</c:v>
                </c:pt>
                <c:pt idx="189">
                  <c:v>15000</c:v>
                </c:pt>
                <c:pt idx="190">
                  <c:v>15500</c:v>
                </c:pt>
                <c:pt idx="191">
                  <c:v>16000</c:v>
                </c:pt>
                <c:pt idx="192">
                  <c:v>16300</c:v>
                </c:pt>
                <c:pt idx="193">
                  <c:v>16350</c:v>
                </c:pt>
                <c:pt idx="194">
                  <c:v>16700</c:v>
                </c:pt>
                <c:pt idx="195">
                  <c:v>17000</c:v>
                </c:pt>
                <c:pt idx="196">
                  <c:v>17482</c:v>
                </c:pt>
                <c:pt idx="197">
                  <c:v>17500</c:v>
                </c:pt>
                <c:pt idx="198">
                  <c:v>18000</c:v>
                </c:pt>
                <c:pt idx="199">
                  <c:v>18500</c:v>
                </c:pt>
                <c:pt idx="200">
                  <c:v>18800</c:v>
                </c:pt>
                <c:pt idx="201">
                  <c:v>19000</c:v>
                </c:pt>
                <c:pt idx="202">
                  <c:v>19500</c:v>
                </c:pt>
                <c:pt idx="203">
                  <c:v>19800</c:v>
                </c:pt>
                <c:pt idx="204">
                  <c:v>20000</c:v>
                </c:pt>
                <c:pt idx="205">
                  <c:v>21000</c:v>
                </c:pt>
                <c:pt idx="206">
                  <c:v>22000</c:v>
                </c:pt>
                <c:pt idx="207">
                  <c:v>22400</c:v>
                </c:pt>
                <c:pt idx="208">
                  <c:v>22765</c:v>
                </c:pt>
                <c:pt idx="209">
                  <c:v>23000</c:v>
                </c:pt>
                <c:pt idx="210">
                  <c:v>24000</c:v>
                </c:pt>
                <c:pt idx="211">
                  <c:v>24200</c:v>
                </c:pt>
                <c:pt idx="212">
                  <c:v>25000</c:v>
                </c:pt>
                <c:pt idx="213">
                  <c:v>26000</c:v>
                </c:pt>
                <c:pt idx="214">
                  <c:v>26500</c:v>
                </c:pt>
                <c:pt idx="215">
                  <c:v>27000</c:v>
                </c:pt>
                <c:pt idx="216">
                  <c:v>27800</c:v>
                </c:pt>
                <c:pt idx="217">
                  <c:v>28000</c:v>
                </c:pt>
                <c:pt idx="218">
                  <c:v>28450</c:v>
                </c:pt>
                <c:pt idx="219">
                  <c:v>28888</c:v>
                </c:pt>
                <c:pt idx="220">
                  <c:v>30000</c:v>
                </c:pt>
                <c:pt idx="221">
                  <c:v>31000</c:v>
                </c:pt>
                <c:pt idx="222">
                  <c:v>32000</c:v>
                </c:pt>
                <c:pt idx="223">
                  <c:v>32360</c:v>
                </c:pt>
                <c:pt idx="224">
                  <c:v>32768</c:v>
                </c:pt>
                <c:pt idx="225">
                  <c:v>33500</c:v>
                </c:pt>
                <c:pt idx="226">
                  <c:v>34000</c:v>
                </c:pt>
                <c:pt idx="227">
                  <c:v>35000</c:v>
                </c:pt>
                <c:pt idx="228">
                  <c:v>36400</c:v>
                </c:pt>
                <c:pt idx="229">
                  <c:v>37500</c:v>
                </c:pt>
                <c:pt idx="230">
                  <c:v>38000</c:v>
                </c:pt>
                <c:pt idx="231">
                  <c:v>40000</c:v>
                </c:pt>
                <c:pt idx="232">
                  <c:v>42000</c:v>
                </c:pt>
                <c:pt idx="233">
                  <c:v>43500</c:v>
                </c:pt>
                <c:pt idx="234">
                  <c:v>44000</c:v>
                </c:pt>
                <c:pt idx="235">
                  <c:v>44250</c:v>
                </c:pt>
                <c:pt idx="236">
                  <c:v>45000</c:v>
                </c:pt>
                <c:pt idx="237">
                  <c:v>47000</c:v>
                </c:pt>
                <c:pt idx="238">
                  <c:v>48000</c:v>
                </c:pt>
                <c:pt idx="239">
                  <c:v>50000</c:v>
                </c:pt>
                <c:pt idx="240">
                  <c:v>52000</c:v>
                </c:pt>
                <c:pt idx="241">
                  <c:v>55000</c:v>
                </c:pt>
                <c:pt idx="242">
                  <c:v>58425</c:v>
                </c:pt>
                <c:pt idx="243">
                  <c:v>60000</c:v>
                </c:pt>
                <c:pt idx="244">
                  <c:v>65000</c:v>
                </c:pt>
                <c:pt idx="245">
                  <c:v>68000</c:v>
                </c:pt>
                <c:pt idx="246">
                  <c:v>70000</c:v>
                </c:pt>
                <c:pt idx="247">
                  <c:v>71500</c:v>
                </c:pt>
                <c:pt idx="248">
                  <c:v>75000</c:v>
                </c:pt>
                <c:pt idx="249">
                  <c:v>78000</c:v>
                </c:pt>
                <c:pt idx="250">
                  <c:v>80000</c:v>
                </c:pt>
                <c:pt idx="251">
                  <c:v>85000</c:v>
                </c:pt>
                <c:pt idx="252">
                  <c:v>89200</c:v>
                </c:pt>
                <c:pt idx="253">
                  <c:v>98000</c:v>
                </c:pt>
                <c:pt idx="254">
                  <c:v>100000</c:v>
                </c:pt>
                <c:pt idx="255">
                  <c:v>116000</c:v>
                </c:pt>
                <c:pt idx="256">
                  <c:v>125000</c:v>
                </c:pt>
                <c:pt idx="257">
                  <c:v>126000</c:v>
                </c:pt>
                <c:pt idx="258">
                  <c:v>150000</c:v>
                </c:pt>
                <c:pt idx="259">
                  <c:v>160000</c:v>
                </c:pt>
                <c:pt idx="260">
                  <c:v>179000</c:v>
                </c:pt>
                <c:pt idx="261">
                  <c:v>198000</c:v>
                </c:pt>
                <c:pt idx="262">
                  <c:v>200000</c:v>
                </c:pt>
                <c:pt idx="263">
                  <c:v>250000</c:v>
                </c:pt>
                <c:pt idx="264">
                  <c:v>261962</c:v>
                </c:pt>
                <c:pt idx="265">
                  <c:v>300000</c:v>
                </c:pt>
                <c:pt idx="266">
                  <c:v>400000</c:v>
                </c:pt>
              </c:numCache>
            </c:numRef>
          </c:xVal>
          <c:yVal>
            <c:numRef>
              <c:f>'4b. Scatter graph'!$B$2:$B$268</c:f>
              <c:numCache>
                <c:formatCode>General</c:formatCode>
                <c:ptCount val="267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9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9</c:v>
                </c:pt>
                <c:pt idx="16">
                  <c:v>1</c:v>
                </c:pt>
                <c:pt idx="17">
                  <c:v>1</c:v>
                </c:pt>
                <c:pt idx="18">
                  <c:v>18</c:v>
                </c:pt>
                <c:pt idx="19">
                  <c:v>30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12</c:v>
                </c:pt>
                <c:pt idx="24">
                  <c:v>12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79</c:v>
                </c:pt>
                <c:pt idx="31">
                  <c:v>6</c:v>
                </c:pt>
                <c:pt idx="32">
                  <c:v>25</c:v>
                </c:pt>
                <c:pt idx="33">
                  <c:v>1</c:v>
                </c:pt>
                <c:pt idx="34">
                  <c:v>5</c:v>
                </c:pt>
                <c:pt idx="35">
                  <c:v>1</c:v>
                </c:pt>
                <c:pt idx="36">
                  <c:v>1</c:v>
                </c:pt>
                <c:pt idx="37">
                  <c:v>14</c:v>
                </c:pt>
                <c:pt idx="38">
                  <c:v>1</c:v>
                </c:pt>
                <c:pt idx="39">
                  <c:v>1</c:v>
                </c:pt>
                <c:pt idx="40">
                  <c:v>17</c:v>
                </c:pt>
                <c:pt idx="41">
                  <c:v>1</c:v>
                </c:pt>
                <c:pt idx="42">
                  <c:v>21</c:v>
                </c:pt>
                <c:pt idx="43">
                  <c:v>1</c:v>
                </c:pt>
                <c:pt idx="44">
                  <c:v>5</c:v>
                </c:pt>
                <c:pt idx="45">
                  <c:v>10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116</c:v>
                </c:pt>
                <c:pt idx="51">
                  <c:v>2</c:v>
                </c:pt>
                <c:pt idx="52">
                  <c:v>1</c:v>
                </c:pt>
                <c:pt idx="53">
                  <c:v>8</c:v>
                </c:pt>
                <c:pt idx="54">
                  <c:v>1</c:v>
                </c:pt>
                <c:pt idx="55">
                  <c:v>28</c:v>
                </c:pt>
                <c:pt idx="56">
                  <c:v>6</c:v>
                </c:pt>
                <c:pt idx="57">
                  <c:v>7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98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11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153</c:v>
                </c:pt>
                <c:pt idx="78">
                  <c:v>1</c:v>
                </c:pt>
                <c:pt idx="79">
                  <c:v>4</c:v>
                </c:pt>
                <c:pt idx="80">
                  <c:v>8</c:v>
                </c:pt>
                <c:pt idx="81">
                  <c:v>1</c:v>
                </c:pt>
                <c:pt idx="82">
                  <c:v>1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100</c:v>
                </c:pt>
                <c:pt idx="89">
                  <c:v>1</c:v>
                </c:pt>
                <c:pt idx="90">
                  <c:v>1</c:v>
                </c:pt>
                <c:pt idx="91">
                  <c:v>4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8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120</c:v>
                </c:pt>
                <c:pt idx="101">
                  <c:v>2</c:v>
                </c:pt>
                <c:pt idx="102">
                  <c:v>6</c:v>
                </c:pt>
                <c:pt idx="103">
                  <c:v>1</c:v>
                </c:pt>
                <c:pt idx="104">
                  <c:v>7</c:v>
                </c:pt>
                <c:pt idx="105">
                  <c:v>3</c:v>
                </c:pt>
                <c:pt idx="106">
                  <c:v>5</c:v>
                </c:pt>
                <c:pt idx="107">
                  <c:v>1</c:v>
                </c:pt>
                <c:pt idx="108">
                  <c:v>54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72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150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16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49</c:v>
                </c:pt>
                <c:pt idx="141">
                  <c:v>1</c:v>
                </c:pt>
                <c:pt idx="142">
                  <c:v>1</c:v>
                </c:pt>
                <c:pt idx="143">
                  <c:v>8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22</c:v>
                </c:pt>
                <c:pt idx="148">
                  <c:v>1</c:v>
                </c:pt>
                <c:pt idx="149">
                  <c:v>1</c:v>
                </c:pt>
                <c:pt idx="150">
                  <c:v>27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44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12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11</c:v>
                </c:pt>
                <c:pt idx="165">
                  <c:v>1</c:v>
                </c:pt>
                <c:pt idx="166">
                  <c:v>6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103</c:v>
                </c:pt>
                <c:pt idx="172">
                  <c:v>1</c:v>
                </c:pt>
                <c:pt idx="173">
                  <c:v>1</c:v>
                </c:pt>
                <c:pt idx="174">
                  <c:v>3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26</c:v>
                </c:pt>
                <c:pt idx="181">
                  <c:v>1</c:v>
                </c:pt>
                <c:pt idx="182">
                  <c:v>1</c:v>
                </c:pt>
                <c:pt idx="183">
                  <c:v>5</c:v>
                </c:pt>
                <c:pt idx="184">
                  <c:v>1</c:v>
                </c:pt>
                <c:pt idx="185">
                  <c:v>1</c:v>
                </c:pt>
                <c:pt idx="186">
                  <c:v>10</c:v>
                </c:pt>
                <c:pt idx="187">
                  <c:v>6</c:v>
                </c:pt>
                <c:pt idx="188">
                  <c:v>2</c:v>
                </c:pt>
                <c:pt idx="189">
                  <c:v>56</c:v>
                </c:pt>
                <c:pt idx="190">
                  <c:v>1</c:v>
                </c:pt>
                <c:pt idx="191">
                  <c:v>5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10</c:v>
                </c:pt>
                <c:pt idx="199">
                  <c:v>7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44</c:v>
                </c:pt>
                <c:pt idx="205">
                  <c:v>3</c:v>
                </c:pt>
                <c:pt idx="206">
                  <c:v>6</c:v>
                </c:pt>
                <c:pt idx="207">
                  <c:v>1</c:v>
                </c:pt>
                <c:pt idx="208">
                  <c:v>1</c:v>
                </c:pt>
                <c:pt idx="209">
                  <c:v>4</c:v>
                </c:pt>
                <c:pt idx="210">
                  <c:v>2</c:v>
                </c:pt>
                <c:pt idx="211">
                  <c:v>1</c:v>
                </c:pt>
                <c:pt idx="212">
                  <c:v>47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26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22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16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3</c:v>
                </c:pt>
                <c:pt idx="237">
                  <c:v>1</c:v>
                </c:pt>
                <c:pt idx="238">
                  <c:v>2</c:v>
                </c:pt>
                <c:pt idx="239">
                  <c:v>31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3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5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15</c:v>
                </c:pt>
                <c:pt idx="255">
                  <c:v>1</c:v>
                </c:pt>
                <c:pt idx="256">
                  <c:v>2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74-428B-ABF2-6CF358007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192079"/>
        <c:axId val="981361279"/>
      </c:scatterChart>
      <c:valAx>
        <c:axId val="852192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 $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361279"/>
        <c:crosses val="autoZero"/>
        <c:crossBetween val="midCat"/>
      </c:valAx>
      <c:valAx>
        <c:axId val="98136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9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 Bonus line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'5. Bonus line chart'!$A$2:$A$13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'5. Bonus line chart'!$F$2:$F$13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D-46E9-B9BA-49459DA51486}"/>
            </c:ext>
          </c:extLst>
        </c:ser>
        <c:ser>
          <c:idx val="1"/>
          <c:order val="1"/>
          <c:tx>
            <c:strRef>
              <c:f>'5. Bonus line chart'!$G$1</c:f>
              <c:strCache>
                <c:ptCount val="1"/>
                <c:pt idx="0">
                  <c:v>Percental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'5. Bonus line chart'!$A$2:$A$13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'5. Bonus line chart'!$G$2:$G$13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D-46E9-B9BA-49459DA51486}"/>
            </c:ext>
          </c:extLst>
        </c:ser>
        <c:ser>
          <c:idx val="2"/>
          <c:order val="2"/>
          <c:tx>
            <c:strRef>
              <c:f>'5. Bonus line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'5. Bonus line chart'!$A$2:$A$13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'5. Bonus line chart'!$H$2:$H$13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D-46E9-B9BA-49459DA51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891136"/>
        <c:axId val="2013966960"/>
      </c:lineChart>
      <c:catAx>
        <c:axId val="1933891136"/>
        <c:scaling>
          <c:orientation val="minMax"/>
        </c:scaling>
        <c:delete val="0"/>
        <c:axPos val="b"/>
        <c:title>
          <c:tx>
            <c:strRef>
              <c:f>'5. Bonus line chart'!$A$1</c:f>
              <c:strCache>
                <c:ptCount val="1"/>
                <c:pt idx="0">
                  <c:v>Goal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66960"/>
        <c:crosses val="autoZero"/>
        <c:auto val="1"/>
        <c:lblAlgn val="ctr"/>
        <c:lblOffset val="100"/>
        <c:noMultiLvlLbl val="0"/>
      </c:catAx>
      <c:valAx>
        <c:axId val="20139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89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Backer Count Variances between Successful and Failed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 Count Variances between Successful and Failed Campaigns</a:t>
          </a:r>
        </a:p>
      </cx:txPr>
    </cx:title>
    <cx:plotArea>
      <cx:plotAreaRegion>
        <cx:series layoutId="boxWhisker" uniqueId="{D33B2716-0186-435A-B317-B075E191CC16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47DD73-AA12-4623-9CBE-EA0C2AEDB066}">
          <cx:tx>
            <cx:txData>
              <cx:f>_xlchart.v1.2</cx:f>
              <cx:v>backers_count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Successful vs.  Failed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Successful vs.  Failed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Backers 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Backers Count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2</xdr:row>
      <xdr:rowOff>57150</xdr:rowOff>
    </xdr:from>
    <xdr:to>
      <xdr:col>17</xdr:col>
      <xdr:colOff>371475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4901C-E0C1-47E6-B297-18CD57A27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2</xdr:row>
      <xdr:rowOff>104775</xdr:rowOff>
    </xdr:from>
    <xdr:to>
      <xdr:col>18</xdr:col>
      <xdr:colOff>342900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A7D8C-E2BC-4314-8E3A-4AF5664D1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174307</xdr:rowOff>
    </xdr:from>
    <xdr:to>
      <xdr:col>20</xdr:col>
      <xdr:colOff>544830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4F110-A927-43E1-A0B2-5E753B16C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327659</xdr:colOff>
      <xdr:row>3</xdr:row>
      <xdr:rowOff>63816</xdr:rowOff>
    </xdr:from>
    <xdr:to>
      <xdr:col>13</xdr:col>
      <xdr:colOff>219074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9B272-0A6D-4686-A26B-8B91B108A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1043940</xdr:colOff>
      <xdr:row>19</xdr:row>
      <xdr:rowOff>11430</xdr:rowOff>
    </xdr:from>
    <xdr:to>
      <xdr:col>7</xdr:col>
      <xdr:colOff>701040</xdr:colOff>
      <xdr:row>42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59284-39FA-4D4F-B158-9D8D1B591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27</xdr:row>
      <xdr:rowOff>0</xdr:rowOff>
    </xdr:from>
    <xdr:to>
      <xdr:col>13</xdr:col>
      <xdr:colOff>1165859</xdr:colOff>
      <xdr:row>54</xdr:row>
      <xdr:rowOff>28574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911131-D00C-4DD2-A1CA-AAE1DDBE71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91499" y="4905375"/>
              <a:ext cx="7267575" cy="49129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57150</xdr:colOff>
      <xdr:row>51</xdr:row>
      <xdr:rowOff>171450</xdr:rowOff>
    </xdr:from>
    <xdr:to>
      <xdr:col>11</xdr:col>
      <xdr:colOff>266700</xdr:colOff>
      <xdr:row>53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C8F8C2C-F283-4102-A2CB-8369122E390C}"/>
            </a:ext>
          </a:extLst>
        </xdr:cNvPr>
        <xdr:cNvSpPr txBox="1"/>
      </xdr:nvSpPr>
      <xdr:spPr>
        <a:xfrm>
          <a:off x="10696575" y="9420225"/>
          <a:ext cx="81915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Successful</a:t>
          </a:r>
        </a:p>
      </xdr:txBody>
    </xdr:sp>
    <xdr:clientData/>
  </xdr:twoCellAnchor>
  <xdr:twoCellAnchor>
    <xdr:from>
      <xdr:col>11</xdr:col>
      <xdr:colOff>1457325</xdr:colOff>
      <xdr:row>51</xdr:row>
      <xdr:rowOff>161925</xdr:rowOff>
    </xdr:from>
    <xdr:to>
      <xdr:col>12</xdr:col>
      <xdr:colOff>619125</xdr:colOff>
      <xdr:row>53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D6D5369-2C5B-46FE-8B81-FC46F470D61C}"/>
            </a:ext>
          </a:extLst>
        </xdr:cNvPr>
        <xdr:cNvSpPr txBox="1"/>
      </xdr:nvSpPr>
      <xdr:spPr>
        <a:xfrm>
          <a:off x="12706350" y="9410700"/>
          <a:ext cx="67627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Failed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" refreshedDate="44071.845433333336" createdVersion="6" refreshedVersion="6" minRefreshableVersion="3" recordCount="4115" xr:uid="{D8834709-07E5-403B-99E0-FF08D5CB85FF}">
  <cacheSource type="worksheet">
    <worksheetSource ref="A1:U1048576" sheet="1. 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43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" refreshedDate="44079.437076736111" createdVersion="6" refreshedVersion="6" minRefreshableVersion="3" recordCount="4115" xr:uid="{DE21805C-4A67-4CDF-A604-C4F061DE5492}">
  <cacheSource type="worksheet">
    <worksheetSource ref="A1:D1048576" sheet="Sheet2"/>
  </cacheSource>
  <cacheFields count="4">
    <cacheField name="goal" numFmtId="0">
      <sharedItems containsString="0" containsBlank="1" containsNumber="1" minValue="1" maxValue="100000000" count="446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8000"/>
        <n v="265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53"/>
        <n v="13"/>
        <n v="1395"/>
        <n v="17482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20"/>
        <n v="10115"/>
        <n v="5999"/>
        <n v="10000000"/>
        <n v="100000000"/>
        <n v="8880"/>
        <n v="17600"/>
        <n v="678"/>
        <n v="4336"/>
        <n v="71764"/>
        <n v="1500000"/>
        <n v="375000"/>
        <n v="525"/>
        <n v="5000000"/>
        <n v="128"/>
        <n v="515"/>
        <n v="4950"/>
        <n v="7175"/>
        <n v="474900"/>
        <n v="6000000"/>
        <n v="6750"/>
        <n v="42850"/>
        <n v="575"/>
        <n v="9300"/>
        <n v="13803"/>
        <n v="60"/>
        <n v="1110"/>
        <n v="516"/>
        <n v="2888"/>
        <n v="510000"/>
        <n v="124000"/>
        <n v="25000000"/>
        <n v="270"/>
        <n v="30000000"/>
        <n v="1680"/>
        <n v="5200"/>
        <n v="2"/>
        <n v="133800"/>
        <n v="3274"/>
        <n v="280"/>
        <n v="19980"/>
        <n v="1999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x v="4107"/>
    <m/>
    <m/>
    <m/>
    <x v="4"/>
    <x v="21"/>
    <m/>
    <m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n v="22603"/>
    <x v="0"/>
    <x v="0"/>
  </r>
  <r>
    <x v="0"/>
    <n v="9302.5"/>
    <x v="0"/>
    <x v="1"/>
  </r>
  <r>
    <x v="1"/>
    <n v="30383.32"/>
    <x v="0"/>
    <x v="2"/>
  </r>
  <r>
    <x v="2"/>
    <n v="1076751.05"/>
    <x v="1"/>
    <x v="0"/>
  </r>
  <r>
    <x v="3"/>
    <n v="2344134.67"/>
    <x v="0"/>
    <x v="0"/>
  </r>
  <r>
    <x v="0"/>
    <n v="65"/>
    <x v="0"/>
    <x v="3"/>
  </r>
  <r>
    <x v="4"/>
    <n v="306970"/>
    <x v="0"/>
    <x v="0"/>
  </r>
  <r>
    <x v="5"/>
    <n v="1351"/>
    <x v="0"/>
    <x v="4"/>
  </r>
  <r>
    <x v="6"/>
    <n v="105881"/>
    <x v="0"/>
    <x v="1"/>
  </r>
  <r>
    <x v="7"/>
    <n v="18671"/>
    <x v="0"/>
    <x v="1"/>
  </r>
  <r>
    <x v="2"/>
    <n v="92848.5"/>
    <x v="0"/>
    <x v="1"/>
  </r>
  <r>
    <x v="8"/>
    <n v="45041"/>
    <x v="0"/>
    <x v="1"/>
  </r>
  <r>
    <x v="9"/>
    <n v="170525"/>
    <x v="0"/>
    <x v="0"/>
  </r>
  <r>
    <x v="10"/>
    <n v="167820.6"/>
    <x v="0"/>
    <x v="0"/>
  </r>
  <r>
    <x v="11"/>
    <n v="10965"/>
    <x v="0"/>
    <x v="0"/>
  </r>
  <r>
    <x v="12"/>
    <n v="292097"/>
    <x v="0"/>
    <x v="0"/>
  </r>
  <r>
    <x v="13"/>
    <n v="100490.02"/>
    <x v="0"/>
    <x v="0"/>
  </r>
  <r>
    <x v="14"/>
    <n v="110353.65"/>
    <x v="0"/>
    <x v="0"/>
  </r>
  <r>
    <x v="9"/>
    <n v="136009.76"/>
    <x v="0"/>
    <x v="1"/>
  </r>
  <r>
    <x v="7"/>
    <n v="13566"/>
    <x v="0"/>
    <x v="1"/>
  </r>
  <r>
    <x v="15"/>
    <n v="1003"/>
    <x v="0"/>
    <x v="2"/>
  </r>
  <r>
    <x v="8"/>
    <n v="30303.24"/>
    <x v="0"/>
    <x v="1"/>
  </r>
  <r>
    <x v="16"/>
    <n v="590807.11"/>
    <x v="0"/>
    <x v="5"/>
  </r>
  <r>
    <x v="7"/>
    <n v="11744.9"/>
    <x v="0"/>
    <x v="1"/>
  </r>
  <r>
    <x v="17"/>
    <n v="1165"/>
    <x v="0"/>
    <x v="1"/>
  </r>
  <r>
    <x v="2"/>
    <n v="56590"/>
    <x v="0"/>
    <x v="0"/>
  </r>
  <r>
    <x v="9"/>
    <n v="110538.12"/>
    <x v="0"/>
    <x v="0"/>
  </r>
  <r>
    <x v="18"/>
    <n v="129748.82"/>
    <x v="0"/>
    <x v="1"/>
  </r>
  <r>
    <x v="16"/>
    <n v="513422.57"/>
    <x v="0"/>
    <x v="0"/>
  </r>
  <r>
    <x v="12"/>
    <n v="202928.5"/>
    <x v="0"/>
    <x v="1"/>
  </r>
  <r>
    <x v="11"/>
    <n v="7336.01"/>
    <x v="0"/>
    <x v="0"/>
  </r>
  <r>
    <x v="19"/>
    <n v="243778"/>
    <x v="0"/>
    <x v="1"/>
  </r>
  <r>
    <x v="20"/>
    <n v="1434"/>
    <x v="0"/>
    <x v="0"/>
  </r>
  <r>
    <x v="3"/>
    <n v="285309.33"/>
    <x v="0"/>
    <x v="1"/>
  </r>
  <r>
    <x v="21"/>
    <n v="198415.01"/>
    <x v="0"/>
    <x v="1"/>
  </r>
  <r>
    <x v="9"/>
    <n v="92154.22"/>
    <x v="0"/>
    <x v="0"/>
  </r>
  <r>
    <x v="17"/>
    <n v="885"/>
    <x v="0"/>
    <x v="6"/>
  </r>
  <r>
    <x v="22"/>
    <n v="4388"/>
    <x v="0"/>
    <x v="0"/>
  </r>
  <r>
    <x v="16"/>
    <n v="409782"/>
    <x v="0"/>
    <x v="0"/>
  </r>
  <r>
    <x v="23"/>
    <n v="40140.01"/>
    <x v="0"/>
    <x v="0"/>
  </r>
  <r>
    <x v="7"/>
    <n v="8064"/>
    <x v="0"/>
    <x v="1"/>
  </r>
  <r>
    <x v="24"/>
    <n v="800211"/>
    <x v="0"/>
    <x v="0"/>
  </r>
  <r>
    <x v="25"/>
    <n v="315222.2"/>
    <x v="0"/>
    <x v="0"/>
  </r>
  <r>
    <x v="2"/>
    <n v="39304.01"/>
    <x v="0"/>
    <x v="6"/>
  </r>
  <r>
    <x v="7"/>
    <n v="7795"/>
    <x v="0"/>
    <x v="1"/>
  </r>
  <r>
    <x v="19"/>
    <n v="180062"/>
    <x v="0"/>
    <x v="1"/>
  </r>
  <r>
    <x v="6"/>
    <n v="28167.25"/>
    <x v="0"/>
    <x v="2"/>
  </r>
  <r>
    <x v="16"/>
    <n v="349474"/>
    <x v="0"/>
    <x v="0"/>
  </r>
  <r>
    <x v="8"/>
    <n v="16862"/>
    <x v="0"/>
    <x v="0"/>
  </r>
  <r>
    <x v="26"/>
    <n v="39693.279999999999"/>
    <x v="0"/>
    <x v="5"/>
  </r>
  <r>
    <x v="22"/>
    <n v="3307"/>
    <x v="0"/>
    <x v="0"/>
  </r>
  <r>
    <x v="20"/>
    <n v="970"/>
    <x v="0"/>
    <x v="0"/>
  </r>
  <r>
    <x v="8"/>
    <n v="15903.5"/>
    <x v="0"/>
    <x v="1"/>
  </r>
  <r>
    <x v="6"/>
    <n v="23414"/>
    <x v="0"/>
    <x v="0"/>
  </r>
  <r>
    <x v="12"/>
    <n v="115816"/>
    <x v="0"/>
    <x v="0"/>
  </r>
  <r>
    <x v="27"/>
    <n v="19557"/>
    <x v="0"/>
    <x v="6"/>
  </r>
  <r>
    <x v="28"/>
    <n v="972594.99"/>
    <x v="0"/>
    <x v="0"/>
  </r>
  <r>
    <x v="29"/>
    <n v="10843"/>
    <x v="0"/>
    <x v="1"/>
  </r>
  <r>
    <x v="9"/>
    <n v="53737"/>
    <x v="0"/>
    <x v="1"/>
  </r>
  <r>
    <x v="30"/>
    <n v="15039"/>
    <x v="0"/>
    <x v="1"/>
  </r>
  <r>
    <x v="31"/>
    <n v="184133.01"/>
    <x v="0"/>
    <x v="7"/>
  </r>
  <r>
    <x v="32"/>
    <n v="15725"/>
    <x v="0"/>
    <x v="1"/>
  </r>
  <r>
    <x v="12"/>
    <n v="104146.51"/>
    <x v="0"/>
    <x v="7"/>
  </r>
  <r>
    <x v="7"/>
    <n v="5078"/>
    <x v="0"/>
    <x v="0"/>
  </r>
  <r>
    <x v="33"/>
    <n v="7011"/>
    <x v="0"/>
    <x v="0"/>
  </r>
  <r>
    <x v="34"/>
    <n v="6039"/>
    <x v="0"/>
    <x v="1"/>
  </r>
  <r>
    <x v="8"/>
    <n v="12413"/>
    <x v="0"/>
    <x v="2"/>
  </r>
  <r>
    <x v="2"/>
    <n v="24790"/>
    <x v="0"/>
    <x v="1"/>
  </r>
  <r>
    <x v="35"/>
    <n v="791862"/>
    <x v="0"/>
    <x v="0"/>
  </r>
  <r>
    <x v="9"/>
    <n v="49321"/>
    <x v="0"/>
    <x v="0"/>
  </r>
  <r>
    <x v="36"/>
    <n v="8807"/>
    <x v="0"/>
    <x v="1"/>
  </r>
  <r>
    <x v="25"/>
    <n v="193963.9"/>
    <x v="0"/>
    <x v="0"/>
  </r>
  <r>
    <x v="2"/>
    <n v="24201"/>
    <x v="0"/>
    <x v="6"/>
  </r>
  <r>
    <x v="9"/>
    <n v="47327"/>
    <x v="0"/>
    <x v="0"/>
  </r>
  <r>
    <x v="22"/>
    <n v="2299"/>
    <x v="0"/>
    <x v="1"/>
  </r>
  <r>
    <x v="37"/>
    <n v="1373.24"/>
    <x v="0"/>
    <x v="3"/>
  </r>
  <r>
    <x v="3"/>
    <n v="136924.35"/>
    <x v="0"/>
    <x v="5"/>
  </r>
  <r>
    <x v="38"/>
    <n v="67856"/>
    <x v="0"/>
    <x v="1"/>
  </r>
  <r>
    <x v="39"/>
    <n v="79335.360000000001"/>
    <x v="0"/>
    <x v="2"/>
  </r>
  <r>
    <x v="8"/>
    <n v="10680"/>
    <x v="0"/>
    <x v="7"/>
  </r>
  <r>
    <x v="40"/>
    <n v="106"/>
    <x v="0"/>
    <x v="2"/>
  </r>
  <r>
    <x v="14"/>
    <n v="33641"/>
    <x v="0"/>
    <x v="0"/>
  </r>
  <r>
    <x v="41"/>
    <n v="31330"/>
    <x v="0"/>
    <x v="6"/>
  </r>
  <r>
    <x v="42"/>
    <n v="22645"/>
    <x v="0"/>
    <x v="1"/>
  </r>
  <r>
    <x v="43"/>
    <n v="2650.5"/>
    <x v="0"/>
    <x v="1"/>
  </r>
  <r>
    <x v="14"/>
    <n v="32616"/>
    <x v="0"/>
    <x v="0"/>
  </r>
  <r>
    <x v="44"/>
    <n v="39550.5"/>
    <x v="0"/>
    <x v="1"/>
  </r>
  <r>
    <x v="16"/>
    <n v="201165"/>
    <x v="0"/>
    <x v="0"/>
  </r>
  <r>
    <x v="45"/>
    <n v="167410.01999999999"/>
    <x v="0"/>
    <x v="0"/>
  </r>
  <r>
    <x v="46"/>
    <n v="1570"/>
    <x v="0"/>
    <x v="4"/>
  </r>
  <r>
    <x v="47"/>
    <n v="301719.59000000003"/>
    <x v="0"/>
    <x v="0"/>
  </r>
  <r>
    <x v="7"/>
    <n v="3851.5"/>
    <x v="0"/>
    <x v="4"/>
  </r>
  <r>
    <x v="48"/>
    <n v="4225"/>
    <x v="0"/>
    <x v="0"/>
  </r>
  <r>
    <x v="49"/>
    <n v="420.99"/>
    <x v="0"/>
    <x v="2"/>
  </r>
  <r>
    <x v="50"/>
    <n v="210171"/>
    <x v="0"/>
    <x v="0"/>
  </r>
  <r>
    <x v="12"/>
    <n v="76105"/>
    <x v="0"/>
    <x v="1"/>
  </r>
  <r>
    <x v="51"/>
    <n v="5666"/>
    <x v="0"/>
    <x v="5"/>
  </r>
  <r>
    <x v="2"/>
    <n v="18851"/>
    <x v="0"/>
    <x v="1"/>
  </r>
  <r>
    <x v="12"/>
    <n v="75099.199999999997"/>
    <x v="0"/>
    <x v="0"/>
  </r>
  <r>
    <x v="12"/>
    <n v="74026"/>
    <x v="0"/>
    <x v="0"/>
  </r>
  <r>
    <x v="8"/>
    <n v="9030"/>
    <x v="0"/>
    <x v="0"/>
  </r>
  <r>
    <x v="16"/>
    <n v="177412.01"/>
    <x v="0"/>
    <x v="0"/>
  </r>
  <r>
    <x v="2"/>
    <n v="17731"/>
    <x v="0"/>
    <x v="0"/>
  </r>
  <r>
    <x v="16"/>
    <n v="176524"/>
    <x v="0"/>
    <x v="0"/>
  </r>
  <r>
    <x v="52"/>
    <n v="63527"/>
    <x v="0"/>
    <x v="1"/>
  </r>
  <r>
    <x v="32"/>
    <n v="10554.11"/>
    <x v="0"/>
    <x v="2"/>
  </r>
  <r>
    <x v="14"/>
    <n v="28067.57"/>
    <x v="0"/>
    <x v="3"/>
  </r>
  <r>
    <x v="37"/>
    <n v="1050.5"/>
    <x v="0"/>
    <x v="2"/>
  </r>
  <r>
    <x v="24"/>
    <n v="348018"/>
    <x v="0"/>
    <x v="0"/>
  </r>
  <r>
    <x v="6"/>
    <n v="13864"/>
    <x v="0"/>
    <x v="0"/>
  </r>
  <r>
    <x v="29"/>
    <n v="6842"/>
    <x v="0"/>
    <x v="2"/>
  </r>
  <r>
    <x v="53"/>
    <n v="2879"/>
    <x v="0"/>
    <x v="3"/>
  </r>
  <r>
    <x v="32"/>
    <n v="10067.5"/>
    <x v="0"/>
    <x v="3"/>
  </r>
  <r>
    <x v="8"/>
    <n v="8301"/>
    <x v="0"/>
    <x v="1"/>
  </r>
  <r>
    <x v="54"/>
    <n v="825"/>
    <x v="0"/>
    <x v="3"/>
  </r>
  <r>
    <x v="8"/>
    <n v="8173"/>
    <x v="0"/>
    <x v="1"/>
  </r>
  <r>
    <x v="18"/>
    <n v="39131"/>
    <x v="0"/>
    <x v="0"/>
  </r>
  <r>
    <x v="55"/>
    <n v="40280"/>
    <x v="0"/>
    <x v="6"/>
  </r>
  <r>
    <x v="51"/>
    <n v="4804"/>
    <x v="0"/>
    <x v="1"/>
  </r>
  <r>
    <x v="3"/>
    <n v="96015.9"/>
    <x v="0"/>
    <x v="0"/>
  </r>
  <r>
    <x v="56"/>
    <n v="22991.01"/>
    <x v="0"/>
    <x v="3"/>
  </r>
  <r>
    <x v="57"/>
    <n v="396659"/>
    <x v="0"/>
    <x v="0"/>
  </r>
  <r>
    <x v="58"/>
    <n v="11345"/>
    <x v="0"/>
    <x v="5"/>
  </r>
  <r>
    <x v="22"/>
    <n v="1575"/>
    <x v="0"/>
    <x v="3"/>
  </r>
  <r>
    <x v="22"/>
    <n v="1560"/>
    <x v="0"/>
    <x v="0"/>
  </r>
  <r>
    <x v="9"/>
    <n v="30866"/>
    <x v="0"/>
    <x v="4"/>
  </r>
  <r>
    <x v="59"/>
    <n v="1841"/>
    <x v="0"/>
    <x v="2"/>
  </r>
  <r>
    <x v="2"/>
    <n v="15273"/>
    <x v="0"/>
    <x v="4"/>
  </r>
  <r>
    <x v="16"/>
    <n v="152579"/>
    <x v="0"/>
    <x v="0"/>
  </r>
  <r>
    <x v="19"/>
    <n v="76047"/>
    <x v="0"/>
    <x v="0"/>
  </r>
  <r>
    <x v="31"/>
    <n v="106330.39"/>
    <x v="0"/>
    <x v="0"/>
  </r>
  <r>
    <x v="2"/>
    <n v="15121"/>
    <x v="0"/>
    <x v="3"/>
  </r>
  <r>
    <x v="8"/>
    <n v="7555"/>
    <x v="0"/>
    <x v="3"/>
  </r>
  <r>
    <x v="9"/>
    <n v="30047.64"/>
    <x v="0"/>
    <x v="0"/>
  </r>
  <r>
    <x v="19"/>
    <n v="75029.48"/>
    <x v="0"/>
    <x v="0"/>
  </r>
  <r>
    <x v="60"/>
    <n v="2100"/>
    <x v="0"/>
    <x v="3"/>
  </r>
  <r>
    <x v="61"/>
    <n v="597"/>
    <x v="0"/>
    <x v="1"/>
  </r>
  <r>
    <x v="62"/>
    <n v="7326.88"/>
    <x v="0"/>
    <x v="0"/>
  </r>
  <r>
    <x v="63"/>
    <n v="16210"/>
    <x v="0"/>
    <x v="2"/>
  </r>
  <r>
    <x v="19"/>
    <n v="73552"/>
    <x v="0"/>
    <x v="7"/>
  </r>
  <r>
    <x v="64"/>
    <n v="176420"/>
    <x v="0"/>
    <x v="0"/>
  </r>
  <r>
    <x v="7"/>
    <n v="2929"/>
    <x v="0"/>
    <x v="4"/>
  </r>
  <r>
    <x v="59"/>
    <n v="1755.01"/>
    <x v="0"/>
    <x v="2"/>
  </r>
  <r>
    <x v="17"/>
    <n v="290"/>
    <x v="0"/>
    <x v="6"/>
  </r>
  <r>
    <x v="37"/>
    <n v="867"/>
    <x v="0"/>
    <x v="3"/>
  </r>
  <r>
    <x v="9"/>
    <n v="28817"/>
    <x v="0"/>
    <x v="0"/>
  </r>
  <r>
    <x v="7"/>
    <n v="2870"/>
    <x v="0"/>
    <x v="3"/>
  </r>
  <r>
    <x v="65"/>
    <n v="11323"/>
    <x v="0"/>
    <x v="1"/>
  </r>
  <r>
    <x v="66"/>
    <n v="289"/>
    <x v="0"/>
    <x v="3"/>
  </r>
  <r>
    <x v="16"/>
    <n v="142483"/>
    <x v="0"/>
    <x v="0"/>
  </r>
  <r>
    <x v="9"/>
    <n v="28474"/>
    <x v="0"/>
    <x v="1"/>
  </r>
  <r>
    <x v="2"/>
    <n v="14166"/>
    <x v="0"/>
    <x v="4"/>
  </r>
  <r>
    <x v="12"/>
    <n v="56618"/>
    <x v="0"/>
    <x v="1"/>
  </r>
  <r>
    <x v="32"/>
    <n v="8447"/>
    <x v="0"/>
    <x v="6"/>
  </r>
  <r>
    <x v="2"/>
    <n v="14055"/>
    <x v="0"/>
    <x v="0"/>
  </r>
  <r>
    <x v="12"/>
    <n v="56146"/>
    <x v="0"/>
    <x v="0"/>
  </r>
  <r>
    <x v="6"/>
    <n v="11215"/>
    <x v="0"/>
    <x v="6"/>
  </r>
  <r>
    <x v="29"/>
    <n v="5574"/>
    <x v="0"/>
    <x v="0"/>
  </r>
  <r>
    <x v="67"/>
    <n v="18066"/>
    <x v="0"/>
    <x v="6"/>
  </r>
  <r>
    <x v="68"/>
    <n v="24505"/>
    <x v="0"/>
    <x v="1"/>
  </r>
  <r>
    <x v="29"/>
    <n v="5437"/>
    <x v="0"/>
    <x v="2"/>
  </r>
  <r>
    <x v="29"/>
    <n v="5414"/>
    <x v="0"/>
    <x v="1"/>
  </r>
  <r>
    <x v="2"/>
    <n v="13534"/>
    <x v="0"/>
    <x v="1"/>
  </r>
  <r>
    <x v="69"/>
    <n v="39137"/>
    <x v="0"/>
    <x v="6"/>
  </r>
  <r>
    <x v="18"/>
    <n v="32075"/>
    <x v="0"/>
    <x v="0"/>
  </r>
  <r>
    <x v="32"/>
    <n v="8014"/>
    <x v="0"/>
    <x v="2"/>
  </r>
  <r>
    <x v="37"/>
    <n v="797"/>
    <x v="0"/>
    <x v="2"/>
  </r>
  <r>
    <x v="6"/>
    <n v="10610"/>
    <x v="0"/>
    <x v="2"/>
  </r>
  <r>
    <x v="18"/>
    <n v="31754.69"/>
    <x v="0"/>
    <x v="3"/>
  </r>
  <r>
    <x v="70"/>
    <n v="1052110.8700000001"/>
    <x v="0"/>
    <x v="0"/>
  </r>
  <r>
    <x v="46"/>
    <n v="1050"/>
    <x v="0"/>
    <x v="2"/>
  </r>
  <r>
    <x v="2"/>
    <n v="13114"/>
    <x v="0"/>
    <x v="0"/>
  </r>
  <r>
    <x v="27"/>
    <n v="9121"/>
    <x v="0"/>
    <x v="6"/>
  </r>
  <r>
    <x v="34"/>
    <n v="3122"/>
    <x v="0"/>
    <x v="6"/>
  </r>
  <r>
    <x v="71"/>
    <n v="231543.12"/>
    <x v="0"/>
    <x v="0"/>
  </r>
  <r>
    <x v="72"/>
    <n v="508525.01"/>
    <x v="0"/>
    <x v="0"/>
  </r>
  <r>
    <x v="59"/>
    <n v="1535"/>
    <x v="0"/>
    <x v="4"/>
  </r>
  <r>
    <x v="9"/>
    <n v="25445"/>
    <x v="0"/>
    <x v="7"/>
  </r>
  <r>
    <x v="12"/>
    <n v="50863"/>
    <x v="0"/>
    <x v="6"/>
  </r>
  <r>
    <x v="29"/>
    <n v="5080"/>
    <x v="0"/>
    <x v="2"/>
  </r>
  <r>
    <x v="38"/>
    <n v="37994"/>
    <x v="0"/>
    <x v="6"/>
  </r>
  <r>
    <x v="2"/>
    <n v="12627"/>
    <x v="0"/>
    <x v="0"/>
  </r>
  <r>
    <x v="73"/>
    <n v="9342"/>
    <x v="0"/>
    <x v="2"/>
  </r>
  <r>
    <x v="37"/>
    <n v="752"/>
    <x v="0"/>
    <x v="3"/>
  </r>
  <r>
    <x v="18"/>
    <n v="30037.01"/>
    <x v="0"/>
    <x v="6"/>
  </r>
  <r>
    <x v="60"/>
    <n v="1750"/>
    <x v="0"/>
    <x v="2"/>
  </r>
  <r>
    <x v="32"/>
    <n v="7445.14"/>
    <x v="0"/>
    <x v="0"/>
  </r>
  <r>
    <x v="16"/>
    <n v="123920"/>
    <x v="0"/>
    <x v="0"/>
  </r>
  <r>
    <x v="51"/>
    <n v="3700"/>
    <x v="0"/>
    <x v="4"/>
  </r>
  <r>
    <x v="2"/>
    <n v="12321"/>
    <x v="0"/>
    <x v="3"/>
  </r>
  <r>
    <x v="3"/>
    <n v="73818.240000000005"/>
    <x v="0"/>
    <x v="0"/>
  </r>
  <r>
    <x v="9"/>
    <n v="24315"/>
    <x v="0"/>
    <x v="1"/>
  </r>
  <r>
    <x v="54"/>
    <n v="605"/>
    <x v="0"/>
    <x v="3"/>
  </r>
  <r>
    <x v="54"/>
    <n v="605"/>
    <x v="0"/>
    <x v="3"/>
  </r>
  <r>
    <x v="74"/>
    <n v="301"/>
    <x v="0"/>
    <x v="2"/>
  </r>
  <r>
    <x v="8"/>
    <n v="6000"/>
    <x v="0"/>
    <x v="4"/>
  </r>
  <r>
    <x v="22"/>
    <n v="1197"/>
    <x v="0"/>
    <x v="3"/>
  </r>
  <r>
    <x v="54"/>
    <n v="595"/>
    <x v="0"/>
    <x v="5"/>
  </r>
  <r>
    <x v="29"/>
    <n v="4743"/>
    <x v="0"/>
    <x v="2"/>
  </r>
  <r>
    <x v="2"/>
    <n v="11745"/>
    <x v="0"/>
    <x v="0"/>
  </r>
  <r>
    <x v="16"/>
    <n v="117210.24000000001"/>
    <x v="0"/>
    <x v="0"/>
  </r>
  <r>
    <x v="51"/>
    <n v="3500"/>
    <x v="0"/>
    <x v="2"/>
  </r>
  <r>
    <x v="12"/>
    <n v="46643.07"/>
    <x v="0"/>
    <x v="3"/>
  </r>
  <r>
    <x v="75"/>
    <n v="7876"/>
    <x v="0"/>
    <x v="4"/>
  </r>
  <r>
    <x v="76"/>
    <n v="32035.51"/>
    <x v="0"/>
    <x v="4"/>
  </r>
  <r>
    <x v="54"/>
    <n v="570"/>
    <x v="0"/>
    <x v="3"/>
  </r>
  <r>
    <x v="77"/>
    <n v="74134"/>
    <x v="0"/>
    <x v="0"/>
  </r>
  <r>
    <x v="38"/>
    <n v="33892"/>
    <x v="0"/>
    <x v="0"/>
  </r>
  <r>
    <x v="51"/>
    <n v="3385"/>
    <x v="0"/>
    <x v="2"/>
  </r>
  <r>
    <x v="17"/>
    <n v="225"/>
    <x v="0"/>
    <x v="3"/>
  </r>
  <r>
    <x v="14"/>
    <n v="17914"/>
    <x v="0"/>
    <x v="0"/>
  </r>
  <r>
    <x v="22"/>
    <n v="1115"/>
    <x v="0"/>
    <x v="3"/>
  </r>
  <r>
    <x v="78"/>
    <n v="1069"/>
    <x v="0"/>
    <x v="1"/>
  </r>
  <r>
    <x v="22"/>
    <n v="1105"/>
    <x v="0"/>
    <x v="3"/>
  </r>
  <r>
    <x v="8"/>
    <n v="5509"/>
    <x v="0"/>
    <x v="1"/>
  </r>
  <r>
    <x v="7"/>
    <n v="2195"/>
    <x v="0"/>
    <x v="4"/>
  </r>
  <r>
    <x v="46"/>
    <n v="875"/>
    <x v="0"/>
    <x v="2"/>
  </r>
  <r>
    <x v="29"/>
    <n v="4372"/>
    <x v="0"/>
    <x v="0"/>
  </r>
  <r>
    <x v="54"/>
    <n v="545"/>
    <x v="0"/>
    <x v="2"/>
  </r>
  <r>
    <x v="22"/>
    <n v="1090"/>
    <x v="0"/>
    <x v="3"/>
  </r>
  <r>
    <x v="16"/>
    <n v="108397.11"/>
    <x v="0"/>
    <x v="0"/>
  </r>
  <r>
    <x v="34"/>
    <n v="2580"/>
    <x v="0"/>
    <x v="6"/>
  </r>
  <r>
    <x v="22"/>
    <n v="1073"/>
    <x v="0"/>
    <x v="3"/>
  </r>
  <r>
    <x v="79"/>
    <n v="81316"/>
    <x v="0"/>
    <x v="4"/>
  </r>
  <r>
    <x v="2"/>
    <n v="10678"/>
    <x v="0"/>
    <x v="0"/>
  </r>
  <r>
    <x v="22"/>
    <n v="1066"/>
    <x v="0"/>
    <x v="3"/>
  </r>
  <r>
    <x v="18"/>
    <n v="25577.56"/>
    <x v="0"/>
    <x v="2"/>
  </r>
  <r>
    <x v="16"/>
    <n v="106222"/>
    <x v="0"/>
    <x v="0"/>
  </r>
  <r>
    <x v="80"/>
    <n v="4673"/>
    <x v="0"/>
    <x v="2"/>
  </r>
  <r>
    <x v="59"/>
    <n v="1273"/>
    <x v="0"/>
    <x v="7"/>
  </r>
  <r>
    <x v="7"/>
    <n v="2110.5"/>
    <x v="0"/>
    <x v="2"/>
  </r>
  <r>
    <x v="81"/>
    <n v="168829.14"/>
    <x v="0"/>
    <x v="0"/>
  </r>
  <r>
    <x v="22"/>
    <n v="1055"/>
    <x v="0"/>
    <x v="3"/>
  </r>
  <r>
    <x v="82"/>
    <n v="1686"/>
    <x v="0"/>
    <x v="3"/>
  </r>
  <r>
    <x v="61"/>
    <n v="420"/>
    <x v="0"/>
    <x v="3"/>
  </r>
  <r>
    <x v="83"/>
    <n v="33393.339999999997"/>
    <x v="0"/>
    <x v="0"/>
  </r>
  <r>
    <x v="32"/>
    <n v="6210"/>
    <x v="0"/>
    <x v="6"/>
  </r>
  <r>
    <x v="24"/>
    <n v="206743.09"/>
    <x v="0"/>
    <x v="0"/>
  </r>
  <r>
    <x v="84"/>
    <n v="2065"/>
    <x v="0"/>
    <x v="4"/>
  </r>
  <r>
    <x v="85"/>
    <n v="3186"/>
    <x v="0"/>
    <x v="2"/>
  </r>
  <r>
    <x v="38"/>
    <n v="30805"/>
    <x v="0"/>
    <x v="6"/>
  </r>
  <r>
    <x v="7"/>
    <n v="2053"/>
    <x v="0"/>
    <x v="2"/>
  </r>
  <r>
    <x v="2"/>
    <n v="10210"/>
    <x v="0"/>
    <x v="5"/>
  </r>
  <r>
    <x v="7"/>
    <n v="2035.05"/>
    <x v="0"/>
    <x v="2"/>
  </r>
  <r>
    <x v="29"/>
    <n v="4067"/>
    <x v="0"/>
    <x v="2"/>
  </r>
  <r>
    <x v="6"/>
    <n v="8105"/>
    <x v="0"/>
    <x v="2"/>
  </r>
  <r>
    <x v="12"/>
    <n v="40502.99"/>
    <x v="0"/>
    <x v="7"/>
  </r>
  <r>
    <x v="32"/>
    <n v="6071"/>
    <x v="0"/>
    <x v="2"/>
  </r>
  <r>
    <x v="38"/>
    <n v="30334.83"/>
    <x v="0"/>
    <x v="0"/>
  </r>
  <r>
    <x v="22"/>
    <n v="1010"/>
    <x v="0"/>
    <x v="3"/>
  </r>
  <r>
    <x v="54"/>
    <n v="505"/>
    <x v="0"/>
    <x v="3"/>
  </r>
  <r>
    <x v="38"/>
    <n v="30274"/>
    <x v="0"/>
    <x v="0"/>
  </r>
  <r>
    <x v="2"/>
    <n v="10085"/>
    <x v="0"/>
    <x v="2"/>
  </r>
  <r>
    <x v="2"/>
    <n v="10081"/>
    <x v="0"/>
    <x v="6"/>
  </r>
  <r>
    <x v="81"/>
    <n v="160920"/>
    <x v="0"/>
    <x v="0"/>
  </r>
  <r>
    <x v="86"/>
    <n v="96248.960000000006"/>
    <x v="0"/>
    <x v="0"/>
  </r>
  <r>
    <x v="2"/>
    <n v="10017"/>
    <x v="0"/>
    <x v="2"/>
  </r>
  <r>
    <x v="3"/>
    <n v="60046"/>
    <x v="0"/>
    <x v="2"/>
  </r>
  <r>
    <x v="87"/>
    <n v="10"/>
    <x v="0"/>
    <x v="2"/>
  </r>
  <r>
    <x v="19"/>
    <n v="49811"/>
    <x v="0"/>
    <x v="6"/>
  </r>
  <r>
    <x v="25"/>
    <n v="79686.05"/>
    <x v="0"/>
    <x v="0"/>
  </r>
  <r>
    <x v="88"/>
    <n v="13323"/>
    <x v="0"/>
    <x v="2"/>
  </r>
  <r>
    <x v="31"/>
    <n v="69465.33"/>
    <x v="0"/>
    <x v="0"/>
  </r>
  <r>
    <x v="11"/>
    <n v="1485"/>
    <x v="0"/>
    <x v="4"/>
  </r>
  <r>
    <x v="19"/>
    <n v="49100"/>
    <x v="0"/>
    <x v="0"/>
  </r>
  <r>
    <x v="8"/>
    <n v="4890"/>
    <x v="0"/>
    <x v="2"/>
  </r>
  <r>
    <x v="51"/>
    <n v="2930.69"/>
    <x v="0"/>
    <x v="2"/>
  </r>
  <r>
    <x v="29"/>
    <n v="3906"/>
    <x v="0"/>
    <x v="2"/>
  </r>
  <r>
    <x v="32"/>
    <n v="5824"/>
    <x v="0"/>
    <x v="2"/>
  </r>
  <r>
    <x v="9"/>
    <n v="19292.5"/>
    <x v="0"/>
    <x v="0"/>
  </r>
  <r>
    <x v="51"/>
    <n v="2885"/>
    <x v="0"/>
    <x v="0"/>
  </r>
  <r>
    <x v="32"/>
    <n v="5739"/>
    <x v="0"/>
    <x v="3"/>
  </r>
  <r>
    <x v="89"/>
    <n v="500784.27"/>
    <x v="0"/>
    <x v="0"/>
  </r>
  <r>
    <x v="3"/>
    <n v="57342"/>
    <x v="0"/>
    <x v="4"/>
  </r>
  <r>
    <x v="90"/>
    <n v="15077"/>
    <x v="0"/>
    <x v="3"/>
  </r>
  <r>
    <x v="22"/>
    <n v="950"/>
    <x v="0"/>
    <x v="3"/>
  </r>
  <r>
    <x v="51"/>
    <n v="2842"/>
    <x v="0"/>
    <x v="2"/>
  </r>
  <r>
    <x v="38"/>
    <n v="28300.45"/>
    <x v="0"/>
    <x v="5"/>
  </r>
  <r>
    <x v="2"/>
    <n v="9425.23"/>
    <x v="0"/>
    <x v="3"/>
  </r>
  <r>
    <x v="7"/>
    <n v="1884"/>
    <x v="0"/>
    <x v="0"/>
  </r>
  <r>
    <x v="7"/>
    <n v="1873"/>
    <x v="0"/>
    <x v="0"/>
  </r>
  <r>
    <x v="59"/>
    <n v="1123.47"/>
    <x v="0"/>
    <x v="2"/>
  </r>
  <r>
    <x v="7"/>
    <n v="1870.99"/>
    <x v="0"/>
    <x v="3"/>
  </r>
  <r>
    <x v="7"/>
    <n v="1860"/>
    <x v="0"/>
    <x v="3"/>
  </r>
  <r>
    <x v="7"/>
    <n v="1855"/>
    <x v="0"/>
    <x v="3"/>
  </r>
  <r>
    <x v="11"/>
    <n v="1390"/>
    <x v="0"/>
    <x v="2"/>
  </r>
  <r>
    <x v="37"/>
    <n v="555"/>
    <x v="0"/>
    <x v="2"/>
  </r>
  <r>
    <x v="91"/>
    <n v="35076"/>
    <x v="0"/>
    <x v="1"/>
  </r>
  <r>
    <x v="2"/>
    <n v="9228"/>
    <x v="0"/>
    <x v="4"/>
  </r>
  <r>
    <x v="54"/>
    <n v="460"/>
    <x v="0"/>
    <x v="3"/>
  </r>
  <r>
    <x v="22"/>
    <n v="920"/>
    <x v="0"/>
    <x v="3"/>
  </r>
  <r>
    <x v="92"/>
    <n v="40357"/>
    <x v="0"/>
    <x v="4"/>
  </r>
  <r>
    <x v="75"/>
    <n v="6215.56"/>
    <x v="0"/>
    <x v="5"/>
  </r>
  <r>
    <x v="37"/>
    <n v="546"/>
    <x v="0"/>
    <x v="7"/>
  </r>
  <r>
    <x v="93"/>
    <n v="17277"/>
    <x v="0"/>
    <x v="0"/>
  </r>
  <r>
    <x v="94"/>
    <n v="123444.12"/>
    <x v="0"/>
    <x v="4"/>
  </r>
  <r>
    <x v="51"/>
    <n v="2713"/>
    <x v="0"/>
    <x v="7"/>
  </r>
  <r>
    <x v="95"/>
    <n v="633"/>
    <x v="0"/>
    <x v="2"/>
  </r>
  <r>
    <x v="22"/>
    <n v="903.14"/>
    <x v="0"/>
    <x v="2"/>
  </r>
  <r>
    <x v="96"/>
    <n v="1218"/>
    <x v="0"/>
    <x v="3"/>
  </r>
  <r>
    <x v="60"/>
    <n v="1261"/>
    <x v="0"/>
    <x v="2"/>
  </r>
  <r>
    <x v="26"/>
    <n v="10802"/>
    <x v="0"/>
    <x v="1"/>
  </r>
  <r>
    <x v="17"/>
    <n v="180"/>
    <x v="0"/>
    <x v="3"/>
  </r>
  <r>
    <x v="59"/>
    <n v="1080"/>
    <x v="0"/>
    <x v="3"/>
  </r>
  <r>
    <x v="18"/>
    <n v="21588"/>
    <x v="0"/>
    <x v="6"/>
  </r>
  <r>
    <x v="82"/>
    <n v="1436"/>
    <x v="0"/>
    <x v="2"/>
  </r>
  <r>
    <x v="97"/>
    <n v="3976"/>
    <x v="0"/>
    <x v="5"/>
  </r>
  <r>
    <x v="9"/>
    <n v="17895.25"/>
    <x v="0"/>
    <x v="4"/>
  </r>
  <r>
    <x v="19"/>
    <n v="44669"/>
    <x v="0"/>
    <x v="0"/>
  </r>
  <r>
    <x v="32"/>
    <n v="5323.01"/>
    <x v="0"/>
    <x v="4"/>
  </r>
  <r>
    <x v="12"/>
    <n v="35307"/>
    <x v="0"/>
    <x v="3"/>
  </r>
  <r>
    <x v="38"/>
    <n v="26445"/>
    <x v="0"/>
    <x v="4"/>
  </r>
  <r>
    <x v="98"/>
    <n v="4135"/>
    <x v="0"/>
    <x v="6"/>
  </r>
  <r>
    <x v="2"/>
    <n v="8792.02"/>
    <x v="0"/>
    <x v="2"/>
  </r>
  <r>
    <x v="51"/>
    <n v="2630"/>
    <x v="0"/>
    <x v="3"/>
  </r>
  <r>
    <x v="60"/>
    <n v="1225"/>
    <x v="0"/>
    <x v="3"/>
  </r>
  <r>
    <x v="37"/>
    <n v="525"/>
    <x v="0"/>
    <x v="3"/>
  </r>
  <r>
    <x v="29"/>
    <n v="3500"/>
    <x v="0"/>
    <x v="2"/>
  </r>
  <r>
    <x v="2"/>
    <n v="8740"/>
    <x v="0"/>
    <x v="3"/>
  </r>
  <r>
    <x v="51"/>
    <n v="2616"/>
    <x v="0"/>
    <x v="3"/>
  </r>
  <r>
    <x v="2"/>
    <n v="8711.52"/>
    <x v="0"/>
    <x v="2"/>
  </r>
  <r>
    <x v="99"/>
    <n v="4524.1499999999996"/>
    <x v="0"/>
    <x v="6"/>
  </r>
  <r>
    <x v="38"/>
    <n v="26100"/>
    <x v="0"/>
    <x v="4"/>
  </r>
  <r>
    <x v="34"/>
    <n v="2080"/>
    <x v="0"/>
    <x v="4"/>
  </r>
  <r>
    <x v="51"/>
    <n v="2598"/>
    <x v="0"/>
    <x v="5"/>
  </r>
  <r>
    <x v="2"/>
    <n v="8640"/>
    <x v="0"/>
    <x v="7"/>
  </r>
  <r>
    <x v="8"/>
    <n v="4320"/>
    <x v="0"/>
    <x v="2"/>
  </r>
  <r>
    <x v="29"/>
    <n v="3453.69"/>
    <x v="0"/>
    <x v="2"/>
  </r>
  <r>
    <x v="26"/>
    <n v="10346"/>
    <x v="0"/>
    <x v="2"/>
  </r>
  <r>
    <x v="68"/>
    <n v="15505"/>
    <x v="0"/>
    <x v="6"/>
  </r>
  <r>
    <x v="31"/>
    <n v="60180"/>
    <x v="0"/>
    <x v="3"/>
  </r>
  <r>
    <x v="9"/>
    <n v="17176.13"/>
    <x v="0"/>
    <x v="0"/>
  </r>
  <r>
    <x v="51"/>
    <n v="2576"/>
    <x v="0"/>
    <x v="3"/>
  </r>
  <r>
    <x v="60"/>
    <n v="1200"/>
    <x v="0"/>
    <x v="3"/>
  </r>
  <r>
    <x v="100"/>
    <n v="120"/>
    <x v="0"/>
    <x v="3"/>
  </r>
  <r>
    <x v="11"/>
    <n v="1285"/>
    <x v="0"/>
    <x v="2"/>
  </r>
  <r>
    <x v="6"/>
    <n v="6853"/>
    <x v="0"/>
    <x v="2"/>
  </r>
  <r>
    <x v="101"/>
    <n v="13704.33"/>
    <x v="0"/>
    <x v="1"/>
  </r>
  <r>
    <x v="43"/>
    <n v="1111"/>
    <x v="0"/>
    <x v="2"/>
  </r>
  <r>
    <x v="7"/>
    <n v="1707"/>
    <x v="0"/>
    <x v="0"/>
  </r>
  <r>
    <x v="51"/>
    <n v="2560"/>
    <x v="0"/>
    <x v="3"/>
  </r>
  <r>
    <x v="102"/>
    <n v="3925"/>
    <x v="0"/>
    <x v="2"/>
  </r>
  <r>
    <x v="82"/>
    <n v="1365"/>
    <x v="0"/>
    <x v="3"/>
  </r>
  <r>
    <x v="103"/>
    <n v="7670"/>
    <x v="0"/>
    <x v="3"/>
  </r>
  <r>
    <x v="104"/>
    <n v="45979.01"/>
    <x v="0"/>
    <x v="0"/>
  </r>
  <r>
    <x v="9"/>
    <n v="17028.88"/>
    <x v="0"/>
    <x v="4"/>
  </r>
  <r>
    <x v="82"/>
    <n v="1360"/>
    <x v="0"/>
    <x v="3"/>
  </r>
  <r>
    <x v="46"/>
    <n v="679.44"/>
    <x v="0"/>
    <x v="2"/>
  </r>
  <r>
    <x v="105"/>
    <n v="3397"/>
    <x v="0"/>
    <x v="0"/>
  </r>
  <r>
    <x v="95"/>
    <n v="593"/>
    <x v="0"/>
    <x v="3"/>
  </r>
  <r>
    <x v="27"/>
    <n v="5907"/>
    <x v="0"/>
    <x v="1"/>
  </r>
  <r>
    <x v="106"/>
    <n v="4308"/>
    <x v="0"/>
    <x v="0"/>
  </r>
  <r>
    <x v="2"/>
    <n v="8401"/>
    <x v="0"/>
    <x v="3"/>
  </r>
  <r>
    <x v="2"/>
    <n v="8399"/>
    <x v="0"/>
    <x v="7"/>
  </r>
  <r>
    <x v="3"/>
    <n v="50251.41"/>
    <x v="0"/>
    <x v="0"/>
  </r>
  <r>
    <x v="95"/>
    <n v="586"/>
    <x v="0"/>
    <x v="2"/>
  </r>
  <r>
    <x v="26"/>
    <n v="10045"/>
    <x v="0"/>
    <x v="0"/>
  </r>
  <r>
    <x v="51"/>
    <n v="2500.25"/>
    <x v="0"/>
    <x v="2"/>
  </r>
  <r>
    <x v="7"/>
    <n v="1665"/>
    <x v="0"/>
    <x v="4"/>
  </r>
  <r>
    <x v="43"/>
    <n v="1082"/>
    <x v="0"/>
    <x v="2"/>
  </r>
  <r>
    <x v="2"/>
    <n v="8320"/>
    <x v="0"/>
    <x v="3"/>
  </r>
  <r>
    <x v="107"/>
    <n v="86492"/>
    <x v="0"/>
    <x v="6"/>
  </r>
  <r>
    <x v="22"/>
    <n v="831"/>
    <x v="0"/>
    <x v="0"/>
  </r>
  <r>
    <x v="8"/>
    <n v="4152"/>
    <x v="0"/>
    <x v="2"/>
  </r>
  <r>
    <x v="2"/>
    <n v="8272"/>
    <x v="0"/>
    <x v="6"/>
  </r>
  <r>
    <x v="3"/>
    <n v="49588"/>
    <x v="0"/>
    <x v="4"/>
  </r>
  <r>
    <x v="108"/>
    <n v="4428"/>
    <x v="0"/>
    <x v="3"/>
  </r>
  <r>
    <x v="37"/>
    <n v="492"/>
    <x v="0"/>
    <x v="0"/>
  </r>
  <r>
    <x v="2"/>
    <n v="8160"/>
    <x v="0"/>
    <x v="5"/>
  </r>
  <r>
    <x v="11"/>
    <n v="1220"/>
    <x v="0"/>
    <x v="3"/>
  </r>
  <r>
    <x v="22"/>
    <n v="813"/>
    <x v="0"/>
    <x v="1"/>
  </r>
  <r>
    <x v="7"/>
    <n v="1625"/>
    <x v="0"/>
    <x v="3"/>
  </r>
  <r>
    <x v="7"/>
    <n v="1623"/>
    <x v="0"/>
    <x v="3"/>
  </r>
  <r>
    <x v="38"/>
    <n v="24321.1"/>
    <x v="0"/>
    <x v="2"/>
  </r>
  <r>
    <x v="38"/>
    <n v="24297"/>
    <x v="0"/>
    <x v="6"/>
  </r>
  <r>
    <x v="24"/>
    <n v="161459"/>
    <x v="0"/>
    <x v="0"/>
  </r>
  <r>
    <x v="7"/>
    <n v="1614"/>
    <x v="0"/>
    <x v="2"/>
  </r>
  <r>
    <x v="7"/>
    <n v="1610"/>
    <x v="0"/>
    <x v="3"/>
  </r>
  <r>
    <x v="8"/>
    <n v="4022"/>
    <x v="0"/>
    <x v="2"/>
  </r>
  <r>
    <x v="29"/>
    <n v="3211"/>
    <x v="0"/>
    <x v="6"/>
  </r>
  <r>
    <x v="31"/>
    <n v="56079.83"/>
    <x v="0"/>
    <x v="3"/>
  </r>
  <r>
    <x v="61"/>
    <n v="320"/>
    <x v="0"/>
    <x v="3"/>
  </r>
  <r>
    <x v="109"/>
    <n v="64"/>
    <x v="0"/>
    <x v="5"/>
  </r>
  <r>
    <x v="51"/>
    <n v="2399.94"/>
    <x v="0"/>
    <x v="2"/>
  </r>
  <r>
    <x v="27"/>
    <n v="5599"/>
    <x v="0"/>
    <x v="4"/>
  </r>
  <r>
    <x v="110"/>
    <n v="5358"/>
    <x v="0"/>
    <x v="3"/>
  </r>
  <r>
    <x v="95"/>
    <n v="558"/>
    <x v="0"/>
    <x v="3"/>
  </r>
  <r>
    <x v="9"/>
    <n v="15929.51"/>
    <x v="0"/>
    <x v="0"/>
  </r>
  <r>
    <x v="111"/>
    <n v="26024"/>
    <x v="0"/>
    <x v="6"/>
  </r>
  <r>
    <x v="26"/>
    <n v="9500"/>
    <x v="0"/>
    <x v="5"/>
  </r>
  <r>
    <x v="22"/>
    <n v="791"/>
    <x v="0"/>
    <x v="3"/>
  </r>
  <r>
    <x v="51"/>
    <n v="2370"/>
    <x v="0"/>
    <x v="3"/>
  </r>
  <r>
    <x v="29"/>
    <n v="3158"/>
    <x v="0"/>
    <x v="0"/>
  </r>
  <r>
    <x v="112"/>
    <n v="20459"/>
    <x v="0"/>
    <x v="1"/>
  </r>
  <r>
    <x v="113"/>
    <n v="26744.11"/>
    <x v="0"/>
    <x v="4"/>
  </r>
  <r>
    <x v="114"/>
    <n v="471567"/>
    <x v="0"/>
    <x v="6"/>
  </r>
  <r>
    <x v="34"/>
    <n v="1883.64"/>
    <x v="0"/>
    <x v="2"/>
  </r>
  <r>
    <x v="9"/>
    <n v="15696"/>
    <x v="0"/>
    <x v="3"/>
  </r>
  <r>
    <x v="9"/>
    <n v="15673.44"/>
    <x v="0"/>
    <x v="0"/>
  </r>
  <r>
    <x v="115"/>
    <n v="1408"/>
    <x v="0"/>
    <x v="2"/>
  </r>
  <r>
    <x v="54"/>
    <n v="391"/>
    <x v="0"/>
    <x v="2"/>
  </r>
  <r>
    <x v="116"/>
    <n v="860"/>
    <x v="0"/>
    <x v="2"/>
  </r>
  <r>
    <x v="2"/>
    <n v="7810"/>
    <x v="0"/>
    <x v="3"/>
  </r>
  <r>
    <x v="117"/>
    <n v="117108"/>
    <x v="0"/>
    <x v="4"/>
  </r>
  <r>
    <x v="6"/>
    <n v="6240"/>
    <x v="0"/>
    <x v="4"/>
  </r>
  <r>
    <x v="9"/>
    <n v="15591"/>
    <x v="0"/>
    <x v="2"/>
  </r>
  <r>
    <x v="82"/>
    <n v="1246"/>
    <x v="0"/>
    <x v="3"/>
  </r>
  <r>
    <x v="95"/>
    <n v="545"/>
    <x v="0"/>
    <x v="2"/>
  </r>
  <r>
    <x v="51"/>
    <n v="2333"/>
    <x v="0"/>
    <x v="2"/>
  </r>
  <r>
    <x v="27"/>
    <n v="5443"/>
    <x v="0"/>
    <x v="5"/>
  </r>
  <r>
    <x v="41"/>
    <n v="11650"/>
    <x v="0"/>
    <x v="2"/>
  </r>
  <r>
    <x v="9"/>
    <n v="15530"/>
    <x v="0"/>
    <x v="6"/>
  </r>
  <r>
    <x v="32"/>
    <n v="4656"/>
    <x v="0"/>
    <x v="3"/>
  </r>
  <r>
    <x v="118"/>
    <n v="1940"/>
    <x v="0"/>
    <x v="4"/>
  </r>
  <r>
    <x v="6"/>
    <n v="6207"/>
    <x v="0"/>
    <x v="2"/>
  </r>
  <r>
    <x v="17"/>
    <n v="155"/>
    <x v="0"/>
    <x v="6"/>
  </r>
  <r>
    <x v="29"/>
    <n v="3100"/>
    <x v="0"/>
    <x v="3"/>
  </r>
  <r>
    <x v="19"/>
    <n v="38743.839999999997"/>
    <x v="0"/>
    <x v="2"/>
  </r>
  <r>
    <x v="67"/>
    <n v="10071"/>
    <x v="0"/>
    <x v="2"/>
  </r>
  <r>
    <x v="32"/>
    <n v="4642"/>
    <x v="0"/>
    <x v="4"/>
  </r>
  <r>
    <x v="32"/>
    <n v="4641"/>
    <x v="0"/>
    <x v="7"/>
  </r>
  <r>
    <x v="27"/>
    <n v="5410"/>
    <x v="0"/>
    <x v="4"/>
  </r>
  <r>
    <x v="9"/>
    <n v="15443"/>
    <x v="0"/>
    <x v="3"/>
  </r>
  <r>
    <x v="119"/>
    <n v="5087"/>
    <x v="0"/>
    <x v="1"/>
  </r>
  <r>
    <x v="120"/>
    <n v="13480.16"/>
    <x v="0"/>
    <x v="2"/>
  </r>
  <r>
    <x v="64"/>
    <n v="92340.21"/>
    <x v="0"/>
    <x v="3"/>
  </r>
  <r>
    <x v="7"/>
    <n v="1538"/>
    <x v="0"/>
    <x v="1"/>
  </r>
  <r>
    <x v="41"/>
    <n v="11530"/>
    <x v="0"/>
    <x v="3"/>
  </r>
  <r>
    <x v="16"/>
    <n v="76726"/>
    <x v="0"/>
    <x v="0"/>
  </r>
  <r>
    <x v="7"/>
    <n v="1534"/>
    <x v="0"/>
    <x v="3"/>
  </r>
  <r>
    <x v="20"/>
    <n v="230"/>
    <x v="0"/>
    <x v="3"/>
  </r>
  <r>
    <x v="37"/>
    <n v="460"/>
    <x v="0"/>
    <x v="4"/>
  </r>
  <r>
    <x v="121"/>
    <n v="3005"/>
    <x v="0"/>
    <x v="3"/>
  </r>
  <r>
    <x v="112"/>
    <n v="19931"/>
    <x v="0"/>
    <x v="1"/>
  </r>
  <r>
    <x v="7"/>
    <n v="1532"/>
    <x v="0"/>
    <x v="3"/>
  </r>
  <r>
    <x v="29"/>
    <n v="3062"/>
    <x v="0"/>
    <x v="1"/>
  </r>
  <r>
    <x v="32"/>
    <n v="4580"/>
    <x v="0"/>
    <x v="3"/>
  </r>
  <r>
    <x v="102"/>
    <n v="3510"/>
    <x v="0"/>
    <x v="4"/>
  </r>
  <r>
    <x v="24"/>
    <n v="152604.29999999999"/>
    <x v="0"/>
    <x v="0"/>
  </r>
  <r>
    <x v="51"/>
    <n v="2282"/>
    <x v="0"/>
    <x v="2"/>
  </r>
  <r>
    <x v="22"/>
    <n v="760"/>
    <x v="0"/>
    <x v="3"/>
  </r>
  <r>
    <x v="11"/>
    <n v="1140"/>
    <x v="0"/>
    <x v="2"/>
  </r>
  <r>
    <x v="59"/>
    <n v="911"/>
    <x v="0"/>
    <x v="2"/>
  </r>
  <r>
    <x v="8"/>
    <n v="3791"/>
    <x v="0"/>
    <x v="2"/>
  </r>
  <r>
    <x v="22"/>
    <n v="754"/>
    <x v="0"/>
    <x v="2"/>
  </r>
  <r>
    <x v="29"/>
    <n v="3015"/>
    <x v="0"/>
    <x v="3"/>
  </r>
  <r>
    <x v="104"/>
    <n v="40594"/>
    <x v="0"/>
    <x v="4"/>
  </r>
  <r>
    <x v="14"/>
    <n v="12001.5"/>
    <x v="0"/>
    <x v="6"/>
  </r>
  <r>
    <x v="54"/>
    <n v="375"/>
    <x v="0"/>
    <x v="3"/>
  </r>
  <r>
    <x v="5"/>
    <n v="75"/>
    <x v="0"/>
    <x v="3"/>
  </r>
  <r>
    <x v="41"/>
    <n v="11231"/>
    <x v="0"/>
    <x v="0"/>
  </r>
  <r>
    <x v="13"/>
    <n v="10435"/>
    <x v="0"/>
    <x v="2"/>
  </r>
  <r>
    <x v="22"/>
    <n v="745"/>
    <x v="0"/>
    <x v="3"/>
  </r>
  <r>
    <x v="122"/>
    <n v="469"/>
    <x v="0"/>
    <x v="3"/>
  </r>
  <r>
    <x v="123"/>
    <n v="126082.45"/>
    <x v="0"/>
    <x v="0"/>
  </r>
  <r>
    <x v="2"/>
    <n v="7415"/>
    <x v="0"/>
    <x v="4"/>
  </r>
  <r>
    <x v="51"/>
    <n v="2222"/>
    <x v="0"/>
    <x v="2"/>
  </r>
  <r>
    <x v="38"/>
    <n v="22215"/>
    <x v="0"/>
    <x v="6"/>
  </r>
  <r>
    <x v="6"/>
    <n v="5922"/>
    <x v="0"/>
    <x v="0"/>
  </r>
  <r>
    <x v="116"/>
    <n v="814"/>
    <x v="0"/>
    <x v="5"/>
  </r>
  <r>
    <x v="2"/>
    <n v="7397"/>
    <x v="0"/>
    <x v="0"/>
  </r>
  <r>
    <x v="34"/>
    <n v="1773"/>
    <x v="0"/>
    <x v="2"/>
  </r>
  <r>
    <x v="59"/>
    <n v="886"/>
    <x v="0"/>
    <x v="5"/>
  </r>
  <r>
    <x v="6"/>
    <n v="5904"/>
    <x v="0"/>
    <x v="4"/>
  </r>
  <r>
    <x v="23"/>
    <n v="7219"/>
    <x v="0"/>
    <x v="5"/>
  </r>
  <r>
    <x v="24"/>
    <n v="147233.76999999999"/>
    <x v="0"/>
    <x v="4"/>
  </r>
  <r>
    <x v="68"/>
    <n v="13228"/>
    <x v="0"/>
    <x v="1"/>
  </r>
  <r>
    <x v="14"/>
    <n v="11751"/>
    <x v="0"/>
    <x v="0"/>
  </r>
  <r>
    <x v="29"/>
    <n v="2932"/>
    <x v="0"/>
    <x v="2"/>
  </r>
  <r>
    <x v="124"/>
    <n v="169985.91"/>
    <x v="0"/>
    <x v="3"/>
  </r>
  <r>
    <x v="32"/>
    <n v="4396"/>
    <x v="0"/>
    <x v="3"/>
  </r>
  <r>
    <x v="80"/>
    <n v="3223"/>
    <x v="0"/>
    <x v="1"/>
  </r>
  <r>
    <x v="36"/>
    <n v="2635"/>
    <x v="0"/>
    <x v="3"/>
  </r>
  <r>
    <x v="125"/>
    <n v="11364"/>
    <x v="0"/>
    <x v="2"/>
  </r>
  <r>
    <x v="2"/>
    <n v="7304.04"/>
    <x v="0"/>
    <x v="2"/>
  </r>
  <r>
    <x v="7"/>
    <n v="1460"/>
    <x v="0"/>
    <x v="3"/>
  </r>
  <r>
    <x v="38"/>
    <n v="21882"/>
    <x v="0"/>
    <x v="0"/>
  </r>
  <r>
    <x v="13"/>
    <n v="10210"/>
    <x v="0"/>
    <x v="2"/>
  </r>
  <r>
    <x v="76"/>
    <n v="20398"/>
    <x v="0"/>
    <x v="6"/>
  </r>
  <r>
    <x v="32"/>
    <n v="4371"/>
    <x v="0"/>
    <x v="3"/>
  </r>
  <r>
    <x v="7"/>
    <n v="1455"/>
    <x v="0"/>
    <x v="4"/>
  </r>
  <r>
    <x v="22"/>
    <n v="727"/>
    <x v="0"/>
    <x v="2"/>
  </r>
  <r>
    <x v="29"/>
    <n v="2908"/>
    <x v="0"/>
    <x v="2"/>
  </r>
  <r>
    <x v="51"/>
    <n v="2180"/>
    <x v="0"/>
    <x v="2"/>
  </r>
  <r>
    <x v="53"/>
    <n v="1235"/>
    <x v="0"/>
    <x v="4"/>
  </r>
  <r>
    <x v="126"/>
    <n v="65313"/>
    <x v="0"/>
    <x v="6"/>
  </r>
  <r>
    <x v="9"/>
    <n v="14511"/>
    <x v="0"/>
    <x v="2"/>
  </r>
  <r>
    <x v="18"/>
    <n v="17350.13"/>
    <x v="0"/>
    <x v="2"/>
  </r>
  <r>
    <x v="25"/>
    <n v="57817"/>
    <x v="0"/>
    <x v="0"/>
  </r>
  <r>
    <x v="7"/>
    <n v="1445"/>
    <x v="0"/>
    <x v="2"/>
  </r>
  <r>
    <x v="2"/>
    <n v="7220"/>
    <x v="0"/>
    <x v="3"/>
  </r>
  <r>
    <x v="9"/>
    <n v="14437.46"/>
    <x v="0"/>
    <x v="2"/>
  </r>
  <r>
    <x v="14"/>
    <n v="11545.1"/>
    <x v="0"/>
    <x v="7"/>
  </r>
  <r>
    <x v="100"/>
    <n v="101"/>
    <x v="0"/>
    <x v="0"/>
  </r>
  <r>
    <x v="51"/>
    <n v="2161"/>
    <x v="0"/>
    <x v="3"/>
  </r>
  <r>
    <x v="34"/>
    <n v="1728.07"/>
    <x v="0"/>
    <x v="2"/>
  </r>
  <r>
    <x v="95"/>
    <n v="504"/>
    <x v="0"/>
    <x v="3"/>
  </r>
  <r>
    <x v="127"/>
    <n v="2735"/>
    <x v="0"/>
    <x v="5"/>
  </r>
  <r>
    <x v="128"/>
    <n v="93374"/>
    <x v="0"/>
    <x v="0"/>
  </r>
  <r>
    <x v="3"/>
    <n v="43037"/>
    <x v="0"/>
    <x v="0"/>
  </r>
  <r>
    <x v="115"/>
    <n v="1290"/>
    <x v="0"/>
    <x v="3"/>
  </r>
  <r>
    <x v="37"/>
    <n v="430"/>
    <x v="0"/>
    <x v="3"/>
  </r>
  <r>
    <x v="29"/>
    <n v="2864"/>
    <x v="0"/>
    <x v="3"/>
  </r>
  <r>
    <x v="51"/>
    <n v="2143"/>
    <x v="0"/>
    <x v="2"/>
  </r>
  <r>
    <x v="95"/>
    <n v="500"/>
    <x v="0"/>
    <x v="2"/>
  </r>
  <r>
    <x v="2"/>
    <n v="7140"/>
    <x v="0"/>
    <x v="2"/>
  </r>
  <r>
    <x v="51"/>
    <n v="2140"/>
    <x v="0"/>
    <x v="3"/>
  </r>
  <r>
    <x v="129"/>
    <n v="14653"/>
    <x v="0"/>
    <x v="4"/>
  </r>
  <r>
    <x v="116"/>
    <n v="783"/>
    <x v="0"/>
    <x v="3"/>
  </r>
  <r>
    <x v="26"/>
    <n v="8529"/>
    <x v="0"/>
    <x v="4"/>
  </r>
  <r>
    <x v="76"/>
    <n v="19860"/>
    <x v="0"/>
    <x v="4"/>
  </r>
  <r>
    <x v="29"/>
    <n v="2833"/>
    <x v="0"/>
    <x v="4"/>
  </r>
  <r>
    <x v="32"/>
    <n v="4247"/>
    <x v="0"/>
    <x v="3"/>
  </r>
  <r>
    <x v="29"/>
    <n v="2831"/>
    <x v="0"/>
    <x v="2"/>
  </r>
  <r>
    <x v="6"/>
    <n v="5660"/>
    <x v="0"/>
    <x v="4"/>
  </r>
  <r>
    <x v="117"/>
    <n v="106084.5"/>
    <x v="0"/>
    <x v="0"/>
  </r>
  <r>
    <x v="130"/>
    <n v="32172.66"/>
    <x v="0"/>
    <x v="0"/>
  </r>
  <r>
    <x v="53"/>
    <n v="1200"/>
    <x v="0"/>
    <x v="3"/>
  </r>
  <r>
    <x v="131"/>
    <n v="1835"/>
    <x v="0"/>
    <x v="3"/>
  </r>
  <r>
    <x v="132"/>
    <n v="11992"/>
    <x v="0"/>
    <x v="1"/>
  </r>
  <r>
    <x v="2"/>
    <n v="7050"/>
    <x v="0"/>
    <x v="4"/>
  </r>
  <r>
    <x v="133"/>
    <n v="632"/>
    <x v="0"/>
    <x v="4"/>
  </r>
  <r>
    <x v="29"/>
    <n v="2804"/>
    <x v="0"/>
    <x v="3"/>
  </r>
  <r>
    <x v="51"/>
    <n v="2102"/>
    <x v="0"/>
    <x v="3"/>
  </r>
  <r>
    <x v="18"/>
    <n v="16806"/>
    <x v="0"/>
    <x v="0"/>
  </r>
  <r>
    <x v="5"/>
    <n v="70"/>
    <x v="0"/>
    <x v="3"/>
  </r>
  <r>
    <x v="54"/>
    <n v="350"/>
    <x v="0"/>
    <x v="3"/>
  </r>
  <r>
    <x v="8"/>
    <n v="3499"/>
    <x v="0"/>
    <x v="0"/>
  </r>
  <r>
    <x v="29"/>
    <n v="2795"/>
    <x v="0"/>
    <x v="2"/>
  </r>
  <r>
    <x v="32"/>
    <n v="4176"/>
    <x v="0"/>
    <x v="3"/>
  </r>
  <r>
    <x v="112"/>
    <n v="18083"/>
    <x v="0"/>
    <x v="4"/>
  </r>
  <r>
    <x v="11"/>
    <n v="1043"/>
    <x v="0"/>
    <x v="3"/>
  </r>
  <r>
    <x v="22"/>
    <n v="695"/>
    <x v="0"/>
    <x v="3"/>
  </r>
  <r>
    <x v="134"/>
    <n v="60450.1"/>
    <x v="0"/>
    <x v="6"/>
  </r>
  <r>
    <x v="19"/>
    <n v="34676"/>
    <x v="0"/>
    <x v="5"/>
  </r>
  <r>
    <x v="19"/>
    <n v="34660"/>
    <x v="0"/>
    <x v="2"/>
  </r>
  <r>
    <x v="8"/>
    <n v="3466"/>
    <x v="0"/>
    <x v="2"/>
  </r>
  <r>
    <x v="135"/>
    <n v="5366"/>
    <x v="0"/>
    <x v="3"/>
  </r>
  <r>
    <x v="61"/>
    <n v="277"/>
    <x v="0"/>
    <x v="3"/>
  </r>
  <r>
    <x v="26"/>
    <n v="8306.42"/>
    <x v="0"/>
    <x v="0"/>
  </r>
  <r>
    <x v="32"/>
    <n v="4150"/>
    <x v="0"/>
    <x v="3"/>
  </r>
  <r>
    <x v="7"/>
    <n v="1382"/>
    <x v="0"/>
    <x v="3"/>
  </r>
  <r>
    <x v="32"/>
    <n v="4145"/>
    <x v="0"/>
    <x v="3"/>
  </r>
  <r>
    <x v="60"/>
    <n v="966"/>
    <x v="0"/>
    <x v="3"/>
  </r>
  <r>
    <x v="38"/>
    <n v="20689"/>
    <x v="0"/>
    <x v="2"/>
  </r>
  <r>
    <x v="27"/>
    <n v="4818"/>
    <x v="0"/>
    <x v="2"/>
  </r>
  <r>
    <x v="95"/>
    <n v="481.5"/>
    <x v="0"/>
    <x v="3"/>
  </r>
  <r>
    <x v="32"/>
    <n v="4124"/>
    <x v="0"/>
    <x v="4"/>
  </r>
  <r>
    <x v="7"/>
    <n v="1374.16"/>
    <x v="0"/>
    <x v="2"/>
  </r>
  <r>
    <x v="6"/>
    <n v="5496"/>
    <x v="0"/>
    <x v="1"/>
  </r>
  <r>
    <x v="136"/>
    <n v="2198"/>
    <x v="0"/>
    <x v="5"/>
  </r>
  <r>
    <x v="51"/>
    <n v="2056.66"/>
    <x v="0"/>
    <x v="2"/>
  </r>
  <r>
    <x v="137"/>
    <n v="1466"/>
    <x v="0"/>
    <x v="0"/>
  </r>
  <r>
    <x v="132"/>
    <n v="11633"/>
    <x v="0"/>
    <x v="4"/>
  </r>
  <r>
    <x v="22"/>
    <n v="684"/>
    <x v="0"/>
    <x v="4"/>
  </r>
  <r>
    <x v="51"/>
    <n v="2052"/>
    <x v="0"/>
    <x v="2"/>
  </r>
  <r>
    <x v="59"/>
    <n v="820"/>
    <x v="0"/>
    <x v="2"/>
  </r>
  <r>
    <x v="6"/>
    <n v="5465"/>
    <x v="0"/>
    <x v="2"/>
  </r>
  <r>
    <x v="22"/>
    <n v="683"/>
    <x v="0"/>
    <x v="2"/>
  </r>
  <r>
    <x v="6"/>
    <n v="5456"/>
    <x v="0"/>
    <x v="4"/>
  </r>
  <r>
    <x v="37"/>
    <n v="409.01"/>
    <x v="0"/>
    <x v="3"/>
  </r>
  <r>
    <x v="57"/>
    <n v="170271"/>
    <x v="0"/>
    <x v="0"/>
  </r>
  <r>
    <x v="32"/>
    <n v="4085"/>
    <x v="0"/>
    <x v="3"/>
  </r>
  <r>
    <x v="9"/>
    <n v="13614"/>
    <x v="0"/>
    <x v="5"/>
  </r>
  <r>
    <x v="61"/>
    <n v="272"/>
    <x v="0"/>
    <x v="3"/>
  </r>
  <r>
    <x v="8"/>
    <n v="3400"/>
    <x v="0"/>
    <x v="3"/>
  </r>
  <r>
    <x v="7"/>
    <n v="1360"/>
    <x v="0"/>
    <x v="2"/>
  </r>
  <r>
    <x v="12"/>
    <n v="27197.22"/>
    <x v="0"/>
    <x v="6"/>
  </r>
  <r>
    <x v="41"/>
    <n v="10182.02"/>
    <x v="0"/>
    <x v="2"/>
  </r>
  <r>
    <x v="7"/>
    <n v="1351"/>
    <x v="0"/>
    <x v="2"/>
  </r>
  <r>
    <x v="32"/>
    <n v="4050"/>
    <x v="0"/>
    <x v="3"/>
  </r>
  <r>
    <x v="9"/>
    <n v="13500"/>
    <x v="0"/>
    <x v="6"/>
  </r>
  <r>
    <x v="22"/>
    <n v="675"/>
    <x v="0"/>
    <x v="6"/>
  </r>
  <r>
    <x v="8"/>
    <n v="3372.25"/>
    <x v="0"/>
    <x v="2"/>
  </r>
  <r>
    <x v="31"/>
    <n v="47189"/>
    <x v="0"/>
    <x v="6"/>
  </r>
  <r>
    <x v="2"/>
    <n v="6740.37"/>
    <x v="0"/>
    <x v="2"/>
  </r>
  <r>
    <x v="34"/>
    <n v="1616.14"/>
    <x v="0"/>
    <x v="3"/>
  </r>
  <r>
    <x v="7"/>
    <n v="1346.11"/>
    <x v="0"/>
    <x v="2"/>
  </r>
  <r>
    <x v="132"/>
    <n v="11428.19"/>
    <x v="0"/>
    <x v="1"/>
  </r>
  <r>
    <x v="136"/>
    <n v="2150.1"/>
    <x v="0"/>
    <x v="2"/>
  </r>
  <r>
    <x v="2"/>
    <n v="6705"/>
    <x v="0"/>
    <x v="4"/>
  </r>
  <r>
    <x v="29"/>
    <n v="2681"/>
    <x v="0"/>
    <x v="2"/>
  </r>
  <r>
    <x v="27"/>
    <n v="4678.5"/>
    <x v="0"/>
    <x v="2"/>
  </r>
  <r>
    <x v="2"/>
    <n v="6680.22"/>
    <x v="0"/>
    <x v="2"/>
  </r>
  <r>
    <x v="7"/>
    <n v="1336"/>
    <x v="0"/>
    <x v="5"/>
  </r>
  <r>
    <x v="59"/>
    <n v="801"/>
    <x v="0"/>
    <x v="7"/>
  </r>
  <r>
    <x v="19"/>
    <n v="33370.769999999997"/>
    <x v="0"/>
    <x v="0"/>
  </r>
  <r>
    <x v="51"/>
    <n v="2002.22"/>
    <x v="0"/>
    <x v="3"/>
  </r>
  <r>
    <x v="32"/>
    <n v="4004"/>
    <x v="0"/>
    <x v="3"/>
  </r>
  <r>
    <x v="11"/>
    <n v="1001"/>
    <x v="0"/>
    <x v="2"/>
  </r>
  <r>
    <x v="37"/>
    <n v="400.33"/>
    <x v="0"/>
    <x v="2"/>
  </r>
  <r>
    <x v="59"/>
    <n v="800"/>
    <x v="0"/>
    <x v="4"/>
  </r>
  <r>
    <x v="115"/>
    <n v="1200"/>
    <x v="0"/>
    <x v="2"/>
  </r>
  <r>
    <x v="51"/>
    <n v="2000"/>
    <x v="0"/>
    <x v="2"/>
  </r>
  <r>
    <x v="51"/>
    <n v="2000"/>
    <x v="0"/>
    <x v="3"/>
  </r>
  <r>
    <x v="22"/>
    <n v="666"/>
    <x v="0"/>
    <x v="3"/>
  </r>
  <r>
    <x v="82"/>
    <n v="1065.23"/>
    <x v="0"/>
    <x v="2"/>
  </r>
  <r>
    <x v="16"/>
    <n v="66554.559999999998"/>
    <x v="0"/>
    <x v="4"/>
  </r>
  <r>
    <x v="22"/>
    <n v="665.21"/>
    <x v="0"/>
    <x v="3"/>
  </r>
  <r>
    <x v="7"/>
    <n v="1330"/>
    <x v="0"/>
    <x v="3"/>
  </r>
  <r>
    <x v="25"/>
    <n v="53157"/>
    <x v="0"/>
    <x v="1"/>
  </r>
  <r>
    <x v="51"/>
    <n v="1993"/>
    <x v="0"/>
    <x v="2"/>
  </r>
  <r>
    <x v="6"/>
    <n v="5308.26"/>
    <x v="0"/>
    <x v="3"/>
  </r>
  <r>
    <x v="7"/>
    <n v="1326"/>
    <x v="0"/>
    <x v="3"/>
  </r>
  <r>
    <x v="6"/>
    <n v="5297"/>
    <x v="0"/>
    <x v="6"/>
  </r>
  <r>
    <x v="32"/>
    <n v="3971"/>
    <x v="0"/>
    <x v="2"/>
  </r>
  <r>
    <x v="26"/>
    <n v="7934"/>
    <x v="0"/>
    <x v="2"/>
  </r>
  <r>
    <x v="8"/>
    <n v="3305"/>
    <x v="0"/>
    <x v="2"/>
  </r>
  <r>
    <x v="12"/>
    <n v="26438"/>
    <x v="0"/>
    <x v="5"/>
  </r>
  <r>
    <x v="19"/>
    <n v="33006"/>
    <x v="0"/>
    <x v="5"/>
  </r>
  <r>
    <x v="22"/>
    <n v="660"/>
    <x v="0"/>
    <x v="3"/>
  </r>
  <r>
    <x v="117"/>
    <n v="98953.42"/>
    <x v="0"/>
    <x v="4"/>
  </r>
  <r>
    <x v="82"/>
    <n v="1055.01"/>
    <x v="0"/>
    <x v="0"/>
  </r>
  <r>
    <x v="32"/>
    <n v="3955"/>
    <x v="0"/>
    <x v="2"/>
  </r>
  <r>
    <x v="29"/>
    <n v="2636"/>
    <x v="0"/>
    <x v="6"/>
  </r>
  <r>
    <x v="3"/>
    <n v="39500.5"/>
    <x v="0"/>
    <x v="0"/>
  </r>
  <r>
    <x v="138"/>
    <n v="12965.44"/>
    <x v="0"/>
    <x v="4"/>
  </r>
  <r>
    <x v="25"/>
    <n v="52576"/>
    <x v="0"/>
    <x v="3"/>
  </r>
  <r>
    <x v="95"/>
    <n v="460"/>
    <x v="0"/>
    <x v="4"/>
  </r>
  <r>
    <x v="63"/>
    <n v="7226"/>
    <x v="0"/>
    <x v="3"/>
  </r>
  <r>
    <x v="26"/>
    <n v="7877"/>
    <x v="0"/>
    <x v="3"/>
  </r>
  <r>
    <x v="12"/>
    <n v="26241"/>
    <x v="0"/>
    <x v="0"/>
  </r>
  <r>
    <x v="7"/>
    <n v="1312"/>
    <x v="0"/>
    <x v="3"/>
  </r>
  <r>
    <x v="51"/>
    <n v="1967.76"/>
    <x v="0"/>
    <x v="0"/>
  </r>
  <r>
    <x v="36"/>
    <n v="2361"/>
    <x v="0"/>
    <x v="3"/>
  </r>
  <r>
    <x v="63"/>
    <n v="7206"/>
    <x v="0"/>
    <x v="2"/>
  </r>
  <r>
    <x v="19"/>
    <n v="32745"/>
    <x v="0"/>
    <x v="4"/>
  </r>
  <r>
    <x v="36"/>
    <n v="2355"/>
    <x v="0"/>
    <x v="3"/>
  </r>
  <r>
    <x v="131"/>
    <n v="1700"/>
    <x v="0"/>
    <x v="4"/>
  </r>
  <r>
    <x v="6"/>
    <n v="5226"/>
    <x v="0"/>
    <x v="5"/>
  </r>
  <r>
    <x v="26"/>
    <n v="7839"/>
    <x v="0"/>
    <x v="4"/>
  </r>
  <r>
    <x v="115"/>
    <n v="1175"/>
    <x v="0"/>
    <x v="3"/>
  </r>
  <r>
    <x v="99"/>
    <n v="3392"/>
    <x v="0"/>
    <x v="4"/>
  </r>
  <r>
    <x v="29"/>
    <n v="2609"/>
    <x v="0"/>
    <x v="2"/>
  </r>
  <r>
    <x v="34"/>
    <n v="1565"/>
    <x v="0"/>
    <x v="3"/>
  </r>
  <r>
    <x v="14"/>
    <n v="10429"/>
    <x v="0"/>
    <x v="0"/>
  </r>
  <r>
    <x v="41"/>
    <n v="9775"/>
    <x v="0"/>
    <x v="4"/>
  </r>
  <r>
    <x v="32"/>
    <n v="3908"/>
    <x v="0"/>
    <x v="3"/>
  </r>
  <r>
    <x v="27"/>
    <n v="4559.13"/>
    <x v="0"/>
    <x v="3"/>
  </r>
  <r>
    <x v="34"/>
    <n v="1563"/>
    <x v="0"/>
    <x v="5"/>
  </r>
  <r>
    <x v="2"/>
    <n v="6500.09"/>
    <x v="0"/>
    <x v="2"/>
  </r>
  <r>
    <x v="20"/>
    <n v="195"/>
    <x v="0"/>
    <x v="3"/>
  </r>
  <r>
    <x v="1"/>
    <n v="13"/>
    <x v="0"/>
    <x v="3"/>
  </r>
  <r>
    <x v="59"/>
    <n v="780"/>
    <x v="0"/>
    <x v="3"/>
  </r>
  <r>
    <x v="22"/>
    <n v="650"/>
    <x v="0"/>
    <x v="3"/>
  </r>
  <r>
    <x v="59"/>
    <n v="780"/>
    <x v="0"/>
    <x v="3"/>
  </r>
  <r>
    <x v="22"/>
    <n v="650"/>
    <x v="0"/>
    <x v="3"/>
  </r>
  <r>
    <x v="51"/>
    <n v="1950"/>
    <x v="0"/>
    <x v="3"/>
  </r>
  <r>
    <x v="16"/>
    <n v="64974"/>
    <x v="0"/>
    <x v="6"/>
  </r>
  <r>
    <x v="116"/>
    <n v="713"/>
    <x v="0"/>
    <x v="3"/>
  </r>
  <r>
    <x v="82"/>
    <n v="1036"/>
    <x v="0"/>
    <x v="2"/>
  </r>
  <r>
    <x v="11"/>
    <n v="971"/>
    <x v="0"/>
    <x v="3"/>
  </r>
  <r>
    <x v="139"/>
    <n v="430"/>
    <x v="0"/>
    <x v="3"/>
  </r>
  <r>
    <x v="8"/>
    <n v="3226"/>
    <x v="0"/>
    <x v="6"/>
  </r>
  <r>
    <x v="17"/>
    <n v="129"/>
    <x v="0"/>
    <x v="3"/>
  </r>
  <r>
    <x v="140"/>
    <n v="11090"/>
    <x v="0"/>
    <x v="4"/>
  </r>
  <r>
    <x v="6"/>
    <n v="5157"/>
    <x v="0"/>
    <x v="3"/>
  </r>
  <r>
    <x v="34"/>
    <n v="1547"/>
    <x v="0"/>
    <x v="3"/>
  </r>
  <r>
    <x v="82"/>
    <n v="1030"/>
    <x v="0"/>
    <x v="3"/>
  </r>
  <r>
    <x v="12"/>
    <n v="25740"/>
    <x v="0"/>
    <x v="2"/>
  </r>
  <r>
    <x v="29"/>
    <n v="2569"/>
    <x v="0"/>
    <x v="3"/>
  </r>
  <r>
    <x v="16"/>
    <n v="64203.33"/>
    <x v="0"/>
    <x v="0"/>
  </r>
  <r>
    <x v="37"/>
    <n v="385"/>
    <x v="0"/>
    <x v="3"/>
  </r>
  <r>
    <x v="7"/>
    <n v="1283"/>
    <x v="0"/>
    <x v="4"/>
  </r>
  <r>
    <x v="22"/>
    <n v="641"/>
    <x v="0"/>
    <x v="2"/>
  </r>
  <r>
    <x v="141"/>
    <n v="2690"/>
    <x v="0"/>
    <x v="2"/>
  </r>
  <r>
    <x v="9"/>
    <n v="12806"/>
    <x v="0"/>
    <x v="3"/>
  </r>
  <r>
    <x v="19"/>
    <n v="32006.67"/>
    <x v="0"/>
    <x v="1"/>
  </r>
  <r>
    <x v="4"/>
    <n v="14082"/>
    <x v="0"/>
    <x v="4"/>
  </r>
  <r>
    <x v="29"/>
    <n v="2560"/>
    <x v="0"/>
    <x v="3"/>
  </r>
  <r>
    <x v="7"/>
    <n v="1280"/>
    <x v="0"/>
    <x v="3"/>
  </r>
  <r>
    <x v="51"/>
    <n v="1920"/>
    <x v="0"/>
    <x v="3"/>
  </r>
  <r>
    <x v="9"/>
    <n v="12800"/>
    <x v="0"/>
    <x v="5"/>
  </r>
  <r>
    <x v="7"/>
    <n v="1280"/>
    <x v="0"/>
    <x v="3"/>
  </r>
  <r>
    <x v="22"/>
    <n v="640"/>
    <x v="0"/>
    <x v="2"/>
  </r>
  <r>
    <x v="25"/>
    <n v="51184"/>
    <x v="0"/>
    <x v="3"/>
  </r>
  <r>
    <x v="9"/>
    <n v="12795"/>
    <x v="0"/>
    <x v="3"/>
  </r>
  <r>
    <x v="51"/>
    <n v="1918"/>
    <x v="0"/>
    <x v="3"/>
  </r>
  <r>
    <x v="142"/>
    <n v="2876"/>
    <x v="0"/>
    <x v="3"/>
  </r>
  <r>
    <x v="22"/>
    <n v="639"/>
    <x v="2"/>
    <x v="3"/>
  </r>
  <r>
    <x v="29"/>
    <n v="2555"/>
    <x v="0"/>
    <x v="3"/>
  </r>
  <r>
    <x v="26"/>
    <n v="7665"/>
    <x v="0"/>
    <x v="4"/>
  </r>
  <r>
    <x v="2"/>
    <n v="6387"/>
    <x v="0"/>
    <x v="0"/>
  </r>
  <r>
    <x v="30"/>
    <n v="3572.12"/>
    <x v="0"/>
    <x v="3"/>
  </r>
  <r>
    <x v="51"/>
    <n v="1913.05"/>
    <x v="0"/>
    <x v="2"/>
  </r>
  <r>
    <x v="7"/>
    <n v="1275"/>
    <x v="0"/>
    <x v="3"/>
  </r>
  <r>
    <x v="6"/>
    <n v="5100"/>
    <x v="0"/>
    <x v="3"/>
  </r>
  <r>
    <x v="14"/>
    <n v="10200"/>
    <x v="0"/>
    <x v="2"/>
  </r>
  <r>
    <x v="143"/>
    <n v="43296"/>
    <x v="0"/>
    <x v="4"/>
  </r>
  <r>
    <x v="9"/>
    <n v="12730.42"/>
    <x v="0"/>
    <x v="3"/>
  </r>
  <r>
    <x v="7"/>
    <n v="1273"/>
    <x v="0"/>
    <x v="2"/>
  </r>
  <r>
    <x v="29"/>
    <n v="2545"/>
    <x v="0"/>
    <x v="3"/>
  </r>
  <r>
    <x v="7"/>
    <n v="1272"/>
    <x v="0"/>
    <x v="3"/>
  </r>
  <r>
    <x v="22"/>
    <n v="636"/>
    <x v="0"/>
    <x v="4"/>
  </r>
  <r>
    <x v="59"/>
    <n v="763"/>
    <x v="0"/>
    <x v="4"/>
  </r>
  <r>
    <x v="6"/>
    <n v="5086"/>
    <x v="0"/>
    <x v="3"/>
  </r>
  <r>
    <x v="27"/>
    <n v="4450"/>
    <x v="0"/>
    <x v="3"/>
  </r>
  <r>
    <x v="37"/>
    <n v="381"/>
    <x v="0"/>
    <x v="3"/>
  </r>
  <r>
    <x v="131"/>
    <n v="1651"/>
    <x v="0"/>
    <x v="4"/>
  </r>
  <r>
    <x v="7"/>
    <n v="1270"/>
    <x v="0"/>
    <x v="2"/>
  </r>
  <r>
    <x v="144"/>
    <n v="5331"/>
    <x v="0"/>
    <x v="2"/>
  </r>
  <r>
    <x v="91"/>
    <n v="24108"/>
    <x v="0"/>
    <x v="0"/>
  </r>
  <r>
    <x v="145"/>
    <n v="628"/>
    <x v="0"/>
    <x v="0"/>
  </r>
  <r>
    <x v="75"/>
    <n v="4313"/>
    <x v="0"/>
    <x v="2"/>
  </r>
  <r>
    <x v="8"/>
    <n v="3171"/>
    <x v="0"/>
    <x v="4"/>
  </r>
  <r>
    <x v="31"/>
    <n v="44388"/>
    <x v="0"/>
    <x v="0"/>
  </r>
  <r>
    <x v="19"/>
    <n v="31683"/>
    <x v="0"/>
    <x v="3"/>
  </r>
  <r>
    <x v="22"/>
    <n v="633"/>
    <x v="0"/>
    <x v="3"/>
  </r>
  <r>
    <x v="41"/>
    <n v="9486.69"/>
    <x v="0"/>
    <x v="2"/>
  </r>
  <r>
    <x v="146"/>
    <n v="2210"/>
    <x v="0"/>
    <x v="3"/>
  </r>
  <r>
    <x v="6"/>
    <n v="5050"/>
    <x v="0"/>
    <x v="3"/>
  </r>
  <r>
    <x v="22"/>
    <n v="631"/>
    <x v="0"/>
    <x v="3"/>
  </r>
  <r>
    <x v="22"/>
    <n v="631"/>
    <x v="0"/>
    <x v="3"/>
  </r>
  <r>
    <x v="32"/>
    <n v="3785"/>
    <x v="0"/>
    <x v="0"/>
  </r>
  <r>
    <x v="2"/>
    <n v="6308"/>
    <x v="0"/>
    <x v="4"/>
  </r>
  <r>
    <x v="68"/>
    <n v="11353"/>
    <x v="0"/>
    <x v="2"/>
  </r>
  <r>
    <x v="6"/>
    <n v="5045"/>
    <x v="0"/>
    <x v="2"/>
  </r>
  <r>
    <x v="147"/>
    <n v="315295.89"/>
    <x v="0"/>
    <x v="0"/>
  </r>
  <r>
    <x v="2"/>
    <n v="6301"/>
    <x v="0"/>
    <x v="2"/>
  </r>
  <r>
    <x v="2"/>
    <n v="6300"/>
    <x v="0"/>
    <x v="3"/>
  </r>
  <r>
    <x v="7"/>
    <n v="1260"/>
    <x v="0"/>
    <x v="3"/>
  </r>
  <r>
    <x v="2"/>
    <n v="6300"/>
    <x v="0"/>
    <x v="5"/>
  </r>
  <r>
    <x v="22"/>
    <n v="629.99"/>
    <x v="0"/>
    <x v="4"/>
  </r>
  <r>
    <x v="26"/>
    <n v="7559"/>
    <x v="0"/>
    <x v="5"/>
  </r>
  <r>
    <x v="132"/>
    <n v="10706"/>
    <x v="0"/>
    <x v="1"/>
  </r>
  <r>
    <x v="148"/>
    <n v="30226"/>
    <x v="0"/>
    <x v="7"/>
  </r>
  <r>
    <x v="136"/>
    <n v="2015"/>
    <x v="0"/>
    <x v="3"/>
  </r>
  <r>
    <x v="7"/>
    <n v="1259"/>
    <x v="0"/>
    <x v="3"/>
  </r>
  <r>
    <x v="32"/>
    <n v="3773"/>
    <x v="0"/>
    <x v="3"/>
  </r>
  <r>
    <x v="38"/>
    <n v="18855"/>
    <x v="0"/>
    <x v="0"/>
  </r>
  <r>
    <x v="149"/>
    <n v="6029"/>
    <x v="0"/>
    <x v="6"/>
  </r>
  <r>
    <x v="29"/>
    <n v="2512"/>
    <x v="0"/>
    <x v="3"/>
  </r>
  <r>
    <x v="27"/>
    <n v="4395"/>
    <x v="0"/>
    <x v="4"/>
  </r>
  <r>
    <x v="132"/>
    <n v="10670"/>
    <x v="0"/>
    <x v="5"/>
  </r>
  <r>
    <x v="34"/>
    <n v="1506"/>
    <x v="0"/>
    <x v="4"/>
  </r>
  <r>
    <x v="67"/>
    <n v="8152"/>
    <x v="0"/>
    <x v="2"/>
  </r>
  <r>
    <x v="37"/>
    <n v="376"/>
    <x v="0"/>
    <x v="4"/>
  </r>
  <r>
    <x v="29"/>
    <n v="2506"/>
    <x v="0"/>
    <x v="2"/>
  </r>
  <r>
    <x v="29"/>
    <n v="2506"/>
    <x v="0"/>
    <x v="5"/>
  </r>
  <r>
    <x v="102"/>
    <n v="2881"/>
    <x v="0"/>
    <x v="2"/>
  </r>
  <r>
    <x v="29"/>
    <n v="2505"/>
    <x v="0"/>
    <x v="2"/>
  </r>
  <r>
    <x v="34"/>
    <n v="1503"/>
    <x v="0"/>
    <x v="2"/>
  </r>
  <r>
    <x v="25"/>
    <n v="50091"/>
    <x v="0"/>
    <x v="4"/>
  </r>
  <r>
    <x v="41"/>
    <n v="9387"/>
    <x v="0"/>
    <x v="4"/>
  </r>
  <r>
    <x v="24"/>
    <n v="125137"/>
    <x v="0"/>
    <x v="0"/>
  </r>
  <r>
    <x v="51"/>
    <n v="1877"/>
    <x v="0"/>
    <x v="5"/>
  </r>
  <r>
    <x v="82"/>
    <n v="1001"/>
    <x v="0"/>
    <x v="0"/>
  </r>
  <r>
    <x v="82"/>
    <n v="1001"/>
    <x v="0"/>
    <x v="2"/>
  </r>
  <r>
    <x v="19"/>
    <n v="31275.599999999999"/>
    <x v="0"/>
    <x v="0"/>
  </r>
  <r>
    <x v="51"/>
    <n v="1876"/>
    <x v="0"/>
    <x v="3"/>
  </r>
  <r>
    <x v="31"/>
    <n v="43758"/>
    <x v="0"/>
    <x v="4"/>
  </r>
  <r>
    <x v="34"/>
    <n v="1500"/>
    <x v="0"/>
    <x v="3"/>
  </r>
  <r>
    <x v="32"/>
    <n v="3750"/>
    <x v="0"/>
    <x v="3"/>
  </r>
  <r>
    <x v="37"/>
    <n v="375"/>
    <x v="0"/>
    <x v="5"/>
  </r>
  <r>
    <x v="59"/>
    <n v="750"/>
    <x v="0"/>
    <x v="2"/>
  </r>
  <r>
    <x v="39"/>
    <n v="23096"/>
    <x v="0"/>
    <x v="6"/>
  </r>
  <r>
    <x v="8"/>
    <n v="3120"/>
    <x v="0"/>
    <x v="3"/>
  </r>
  <r>
    <x v="8"/>
    <n v="3120"/>
    <x v="0"/>
    <x v="3"/>
  </r>
  <r>
    <x v="2"/>
    <n v="6235"/>
    <x v="0"/>
    <x v="2"/>
  </r>
  <r>
    <x v="32"/>
    <n v="3732"/>
    <x v="0"/>
    <x v="3"/>
  </r>
  <r>
    <x v="150"/>
    <n v="1216"/>
    <x v="0"/>
    <x v="3"/>
  </r>
  <r>
    <x v="8"/>
    <n v="3105"/>
    <x v="0"/>
    <x v="3"/>
  </r>
  <r>
    <x v="151"/>
    <n v="12000"/>
    <x v="0"/>
    <x v="4"/>
  </r>
  <r>
    <x v="27"/>
    <n v="4343"/>
    <x v="0"/>
    <x v="2"/>
  </r>
  <r>
    <x v="9"/>
    <n v="12400.61"/>
    <x v="0"/>
    <x v="2"/>
  </r>
  <r>
    <x v="27"/>
    <n v="4340"/>
    <x v="0"/>
    <x v="3"/>
  </r>
  <r>
    <x v="17"/>
    <n v="124"/>
    <x v="0"/>
    <x v="3"/>
  </r>
  <r>
    <x v="22"/>
    <n v="620"/>
    <x v="0"/>
    <x v="2"/>
  </r>
  <r>
    <x v="152"/>
    <n v="559"/>
    <x v="0"/>
    <x v="2"/>
  </r>
  <r>
    <x v="36"/>
    <n v="2231"/>
    <x v="0"/>
    <x v="4"/>
  </r>
  <r>
    <x v="3"/>
    <n v="37104.03"/>
    <x v="0"/>
    <x v="0"/>
  </r>
  <r>
    <x v="37"/>
    <n v="371"/>
    <x v="0"/>
    <x v="3"/>
  </r>
  <r>
    <x v="153"/>
    <n v="21637.22"/>
    <x v="0"/>
    <x v="6"/>
  </r>
  <r>
    <x v="2"/>
    <n v="6181"/>
    <x v="0"/>
    <x v="2"/>
  </r>
  <r>
    <x v="38"/>
    <n v="18542"/>
    <x v="0"/>
    <x v="2"/>
  </r>
  <r>
    <x v="22"/>
    <n v="618"/>
    <x v="0"/>
    <x v="3"/>
  </r>
  <r>
    <x v="26"/>
    <n v="7412"/>
    <x v="0"/>
    <x v="2"/>
  </r>
  <r>
    <x v="9"/>
    <n v="12353"/>
    <x v="0"/>
    <x v="0"/>
  </r>
  <r>
    <x v="154"/>
    <n v="12410.5"/>
    <x v="0"/>
    <x v="6"/>
  </r>
  <r>
    <x v="155"/>
    <n v="1296"/>
    <x v="0"/>
    <x v="3"/>
  </r>
  <r>
    <x v="32"/>
    <n v="3700"/>
    <x v="0"/>
    <x v="4"/>
  </r>
  <r>
    <x v="69"/>
    <n v="17875"/>
    <x v="0"/>
    <x v="4"/>
  </r>
  <r>
    <x v="102"/>
    <n v="2835"/>
    <x v="0"/>
    <x v="2"/>
  </r>
  <r>
    <x v="9"/>
    <n v="12325"/>
    <x v="0"/>
    <x v="3"/>
  </r>
  <r>
    <x v="27"/>
    <n v="4310"/>
    <x v="0"/>
    <x v="0"/>
  </r>
  <r>
    <x v="156"/>
    <n v="6646"/>
    <x v="0"/>
    <x v="4"/>
  </r>
  <r>
    <x v="37"/>
    <n v="369"/>
    <x v="0"/>
    <x v="3"/>
  </r>
  <r>
    <x v="157"/>
    <n v="54116.28"/>
    <x v="0"/>
    <x v="4"/>
  </r>
  <r>
    <x v="14"/>
    <n v="9832"/>
    <x v="0"/>
    <x v="0"/>
  </r>
  <r>
    <x v="29"/>
    <n v="2456.66"/>
    <x v="0"/>
    <x v="2"/>
  </r>
  <r>
    <x v="32"/>
    <n v="3684"/>
    <x v="0"/>
    <x v="2"/>
  </r>
  <r>
    <x v="8"/>
    <n v="3067"/>
    <x v="0"/>
    <x v="5"/>
  </r>
  <r>
    <x v="8"/>
    <n v="3060.22"/>
    <x v="0"/>
    <x v="2"/>
  </r>
  <r>
    <x v="2"/>
    <n v="6120"/>
    <x v="0"/>
    <x v="5"/>
  </r>
  <r>
    <x v="27"/>
    <n v="4280"/>
    <x v="0"/>
    <x v="3"/>
  </r>
  <r>
    <x v="27"/>
    <n v="4275"/>
    <x v="0"/>
    <x v="2"/>
  </r>
  <r>
    <x v="11"/>
    <n v="916"/>
    <x v="0"/>
    <x v="2"/>
  </r>
  <r>
    <x v="158"/>
    <n v="10013"/>
    <x v="0"/>
    <x v="5"/>
  </r>
  <r>
    <x v="30"/>
    <n v="3419"/>
    <x v="0"/>
    <x v="2"/>
  </r>
  <r>
    <x v="51"/>
    <n v="1831"/>
    <x v="0"/>
    <x v="3"/>
  </r>
  <r>
    <x v="19"/>
    <n v="30505"/>
    <x v="0"/>
    <x v="4"/>
  </r>
  <r>
    <x v="48"/>
    <n v="1342.01"/>
    <x v="0"/>
    <x v="2"/>
  </r>
  <r>
    <x v="22"/>
    <n v="610"/>
    <x v="0"/>
    <x v="3"/>
  </r>
  <r>
    <x v="22"/>
    <n v="610"/>
    <x v="0"/>
    <x v="3"/>
  </r>
  <r>
    <x v="7"/>
    <n v="1218"/>
    <x v="0"/>
    <x v="3"/>
  </r>
  <r>
    <x v="8"/>
    <n v="3045"/>
    <x v="0"/>
    <x v="2"/>
  </r>
  <r>
    <x v="9"/>
    <n v="12178"/>
    <x v="0"/>
    <x v="3"/>
  </r>
  <r>
    <x v="51"/>
    <n v="1826"/>
    <x v="0"/>
    <x v="3"/>
  </r>
  <r>
    <x v="9"/>
    <n v="12165"/>
    <x v="0"/>
    <x v="3"/>
  </r>
  <r>
    <x v="2"/>
    <n v="6080"/>
    <x v="0"/>
    <x v="3"/>
  </r>
  <r>
    <x v="52"/>
    <n v="21884.69"/>
    <x v="0"/>
    <x v="2"/>
  </r>
  <r>
    <x v="22"/>
    <n v="607"/>
    <x v="0"/>
    <x v="2"/>
  </r>
  <r>
    <x v="32"/>
    <n v="3641"/>
    <x v="0"/>
    <x v="2"/>
  </r>
  <r>
    <x v="51"/>
    <n v="1820"/>
    <x v="0"/>
    <x v="3"/>
  </r>
  <r>
    <x v="38"/>
    <n v="18185"/>
    <x v="0"/>
    <x v="3"/>
  </r>
  <r>
    <x v="29"/>
    <n v="2424"/>
    <x v="0"/>
    <x v="3"/>
  </r>
  <r>
    <x v="32"/>
    <n v="3636"/>
    <x v="0"/>
    <x v="3"/>
  </r>
  <r>
    <x v="22"/>
    <n v="606"/>
    <x v="0"/>
    <x v="3"/>
  </r>
  <r>
    <x v="2"/>
    <n v="6060"/>
    <x v="0"/>
    <x v="2"/>
  </r>
  <r>
    <x v="9"/>
    <n v="12110"/>
    <x v="0"/>
    <x v="0"/>
  </r>
  <r>
    <x v="2"/>
    <n v="6053"/>
    <x v="0"/>
    <x v="2"/>
  </r>
  <r>
    <x v="8"/>
    <n v="3022"/>
    <x v="0"/>
    <x v="2"/>
  </r>
  <r>
    <x v="29"/>
    <n v="2412.02"/>
    <x v="0"/>
    <x v="2"/>
  </r>
  <r>
    <x v="2"/>
    <n v="6030"/>
    <x v="0"/>
    <x v="3"/>
  </r>
  <r>
    <x v="63"/>
    <n v="6632.32"/>
    <x v="0"/>
    <x v="4"/>
  </r>
  <r>
    <x v="27"/>
    <n v="4219"/>
    <x v="0"/>
    <x v="2"/>
  </r>
  <r>
    <x v="51"/>
    <n v="1807.74"/>
    <x v="0"/>
    <x v="5"/>
  </r>
  <r>
    <x v="2"/>
    <n v="6025"/>
    <x v="0"/>
    <x v="4"/>
  </r>
  <r>
    <x v="29"/>
    <n v="2410"/>
    <x v="0"/>
    <x v="3"/>
  </r>
  <r>
    <x v="159"/>
    <n v="12772.6"/>
    <x v="0"/>
    <x v="3"/>
  </r>
  <r>
    <x v="8"/>
    <n v="3012"/>
    <x v="0"/>
    <x v="5"/>
  </r>
  <r>
    <x v="52"/>
    <n v="21684.2"/>
    <x v="0"/>
    <x v="2"/>
  </r>
  <r>
    <x v="9"/>
    <n v="12041.66"/>
    <x v="0"/>
    <x v="2"/>
  </r>
  <r>
    <x v="8"/>
    <n v="3010.01"/>
    <x v="0"/>
    <x v="2"/>
  </r>
  <r>
    <x v="2"/>
    <n v="6019.01"/>
    <x v="0"/>
    <x v="2"/>
  </r>
  <r>
    <x v="16"/>
    <n v="60175"/>
    <x v="0"/>
    <x v="0"/>
  </r>
  <r>
    <x v="160"/>
    <n v="27675"/>
    <x v="0"/>
    <x v="6"/>
  </r>
  <r>
    <x v="161"/>
    <n v="5535"/>
    <x v="0"/>
    <x v="1"/>
  </r>
  <r>
    <x v="29"/>
    <n v="2405"/>
    <x v="0"/>
    <x v="3"/>
  </r>
  <r>
    <x v="29"/>
    <n v="2405"/>
    <x v="0"/>
    <x v="3"/>
  </r>
  <r>
    <x v="29"/>
    <n v="2405"/>
    <x v="0"/>
    <x v="2"/>
  </r>
  <r>
    <x v="24"/>
    <n v="120249"/>
    <x v="0"/>
    <x v="0"/>
  </r>
  <r>
    <x v="7"/>
    <n v="1202.17"/>
    <x v="0"/>
    <x v="4"/>
  </r>
  <r>
    <x v="16"/>
    <n v="60095.35"/>
    <x v="0"/>
    <x v="0"/>
  </r>
  <r>
    <x v="19"/>
    <n v="30026"/>
    <x v="0"/>
    <x v="3"/>
  </r>
  <r>
    <x v="2"/>
    <n v="6001"/>
    <x v="0"/>
    <x v="4"/>
  </r>
  <r>
    <x v="2"/>
    <n v="6000"/>
    <x v="0"/>
    <x v="4"/>
  </r>
  <r>
    <x v="40"/>
    <n v="30"/>
    <x v="0"/>
    <x v="6"/>
  </r>
  <r>
    <x v="8"/>
    <n v="3000"/>
    <x v="0"/>
    <x v="3"/>
  </r>
  <r>
    <x v="7"/>
    <n v="1200"/>
    <x v="0"/>
    <x v="3"/>
  </r>
  <r>
    <x v="51"/>
    <n v="1800"/>
    <x v="0"/>
    <x v="3"/>
  </r>
  <r>
    <x v="8"/>
    <n v="3000"/>
    <x v="0"/>
    <x v="3"/>
  </r>
  <r>
    <x v="8"/>
    <n v="3000"/>
    <x v="0"/>
    <x v="3"/>
  </r>
  <r>
    <x v="22"/>
    <n v="600"/>
    <x v="0"/>
    <x v="4"/>
  </r>
  <r>
    <x v="20"/>
    <n v="180"/>
    <x v="0"/>
    <x v="2"/>
  </r>
  <r>
    <x v="32"/>
    <n v="3600"/>
    <x v="0"/>
    <x v="4"/>
  </r>
  <r>
    <x v="22"/>
    <n v="600"/>
    <x v="0"/>
    <x v="4"/>
  </r>
  <r>
    <x v="9"/>
    <n v="11998.01"/>
    <x v="0"/>
    <x v="3"/>
  </r>
  <r>
    <x v="103"/>
    <n v="5398.99"/>
    <x v="0"/>
    <x v="2"/>
  </r>
  <r>
    <x v="48"/>
    <n v="1319"/>
    <x v="0"/>
    <x v="2"/>
  </r>
  <r>
    <x v="6"/>
    <n v="4796"/>
    <x v="0"/>
    <x v="2"/>
  </r>
  <r>
    <x v="63"/>
    <n v="6592"/>
    <x v="0"/>
    <x v="2"/>
  </r>
  <r>
    <x v="19"/>
    <n v="29939"/>
    <x v="0"/>
    <x v="3"/>
  </r>
  <r>
    <x v="34"/>
    <n v="1437"/>
    <x v="0"/>
    <x v="3"/>
  </r>
  <r>
    <x v="160"/>
    <n v="27541"/>
    <x v="0"/>
    <x v="3"/>
  </r>
  <r>
    <x v="11"/>
    <n v="898"/>
    <x v="0"/>
    <x v="1"/>
  </r>
  <r>
    <x v="7"/>
    <n v="1197"/>
    <x v="0"/>
    <x v="3"/>
  </r>
  <r>
    <x v="59"/>
    <n v="718"/>
    <x v="0"/>
    <x v="3"/>
  </r>
  <r>
    <x v="6"/>
    <n v="4784"/>
    <x v="0"/>
    <x v="3"/>
  </r>
  <r>
    <x v="8"/>
    <n v="2990"/>
    <x v="0"/>
    <x v="1"/>
  </r>
  <r>
    <x v="27"/>
    <n v="4181"/>
    <x v="0"/>
    <x v="2"/>
  </r>
  <r>
    <x v="29"/>
    <n v="2389"/>
    <x v="0"/>
    <x v="3"/>
  </r>
  <r>
    <x v="93"/>
    <n v="11335.7"/>
    <x v="0"/>
    <x v="3"/>
  </r>
  <r>
    <x v="27"/>
    <n v="4176.1099999999997"/>
    <x v="0"/>
    <x v="2"/>
  </r>
  <r>
    <x v="51"/>
    <n v="1788.57"/>
    <x v="0"/>
    <x v="3"/>
  </r>
  <r>
    <x v="59"/>
    <n v="715"/>
    <x v="0"/>
    <x v="3"/>
  </r>
  <r>
    <x v="32"/>
    <n v="3575"/>
    <x v="0"/>
    <x v="2"/>
  </r>
  <r>
    <x v="25"/>
    <n v="47665"/>
    <x v="0"/>
    <x v="0"/>
  </r>
  <r>
    <x v="27"/>
    <n v="4170.17"/>
    <x v="0"/>
    <x v="2"/>
  </r>
  <r>
    <x v="75"/>
    <n v="4050"/>
    <x v="0"/>
    <x v="3"/>
  </r>
  <r>
    <x v="26"/>
    <n v="7140"/>
    <x v="0"/>
    <x v="3"/>
  </r>
  <r>
    <x v="51"/>
    <n v="1785"/>
    <x v="0"/>
    <x v="2"/>
  </r>
  <r>
    <x v="162"/>
    <n v="1142"/>
    <x v="0"/>
    <x v="3"/>
  </r>
  <r>
    <x v="52"/>
    <n v="21410"/>
    <x v="0"/>
    <x v="4"/>
  </r>
  <r>
    <x v="163"/>
    <n v="880"/>
    <x v="0"/>
    <x v="3"/>
  </r>
  <r>
    <x v="164"/>
    <n v="1605"/>
    <x v="0"/>
    <x v="3"/>
  </r>
  <r>
    <x v="2"/>
    <n v="5940"/>
    <x v="0"/>
    <x v="3"/>
  </r>
  <r>
    <x v="9"/>
    <n v="11880"/>
    <x v="0"/>
    <x v="3"/>
  </r>
  <r>
    <x v="112"/>
    <n v="15435.55"/>
    <x v="0"/>
    <x v="4"/>
  </r>
  <r>
    <x v="19"/>
    <n v="29681.55"/>
    <x v="0"/>
    <x v="4"/>
  </r>
  <r>
    <x v="11"/>
    <n v="890"/>
    <x v="0"/>
    <x v="3"/>
  </r>
  <r>
    <x v="45"/>
    <n v="49830"/>
    <x v="0"/>
    <x v="2"/>
  </r>
  <r>
    <x v="12"/>
    <n v="23727.55"/>
    <x v="0"/>
    <x v="2"/>
  </r>
  <r>
    <x v="29"/>
    <n v="2372"/>
    <x v="0"/>
    <x v="4"/>
  </r>
  <r>
    <x v="29"/>
    <n v="2370"/>
    <x v="0"/>
    <x v="4"/>
  </r>
  <r>
    <x v="99"/>
    <n v="3081"/>
    <x v="0"/>
    <x v="3"/>
  </r>
  <r>
    <x v="7"/>
    <n v="1185"/>
    <x v="0"/>
    <x v="2"/>
  </r>
  <r>
    <x v="32"/>
    <n v="3555"/>
    <x v="0"/>
    <x v="5"/>
  </r>
  <r>
    <x v="63"/>
    <n v="6515"/>
    <x v="0"/>
    <x v="6"/>
  </r>
  <r>
    <x v="115"/>
    <n v="1066"/>
    <x v="0"/>
    <x v="2"/>
  </r>
  <r>
    <x v="51"/>
    <n v="1776"/>
    <x v="0"/>
    <x v="2"/>
  </r>
  <r>
    <x v="30"/>
    <n v="3315"/>
    <x v="0"/>
    <x v="3"/>
  </r>
  <r>
    <x v="32"/>
    <n v="3550"/>
    <x v="0"/>
    <x v="3"/>
  </r>
  <r>
    <x v="59"/>
    <n v="710"/>
    <x v="0"/>
    <x v="3"/>
  </r>
  <r>
    <x v="51"/>
    <n v="1775"/>
    <x v="0"/>
    <x v="2"/>
  </r>
  <r>
    <x v="119"/>
    <n v="3902.5"/>
    <x v="0"/>
    <x v="3"/>
  </r>
  <r>
    <x v="18"/>
    <n v="14190"/>
    <x v="0"/>
    <x v="0"/>
  </r>
  <r>
    <x v="165"/>
    <n v="32865.300000000003"/>
    <x v="0"/>
    <x v="2"/>
  </r>
  <r>
    <x v="2"/>
    <n v="5910"/>
    <x v="0"/>
    <x v="4"/>
  </r>
  <r>
    <x v="19"/>
    <n v="29531"/>
    <x v="0"/>
    <x v="3"/>
  </r>
  <r>
    <x v="19"/>
    <n v="29520.27"/>
    <x v="0"/>
    <x v="4"/>
  </r>
  <r>
    <x v="9"/>
    <n v="11805"/>
    <x v="0"/>
    <x v="2"/>
  </r>
  <r>
    <x v="7"/>
    <n v="1180"/>
    <x v="0"/>
    <x v="2"/>
  </r>
  <r>
    <x v="3"/>
    <n v="35389.129999999997"/>
    <x v="0"/>
    <x v="2"/>
  </r>
  <r>
    <x v="166"/>
    <n v="82532"/>
    <x v="0"/>
    <x v="0"/>
  </r>
  <r>
    <x v="38"/>
    <n v="17680"/>
    <x v="0"/>
    <x v="6"/>
  </r>
  <r>
    <x v="8"/>
    <n v="2946"/>
    <x v="0"/>
    <x v="3"/>
  </r>
  <r>
    <x v="51"/>
    <n v="1766"/>
    <x v="0"/>
    <x v="3"/>
  </r>
  <r>
    <x v="60"/>
    <n v="824"/>
    <x v="0"/>
    <x v="5"/>
  </r>
  <r>
    <x v="12"/>
    <n v="23505"/>
    <x v="0"/>
    <x v="3"/>
  </r>
  <r>
    <x v="7"/>
    <n v="1175"/>
    <x v="0"/>
    <x v="2"/>
  </r>
  <r>
    <x v="8"/>
    <n v="2935"/>
    <x v="0"/>
    <x v="3"/>
  </r>
  <r>
    <x v="9"/>
    <n v="11727"/>
    <x v="0"/>
    <x v="2"/>
  </r>
  <r>
    <x v="29"/>
    <n v="2345"/>
    <x v="0"/>
    <x v="2"/>
  </r>
  <r>
    <x v="95"/>
    <n v="410"/>
    <x v="0"/>
    <x v="4"/>
  </r>
  <r>
    <x v="6"/>
    <n v="4685"/>
    <x v="0"/>
    <x v="3"/>
  </r>
  <r>
    <x v="167"/>
    <n v="1839"/>
    <x v="0"/>
    <x v="0"/>
  </r>
  <r>
    <x v="16"/>
    <n v="58520.2"/>
    <x v="0"/>
    <x v="5"/>
  </r>
  <r>
    <x v="29"/>
    <n v="2340"/>
    <x v="0"/>
    <x v="2"/>
  </r>
  <r>
    <x v="29"/>
    <n v="2340"/>
    <x v="0"/>
    <x v="2"/>
  </r>
  <r>
    <x v="38"/>
    <n v="17545"/>
    <x v="0"/>
    <x v="2"/>
  </r>
  <r>
    <x v="148"/>
    <n v="28067.34"/>
    <x v="0"/>
    <x v="4"/>
  </r>
  <r>
    <x v="43"/>
    <n v="760"/>
    <x v="0"/>
    <x v="3"/>
  </r>
  <r>
    <x v="26"/>
    <n v="7015"/>
    <x v="0"/>
    <x v="3"/>
  </r>
  <r>
    <x v="32"/>
    <n v="3506"/>
    <x v="0"/>
    <x v="3"/>
  </r>
  <r>
    <x v="103"/>
    <n v="5258"/>
    <x v="0"/>
    <x v="3"/>
  </r>
  <r>
    <x v="19"/>
    <n v="29209.78"/>
    <x v="0"/>
    <x v="4"/>
  </r>
  <r>
    <x v="7"/>
    <n v="1168"/>
    <x v="0"/>
    <x v="3"/>
  </r>
  <r>
    <x v="29"/>
    <n v="2335"/>
    <x v="0"/>
    <x v="3"/>
  </r>
  <r>
    <x v="34"/>
    <n v="1400"/>
    <x v="0"/>
    <x v="3"/>
  </r>
  <r>
    <x v="18"/>
    <n v="14000"/>
    <x v="0"/>
    <x v="2"/>
  </r>
  <r>
    <x v="2"/>
    <n v="5831.74"/>
    <x v="0"/>
    <x v="3"/>
  </r>
  <r>
    <x v="2"/>
    <n v="5830.83"/>
    <x v="0"/>
    <x v="2"/>
  </r>
  <r>
    <x v="9"/>
    <n v="11656"/>
    <x v="0"/>
    <x v="4"/>
  </r>
  <r>
    <x v="41"/>
    <n v="8739.01"/>
    <x v="0"/>
    <x v="2"/>
  </r>
  <r>
    <x v="19"/>
    <n v="29089"/>
    <x v="0"/>
    <x v="3"/>
  </r>
  <r>
    <x v="168"/>
    <n v="5322"/>
    <x v="0"/>
    <x v="2"/>
  </r>
  <r>
    <x v="38"/>
    <n v="17444"/>
    <x v="0"/>
    <x v="3"/>
  </r>
  <r>
    <x v="2"/>
    <n v="5813"/>
    <x v="0"/>
    <x v="3"/>
  </r>
  <r>
    <x v="31"/>
    <n v="40690"/>
    <x v="0"/>
    <x v="4"/>
  </r>
  <r>
    <x v="29"/>
    <n v="2325"/>
    <x v="0"/>
    <x v="2"/>
  </r>
  <r>
    <x v="29"/>
    <n v="2325"/>
    <x v="0"/>
    <x v="4"/>
  </r>
  <r>
    <x v="9"/>
    <n v="11621"/>
    <x v="0"/>
    <x v="4"/>
  </r>
  <r>
    <x v="32"/>
    <n v="3486"/>
    <x v="0"/>
    <x v="3"/>
  </r>
  <r>
    <x v="32"/>
    <n v="3485"/>
    <x v="0"/>
    <x v="3"/>
  </r>
  <r>
    <x v="131"/>
    <n v="1510"/>
    <x v="0"/>
    <x v="2"/>
  </r>
  <r>
    <x v="38"/>
    <n v="17412"/>
    <x v="0"/>
    <x v="4"/>
  </r>
  <r>
    <x v="29"/>
    <n v="2321"/>
    <x v="0"/>
    <x v="3"/>
  </r>
  <r>
    <x v="103"/>
    <n v="5221"/>
    <x v="0"/>
    <x v="3"/>
  </r>
  <r>
    <x v="103"/>
    <n v="5221"/>
    <x v="0"/>
    <x v="3"/>
  </r>
  <r>
    <x v="2"/>
    <n v="5800"/>
    <x v="0"/>
    <x v="6"/>
  </r>
  <r>
    <x v="40"/>
    <n v="29"/>
    <x v="0"/>
    <x v="2"/>
  </r>
  <r>
    <x v="38"/>
    <n v="17390"/>
    <x v="0"/>
    <x v="2"/>
  </r>
  <r>
    <x v="36"/>
    <n v="2086"/>
    <x v="0"/>
    <x v="3"/>
  </r>
  <r>
    <x v="60"/>
    <n v="811"/>
    <x v="0"/>
    <x v="2"/>
  </r>
  <r>
    <x v="169"/>
    <n v="764"/>
    <x v="0"/>
    <x v="5"/>
  </r>
  <r>
    <x v="46"/>
    <n v="463"/>
    <x v="0"/>
    <x v="2"/>
  </r>
  <r>
    <x v="9"/>
    <n v="11570.92"/>
    <x v="0"/>
    <x v="0"/>
  </r>
  <r>
    <x v="170"/>
    <n v="1330"/>
    <x v="0"/>
    <x v="3"/>
  </r>
  <r>
    <x v="29"/>
    <n v="2311"/>
    <x v="0"/>
    <x v="2"/>
  </r>
  <r>
    <x v="41"/>
    <n v="8666"/>
    <x v="0"/>
    <x v="1"/>
  </r>
  <r>
    <x v="32"/>
    <n v="3465.32"/>
    <x v="0"/>
    <x v="2"/>
  </r>
  <r>
    <x v="16"/>
    <n v="57754"/>
    <x v="0"/>
    <x v="0"/>
  </r>
  <r>
    <x v="32"/>
    <n v="3465"/>
    <x v="0"/>
    <x v="3"/>
  </r>
  <r>
    <x v="82"/>
    <n v="924"/>
    <x v="0"/>
    <x v="3"/>
  </r>
  <r>
    <x v="9"/>
    <n v="11545"/>
    <x v="0"/>
    <x v="7"/>
  </r>
  <r>
    <x v="27"/>
    <n v="4040"/>
    <x v="0"/>
    <x v="4"/>
  </r>
  <r>
    <x v="36"/>
    <n v="2076"/>
    <x v="0"/>
    <x v="3"/>
  </r>
  <r>
    <x v="32"/>
    <n v="3460"/>
    <x v="0"/>
    <x v="2"/>
  </r>
  <r>
    <x v="132"/>
    <n v="9801"/>
    <x v="0"/>
    <x v="3"/>
  </r>
  <r>
    <x v="171"/>
    <n v="714"/>
    <x v="0"/>
    <x v="3"/>
  </r>
  <r>
    <x v="13"/>
    <n v="8058.55"/>
    <x v="0"/>
    <x v="2"/>
  </r>
  <r>
    <x v="25"/>
    <n v="46032"/>
    <x v="0"/>
    <x v="5"/>
  </r>
  <r>
    <x v="26"/>
    <n v="6904"/>
    <x v="0"/>
    <x v="4"/>
  </r>
  <r>
    <x v="14"/>
    <n v="9203.23"/>
    <x v="0"/>
    <x v="2"/>
  </r>
  <r>
    <x v="115"/>
    <n v="1035"/>
    <x v="0"/>
    <x v="6"/>
  </r>
  <r>
    <x v="7"/>
    <n v="1150"/>
    <x v="0"/>
    <x v="3"/>
  </r>
  <r>
    <x v="7"/>
    <n v="1150"/>
    <x v="0"/>
    <x v="3"/>
  </r>
  <r>
    <x v="29"/>
    <n v="2300"/>
    <x v="0"/>
    <x v="3"/>
  </r>
  <r>
    <x v="24"/>
    <n v="114977"/>
    <x v="0"/>
    <x v="0"/>
  </r>
  <r>
    <x v="172"/>
    <n v="229802.31"/>
    <x v="0"/>
    <x v="0"/>
  </r>
  <r>
    <x v="29"/>
    <n v="2298"/>
    <x v="0"/>
    <x v="2"/>
  </r>
  <r>
    <x v="27"/>
    <n v="4021"/>
    <x v="0"/>
    <x v="2"/>
  </r>
  <r>
    <x v="127"/>
    <n v="2182"/>
    <x v="0"/>
    <x v="3"/>
  </r>
  <r>
    <x v="19"/>
    <n v="28690"/>
    <x v="0"/>
    <x v="4"/>
  </r>
  <r>
    <x v="9"/>
    <n v="11472"/>
    <x v="0"/>
    <x v="2"/>
  </r>
  <r>
    <x v="8"/>
    <n v="2867.99"/>
    <x v="0"/>
    <x v="3"/>
  </r>
  <r>
    <x v="7"/>
    <n v="1147"/>
    <x v="0"/>
    <x v="6"/>
  </r>
  <r>
    <x v="32"/>
    <n v="3440"/>
    <x v="0"/>
    <x v="3"/>
  </r>
  <r>
    <x v="51"/>
    <n v="1720"/>
    <x v="0"/>
    <x v="4"/>
  </r>
  <r>
    <x v="12"/>
    <n v="22933.05"/>
    <x v="0"/>
    <x v="0"/>
  </r>
  <r>
    <x v="27"/>
    <n v="4010"/>
    <x v="0"/>
    <x v="2"/>
  </r>
  <r>
    <x v="19"/>
    <n v="28633.5"/>
    <x v="0"/>
    <x v="0"/>
  </r>
  <r>
    <x v="9"/>
    <n v="11450"/>
    <x v="0"/>
    <x v="3"/>
  </r>
  <r>
    <x v="7"/>
    <n v="1145"/>
    <x v="0"/>
    <x v="3"/>
  </r>
  <r>
    <x v="7"/>
    <n v="1145"/>
    <x v="0"/>
    <x v="2"/>
  </r>
  <r>
    <x v="31"/>
    <n v="40043.25"/>
    <x v="0"/>
    <x v="3"/>
  </r>
  <r>
    <x v="173"/>
    <n v="53771"/>
    <x v="0"/>
    <x v="5"/>
  </r>
  <r>
    <x v="18"/>
    <n v="13728"/>
    <x v="0"/>
    <x v="4"/>
  </r>
  <r>
    <x v="32"/>
    <n v="3432"/>
    <x v="0"/>
    <x v="2"/>
  </r>
  <r>
    <x v="26"/>
    <n v="6863"/>
    <x v="0"/>
    <x v="2"/>
  </r>
  <r>
    <x v="29"/>
    <n v="2287"/>
    <x v="0"/>
    <x v="3"/>
  </r>
  <r>
    <x v="174"/>
    <n v="6628"/>
    <x v="0"/>
    <x v="3"/>
  </r>
  <r>
    <x v="52"/>
    <n v="20569.05"/>
    <x v="0"/>
    <x v="4"/>
  </r>
  <r>
    <x v="2"/>
    <n v="5713"/>
    <x v="0"/>
    <x v="2"/>
  </r>
  <r>
    <x v="8"/>
    <n v="2856"/>
    <x v="0"/>
    <x v="3"/>
  </r>
  <r>
    <x v="175"/>
    <n v="171253"/>
    <x v="0"/>
    <x v="4"/>
  </r>
  <r>
    <x v="34"/>
    <n v="1370"/>
    <x v="0"/>
    <x v="2"/>
  </r>
  <r>
    <x v="144"/>
    <n v="4794.82"/>
    <x v="0"/>
    <x v="3"/>
  </r>
  <r>
    <x v="14"/>
    <n v="9130"/>
    <x v="0"/>
    <x v="2"/>
  </r>
  <r>
    <x v="13"/>
    <n v="7981"/>
    <x v="0"/>
    <x v="6"/>
  </r>
  <r>
    <x v="29"/>
    <n v="2280"/>
    <x v="0"/>
    <x v="0"/>
  </r>
  <r>
    <x v="22"/>
    <n v="570"/>
    <x v="0"/>
    <x v="3"/>
  </r>
  <r>
    <x v="51"/>
    <n v="1710"/>
    <x v="0"/>
    <x v="3"/>
  </r>
  <r>
    <x v="22"/>
    <n v="570"/>
    <x v="0"/>
    <x v="3"/>
  </r>
  <r>
    <x v="2"/>
    <n v="5700"/>
    <x v="0"/>
    <x v="3"/>
  </r>
  <r>
    <x v="2"/>
    <n v="5696"/>
    <x v="0"/>
    <x v="3"/>
  </r>
  <r>
    <x v="115"/>
    <n v="1025"/>
    <x v="0"/>
    <x v="3"/>
  </r>
  <r>
    <x v="9"/>
    <n v="11385"/>
    <x v="0"/>
    <x v="2"/>
  </r>
  <r>
    <x v="76"/>
    <n v="15937"/>
    <x v="0"/>
    <x v="1"/>
  </r>
  <r>
    <x v="38"/>
    <n v="17066"/>
    <x v="0"/>
    <x v="4"/>
  </r>
  <r>
    <x v="27"/>
    <n v="3981.5"/>
    <x v="0"/>
    <x v="4"/>
  </r>
  <r>
    <x v="48"/>
    <n v="1251"/>
    <x v="0"/>
    <x v="2"/>
  </r>
  <r>
    <x v="119"/>
    <n v="3751"/>
    <x v="0"/>
    <x v="2"/>
  </r>
  <r>
    <x v="34"/>
    <n v="1364"/>
    <x v="0"/>
    <x v="2"/>
  </r>
  <r>
    <x v="27"/>
    <n v="3978"/>
    <x v="0"/>
    <x v="4"/>
  </r>
  <r>
    <x v="6"/>
    <n v="4546"/>
    <x v="0"/>
    <x v="3"/>
  </r>
  <r>
    <x v="8"/>
    <n v="2841"/>
    <x v="0"/>
    <x v="2"/>
  </r>
  <r>
    <x v="9"/>
    <n v="11363"/>
    <x v="0"/>
    <x v="3"/>
  </r>
  <r>
    <x v="6"/>
    <n v="4545"/>
    <x v="0"/>
    <x v="3"/>
  </r>
  <r>
    <x v="31"/>
    <n v="39757"/>
    <x v="0"/>
    <x v="0"/>
  </r>
  <r>
    <x v="32"/>
    <n v="3407"/>
    <x v="0"/>
    <x v="3"/>
  </r>
  <r>
    <x v="29"/>
    <n v="2270.37"/>
    <x v="0"/>
    <x v="4"/>
  </r>
  <r>
    <x v="112"/>
    <n v="14750"/>
    <x v="0"/>
    <x v="4"/>
  </r>
  <r>
    <x v="2"/>
    <n v="5673"/>
    <x v="0"/>
    <x v="3"/>
  </r>
  <r>
    <x v="13"/>
    <n v="7942"/>
    <x v="0"/>
    <x v="3"/>
  </r>
  <r>
    <x v="2"/>
    <n v="5671.11"/>
    <x v="0"/>
    <x v="3"/>
  </r>
  <r>
    <x v="30"/>
    <n v="3175"/>
    <x v="0"/>
    <x v="3"/>
  </r>
  <r>
    <x v="37"/>
    <n v="340"/>
    <x v="0"/>
    <x v="3"/>
  </r>
  <r>
    <x v="59"/>
    <n v="680"/>
    <x v="0"/>
    <x v="2"/>
  </r>
  <r>
    <x v="11"/>
    <n v="850"/>
    <x v="0"/>
    <x v="2"/>
  </r>
  <r>
    <x v="2"/>
    <n v="5665"/>
    <x v="0"/>
    <x v="3"/>
  </r>
  <r>
    <x v="29"/>
    <n v="2265"/>
    <x v="0"/>
    <x v="2"/>
  </r>
  <r>
    <x v="19"/>
    <n v="28276"/>
    <x v="0"/>
    <x v="3"/>
  </r>
  <r>
    <x v="2"/>
    <n v="5651.58"/>
    <x v="0"/>
    <x v="4"/>
  </r>
  <r>
    <x v="52"/>
    <n v="20343.169999999998"/>
    <x v="0"/>
    <x v="2"/>
  </r>
  <r>
    <x v="24"/>
    <n v="113015"/>
    <x v="0"/>
    <x v="4"/>
  </r>
  <r>
    <x v="176"/>
    <n v="8136.01"/>
    <x v="0"/>
    <x v="0"/>
  </r>
  <r>
    <x v="7"/>
    <n v="1130"/>
    <x v="0"/>
    <x v="3"/>
  </r>
  <r>
    <x v="22"/>
    <n v="565"/>
    <x v="0"/>
    <x v="3"/>
  </r>
  <r>
    <x v="7"/>
    <n v="1130"/>
    <x v="0"/>
    <x v="2"/>
  </r>
  <r>
    <x v="6"/>
    <n v="4518"/>
    <x v="0"/>
    <x v="2"/>
  </r>
  <r>
    <x v="177"/>
    <n v="1920"/>
    <x v="0"/>
    <x v="2"/>
  </r>
  <r>
    <x v="22"/>
    <n v="564.66"/>
    <x v="0"/>
    <x v="4"/>
  </r>
  <r>
    <x v="175"/>
    <n v="169394.6"/>
    <x v="0"/>
    <x v="4"/>
  </r>
  <r>
    <x v="13"/>
    <n v="7905"/>
    <x v="0"/>
    <x v="3"/>
  </r>
  <r>
    <x v="9"/>
    <n v="11292"/>
    <x v="0"/>
    <x v="4"/>
  </r>
  <r>
    <x v="6"/>
    <n v="4516.4399999999996"/>
    <x v="0"/>
    <x v="2"/>
  </r>
  <r>
    <x v="29"/>
    <n v="2257"/>
    <x v="0"/>
    <x v="3"/>
  </r>
  <r>
    <x v="32"/>
    <n v="3385"/>
    <x v="0"/>
    <x v="3"/>
  </r>
  <r>
    <x v="25"/>
    <n v="45126"/>
    <x v="0"/>
    <x v="3"/>
  </r>
  <r>
    <x v="22"/>
    <n v="564"/>
    <x v="0"/>
    <x v="2"/>
  </r>
  <r>
    <x v="6"/>
    <n v="4510.8599999999997"/>
    <x v="0"/>
    <x v="2"/>
  </r>
  <r>
    <x v="32"/>
    <n v="3383"/>
    <x v="0"/>
    <x v="3"/>
  </r>
  <r>
    <x v="2"/>
    <n v="5635"/>
    <x v="0"/>
    <x v="3"/>
  </r>
  <r>
    <x v="14"/>
    <n v="9015"/>
    <x v="0"/>
    <x v="1"/>
  </r>
  <r>
    <x v="2"/>
    <n v="5634"/>
    <x v="0"/>
    <x v="4"/>
  </r>
  <r>
    <x v="178"/>
    <n v="41000"/>
    <x v="0"/>
    <x v="4"/>
  </r>
  <r>
    <x v="24"/>
    <n v="112536"/>
    <x v="0"/>
    <x v="3"/>
  </r>
  <r>
    <x v="82"/>
    <n v="900"/>
    <x v="0"/>
    <x v="3"/>
  </r>
  <r>
    <x v="46"/>
    <n v="450"/>
    <x v="0"/>
    <x v="3"/>
  </r>
  <r>
    <x v="51"/>
    <n v="1686"/>
    <x v="0"/>
    <x v="0"/>
  </r>
  <r>
    <x v="103"/>
    <n v="5056.22"/>
    <x v="0"/>
    <x v="2"/>
  </r>
  <r>
    <x v="30"/>
    <n v="3145"/>
    <x v="0"/>
    <x v="3"/>
  </r>
  <r>
    <x v="9"/>
    <n v="11230.25"/>
    <x v="0"/>
    <x v="4"/>
  </r>
  <r>
    <x v="31"/>
    <n v="39304"/>
    <x v="0"/>
    <x v="3"/>
  </r>
  <r>
    <x v="103"/>
    <n v="5052"/>
    <x v="0"/>
    <x v="2"/>
  </r>
  <r>
    <x v="32"/>
    <n v="3368"/>
    <x v="0"/>
    <x v="5"/>
  </r>
  <r>
    <x v="29"/>
    <n v="2245"/>
    <x v="0"/>
    <x v="3"/>
  </r>
  <r>
    <x v="8"/>
    <n v="2804.16"/>
    <x v="0"/>
    <x v="3"/>
  </r>
  <r>
    <x v="179"/>
    <n v="22197"/>
    <x v="0"/>
    <x v="6"/>
  </r>
  <r>
    <x v="12"/>
    <n v="22421"/>
    <x v="0"/>
    <x v="4"/>
  </r>
  <r>
    <x v="180"/>
    <n v="5604"/>
    <x v="0"/>
    <x v="3"/>
  </r>
  <r>
    <x v="32"/>
    <n v="3363"/>
    <x v="0"/>
    <x v="3"/>
  </r>
  <r>
    <x v="7"/>
    <n v="1120"/>
    <x v="0"/>
    <x v="3"/>
  </r>
  <r>
    <x v="54"/>
    <n v="280"/>
    <x v="0"/>
    <x v="3"/>
  </r>
  <r>
    <x v="8"/>
    <n v="2800"/>
    <x v="0"/>
    <x v="0"/>
  </r>
  <r>
    <x v="181"/>
    <n v="12879"/>
    <x v="1"/>
    <x v="0"/>
  </r>
  <r>
    <x v="7"/>
    <n v="1119"/>
    <x v="0"/>
    <x v="3"/>
  </r>
  <r>
    <x v="182"/>
    <n v="5259"/>
    <x v="0"/>
    <x v="4"/>
  </r>
  <r>
    <x v="27"/>
    <n v="3916"/>
    <x v="0"/>
    <x v="2"/>
  </r>
  <r>
    <x v="14"/>
    <n v="8950"/>
    <x v="0"/>
    <x v="4"/>
  </r>
  <r>
    <x v="76"/>
    <n v="15651"/>
    <x v="0"/>
    <x v="6"/>
  </r>
  <r>
    <x v="76"/>
    <n v="15650"/>
    <x v="0"/>
    <x v="2"/>
  </r>
  <r>
    <x v="32"/>
    <n v="3353"/>
    <x v="0"/>
    <x v="4"/>
  </r>
  <r>
    <x v="9"/>
    <n v="11176"/>
    <x v="0"/>
    <x v="2"/>
  </r>
  <r>
    <x v="12"/>
    <n v="22345"/>
    <x v="0"/>
    <x v="4"/>
  </r>
  <r>
    <x v="146"/>
    <n v="1955"/>
    <x v="0"/>
    <x v="3"/>
  </r>
  <r>
    <x v="27"/>
    <n v="3910"/>
    <x v="0"/>
    <x v="2"/>
  </r>
  <r>
    <x v="2"/>
    <n v="5585"/>
    <x v="0"/>
    <x v="5"/>
  </r>
  <r>
    <x v="26"/>
    <n v="6700"/>
    <x v="0"/>
    <x v="2"/>
  </r>
  <r>
    <x v="32"/>
    <n v="3350"/>
    <x v="0"/>
    <x v="5"/>
  </r>
  <r>
    <x v="9"/>
    <n v="11160"/>
    <x v="0"/>
    <x v="2"/>
  </r>
  <r>
    <x v="25"/>
    <n v="44636.2"/>
    <x v="0"/>
    <x v="4"/>
  </r>
  <r>
    <x v="29"/>
    <n v="2230.4299999999998"/>
    <x v="0"/>
    <x v="2"/>
  </r>
  <r>
    <x v="27"/>
    <n v="3900"/>
    <x v="0"/>
    <x v="3"/>
  </r>
  <r>
    <x v="6"/>
    <n v="4457"/>
    <x v="0"/>
    <x v="2"/>
  </r>
  <r>
    <x v="80"/>
    <n v="2451.0100000000002"/>
    <x v="0"/>
    <x v="6"/>
  </r>
  <r>
    <x v="51"/>
    <n v="1671"/>
    <x v="0"/>
    <x v="6"/>
  </r>
  <r>
    <x v="2"/>
    <n v="5570"/>
    <x v="0"/>
    <x v="4"/>
  </r>
  <r>
    <x v="92"/>
    <n v="24490"/>
    <x v="0"/>
    <x v="4"/>
  </r>
  <r>
    <x v="3"/>
    <n v="33393"/>
    <x v="0"/>
    <x v="5"/>
  </r>
  <r>
    <x v="82"/>
    <n v="890"/>
    <x v="0"/>
    <x v="2"/>
  </r>
  <r>
    <x v="9"/>
    <n v="11122"/>
    <x v="0"/>
    <x v="3"/>
  </r>
  <r>
    <x v="51"/>
    <n v="1668"/>
    <x v="0"/>
    <x v="3"/>
  </r>
  <r>
    <x v="32"/>
    <n v="3335"/>
    <x v="0"/>
    <x v="2"/>
  </r>
  <r>
    <x v="112"/>
    <n v="14450"/>
    <x v="0"/>
    <x v="3"/>
  </r>
  <r>
    <x v="29"/>
    <n v="2222"/>
    <x v="0"/>
    <x v="2"/>
  </r>
  <r>
    <x v="2"/>
    <n v="5555"/>
    <x v="0"/>
    <x v="4"/>
  </r>
  <r>
    <x v="183"/>
    <n v="3318"/>
    <x v="0"/>
    <x v="5"/>
  </r>
  <r>
    <x v="31"/>
    <n v="38876.949999999997"/>
    <x v="0"/>
    <x v="4"/>
  </r>
  <r>
    <x v="6"/>
    <n v="4443"/>
    <x v="0"/>
    <x v="3"/>
  </r>
  <r>
    <x v="32"/>
    <n v="3330"/>
    <x v="0"/>
    <x v="3"/>
  </r>
  <r>
    <x v="7"/>
    <n v="1110"/>
    <x v="0"/>
    <x v="3"/>
  </r>
  <r>
    <x v="26"/>
    <n v="6658"/>
    <x v="0"/>
    <x v="3"/>
  </r>
  <r>
    <x v="9"/>
    <n v="11094.23"/>
    <x v="0"/>
    <x v="4"/>
  </r>
  <r>
    <x v="38"/>
    <n v="16636.78"/>
    <x v="0"/>
    <x v="2"/>
  </r>
  <r>
    <x v="27"/>
    <n v="3880"/>
    <x v="0"/>
    <x v="3"/>
  </r>
  <r>
    <x v="34"/>
    <n v="1330"/>
    <x v="0"/>
    <x v="6"/>
  </r>
  <r>
    <x v="2"/>
    <n v="5540"/>
    <x v="0"/>
    <x v="2"/>
  </r>
  <r>
    <x v="184"/>
    <n v="13864.17"/>
    <x v="0"/>
    <x v="2"/>
  </r>
  <r>
    <x v="39"/>
    <n v="20491"/>
    <x v="0"/>
    <x v="6"/>
  </r>
  <r>
    <x v="29"/>
    <n v="2215"/>
    <x v="0"/>
    <x v="3"/>
  </r>
  <r>
    <x v="51"/>
    <n v="1661"/>
    <x v="0"/>
    <x v="3"/>
  </r>
  <r>
    <x v="51"/>
    <n v="1661"/>
    <x v="0"/>
    <x v="2"/>
  </r>
  <r>
    <x v="185"/>
    <n v="79173"/>
    <x v="0"/>
    <x v="0"/>
  </r>
  <r>
    <x v="186"/>
    <n v="1550"/>
    <x v="0"/>
    <x v="5"/>
  </r>
  <r>
    <x v="13"/>
    <n v="7750"/>
    <x v="0"/>
    <x v="2"/>
  </r>
  <r>
    <x v="32"/>
    <n v="3321.25"/>
    <x v="0"/>
    <x v="2"/>
  </r>
  <r>
    <x v="2"/>
    <n v="5535"/>
    <x v="0"/>
    <x v="2"/>
  </r>
  <r>
    <x v="9"/>
    <n v="11070"/>
    <x v="0"/>
    <x v="2"/>
  </r>
  <r>
    <x v="51"/>
    <n v="1660"/>
    <x v="0"/>
    <x v="0"/>
  </r>
  <r>
    <x v="32"/>
    <n v="3320"/>
    <x v="0"/>
    <x v="3"/>
  </r>
  <r>
    <x v="41"/>
    <n v="8300"/>
    <x v="0"/>
    <x v="2"/>
  </r>
  <r>
    <x v="18"/>
    <n v="13279"/>
    <x v="0"/>
    <x v="7"/>
  </r>
  <r>
    <x v="32"/>
    <n v="3319"/>
    <x v="0"/>
    <x v="3"/>
  </r>
  <r>
    <x v="7"/>
    <n v="1106"/>
    <x v="0"/>
    <x v="4"/>
  </r>
  <r>
    <x v="9"/>
    <n v="11056.75"/>
    <x v="0"/>
    <x v="3"/>
  </r>
  <r>
    <x v="132"/>
    <n v="9395"/>
    <x v="0"/>
    <x v="6"/>
  </r>
  <r>
    <x v="2"/>
    <n v="5526"/>
    <x v="0"/>
    <x v="3"/>
  </r>
  <r>
    <x v="187"/>
    <n v="9170"/>
    <x v="0"/>
    <x v="3"/>
  </r>
  <r>
    <x v="16"/>
    <n v="55223"/>
    <x v="0"/>
    <x v="4"/>
  </r>
  <r>
    <x v="27"/>
    <n v="3865.55"/>
    <x v="0"/>
    <x v="6"/>
  </r>
  <r>
    <x v="14"/>
    <n v="8832.49"/>
    <x v="0"/>
    <x v="2"/>
  </r>
  <r>
    <x v="19"/>
    <n v="27600.2"/>
    <x v="0"/>
    <x v="3"/>
  </r>
  <r>
    <x v="128"/>
    <n v="71748"/>
    <x v="0"/>
    <x v="4"/>
  </r>
  <r>
    <x v="188"/>
    <n v="926"/>
    <x v="0"/>
    <x v="0"/>
  </r>
  <r>
    <x v="51"/>
    <n v="1655"/>
    <x v="0"/>
    <x v="2"/>
  </r>
  <r>
    <x v="6"/>
    <n v="4409.7700000000004"/>
    <x v="0"/>
    <x v="3"/>
  </r>
  <r>
    <x v="2"/>
    <n v="5510"/>
    <x v="0"/>
    <x v="3"/>
  </r>
  <r>
    <x v="22"/>
    <n v="551"/>
    <x v="0"/>
    <x v="2"/>
  </r>
  <r>
    <x v="8"/>
    <n v="2755"/>
    <x v="0"/>
    <x v="3"/>
  </r>
  <r>
    <x v="29"/>
    <n v="2204"/>
    <x v="0"/>
    <x v="2"/>
  </r>
  <r>
    <x v="2"/>
    <n v="5509"/>
    <x v="0"/>
    <x v="7"/>
  </r>
  <r>
    <x v="13"/>
    <n v="7711.3"/>
    <x v="0"/>
    <x v="4"/>
  </r>
  <r>
    <x v="67"/>
    <n v="7160.12"/>
    <x v="0"/>
    <x v="4"/>
  </r>
  <r>
    <x v="38"/>
    <n v="16520.04"/>
    <x v="0"/>
    <x v="4"/>
  </r>
  <r>
    <x v="7"/>
    <n v="1101"/>
    <x v="0"/>
    <x v="3"/>
  </r>
  <r>
    <x v="29"/>
    <n v="2202"/>
    <x v="0"/>
    <x v="3"/>
  </r>
  <r>
    <x v="4"/>
    <n v="12106"/>
    <x v="0"/>
    <x v="0"/>
  </r>
  <r>
    <x v="51"/>
    <n v="1650.69"/>
    <x v="0"/>
    <x v="3"/>
  </r>
  <r>
    <x v="8"/>
    <n v="2751"/>
    <x v="0"/>
    <x v="4"/>
  </r>
  <r>
    <x v="2"/>
    <n v="5501"/>
    <x v="0"/>
    <x v="3"/>
  </r>
  <r>
    <x v="38"/>
    <n v="16501"/>
    <x v="0"/>
    <x v="3"/>
  </r>
  <r>
    <x v="6"/>
    <n v="4400"/>
    <x v="0"/>
    <x v="3"/>
  </r>
  <r>
    <x v="177"/>
    <n v="1870"/>
    <x v="0"/>
    <x v="3"/>
  </r>
  <r>
    <x v="46"/>
    <n v="440"/>
    <x v="0"/>
    <x v="3"/>
  </r>
  <r>
    <x v="51"/>
    <n v="1650"/>
    <x v="0"/>
    <x v="3"/>
  </r>
  <r>
    <x v="22"/>
    <n v="550"/>
    <x v="0"/>
    <x v="3"/>
  </r>
  <r>
    <x v="22"/>
    <n v="550"/>
    <x v="0"/>
    <x v="2"/>
  </r>
  <r>
    <x v="7"/>
    <n v="1100"/>
    <x v="0"/>
    <x v="2"/>
  </r>
  <r>
    <x v="166"/>
    <n v="76949.820000000007"/>
    <x v="0"/>
    <x v="2"/>
  </r>
  <r>
    <x v="99"/>
    <n v="2857"/>
    <x v="0"/>
    <x v="3"/>
  </r>
  <r>
    <x v="8"/>
    <n v="2746"/>
    <x v="0"/>
    <x v="3"/>
  </r>
  <r>
    <x v="189"/>
    <n v="4390"/>
    <x v="0"/>
    <x v="4"/>
  </r>
  <r>
    <x v="38"/>
    <n v="16465"/>
    <x v="0"/>
    <x v="3"/>
  </r>
  <r>
    <x v="141"/>
    <n v="2305"/>
    <x v="0"/>
    <x v="3"/>
  </r>
  <r>
    <x v="32"/>
    <n v="3292"/>
    <x v="0"/>
    <x v="3"/>
  </r>
  <r>
    <x v="190"/>
    <n v="4826"/>
    <x v="0"/>
    <x v="2"/>
  </r>
  <r>
    <x v="3"/>
    <n v="32903"/>
    <x v="0"/>
    <x v="3"/>
  </r>
  <r>
    <x v="12"/>
    <n v="21935"/>
    <x v="0"/>
    <x v="1"/>
  </r>
  <r>
    <x v="103"/>
    <n v="4935"/>
    <x v="0"/>
    <x v="3"/>
  </r>
  <r>
    <x v="29"/>
    <n v="2193"/>
    <x v="0"/>
    <x v="3"/>
  </r>
  <r>
    <x v="32"/>
    <n v="3289"/>
    <x v="0"/>
    <x v="4"/>
  </r>
  <r>
    <x v="2"/>
    <n v="5481"/>
    <x v="0"/>
    <x v="3"/>
  </r>
  <r>
    <x v="2"/>
    <n v="5478"/>
    <x v="0"/>
    <x v="3"/>
  </r>
  <r>
    <x v="29"/>
    <n v="2191"/>
    <x v="0"/>
    <x v="2"/>
  </r>
  <r>
    <x v="29"/>
    <n v="2191"/>
    <x v="0"/>
    <x v="3"/>
  </r>
  <r>
    <x v="191"/>
    <n v="241"/>
    <x v="0"/>
    <x v="3"/>
  </r>
  <r>
    <x v="12"/>
    <n v="21905"/>
    <x v="0"/>
    <x v="3"/>
  </r>
  <r>
    <x v="192"/>
    <n v="3395"/>
    <x v="0"/>
    <x v="3"/>
  </r>
  <r>
    <x v="9"/>
    <n v="10950"/>
    <x v="0"/>
    <x v="2"/>
  </r>
  <r>
    <x v="55"/>
    <n v="13685.99"/>
    <x v="0"/>
    <x v="2"/>
  </r>
  <r>
    <x v="41"/>
    <n v="8207"/>
    <x v="0"/>
    <x v="3"/>
  </r>
  <r>
    <x v="177"/>
    <n v="1860"/>
    <x v="0"/>
    <x v="2"/>
  </r>
  <r>
    <x v="2"/>
    <n v="5469"/>
    <x v="0"/>
    <x v="5"/>
  </r>
  <r>
    <x v="82"/>
    <n v="875"/>
    <x v="0"/>
    <x v="3"/>
  </r>
  <r>
    <x v="8"/>
    <n v="2734.11"/>
    <x v="0"/>
    <x v="2"/>
  </r>
  <r>
    <x v="193"/>
    <n v="7053.61"/>
    <x v="0"/>
    <x v="2"/>
  </r>
  <r>
    <x v="18"/>
    <n v="13121"/>
    <x v="0"/>
    <x v="3"/>
  </r>
  <r>
    <x v="2"/>
    <n v="5462"/>
    <x v="0"/>
    <x v="3"/>
  </r>
  <r>
    <x v="32"/>
    <n v="3275"/>
    <x v="0"/>
    <x v="3"/>
  </r>
  <r>
    <x v="32"/>
    <n v="3275"/>
    <x v="0"/>
    <x v="3"/>
  </r>
  <r>
    <x v="32"/>
    <n v="3275"/>
    <x v="0"/>
    <x v="3"/>
  </r>
  <r>
    <x v="8"/>
    <n v="2729"/>
    <x v="0"/>
    <x v="2"/>
  </r>
  <r>
    <x v="38"/>
    <n v="16373"/>
    <x v="0"/>
    <x v="4"/>
  </r>
  <r>
    <x v="39"/>
    <n v="20190"/>
    <x v="0"/>
    <x v="4"/>
  </r>
  <r>
    <x v="14"/>
    <n v="8730"/>
    <x v="2"/>
    <x v="2"/>
  </r>
  <r>
    <x v="30"/>
    <n v="3055"/>
    <x v="0"/>
    <x v="2"/>
  </r>
  <r>
    <x v="32"/>
    <n v="3273"/>
    <x v="0"/>
    <x v="3"/>
  </r>
  <r>
    <x v="7"/>
    <n v="1091"/>
    <x v="0"/>
    <x v="5"/>
  </r>
  <r>
    <x v="108"/>
    <n v="2945"/>
    <x v="0"/>
    <x v="6"/>
  </r>
  <r>
    <x v="32"/>
    <n v="3271"/>
    <x v="0"/>
    <x v="3"/>
  </r>
  <r>
    <x v="51"/>
    <n v="1635"/>
    <x v="0"/>
    <x v="3"/>
  </r>
  <r>
    <x v="22"/>
    <n v="545"/>
    <x v="0"/>
    <x v="3"/>
  </r>
  <r>
    <x v="8"/>
    <n v="2725"/>
    <x v="0"/>
    <x v="3"/>
  </r>
  <r>
    <x v="194"/>
    <n v="137254.84"/>
    <x v="0"/>
    <x v="4"/>
  </r>
  <r>
    <x v="115"/>
    <n v="980"/>
    <x v="0"/>
    <x v="2"/>
  </r>
  <r>
    <x v="118"/>
    <n v="1361"/>
    <x v="0"/>
    <x v="2"/>
  </r>
  <r>
    <x v="26"/>
    <n v="6530"/>
    <x v="0"/>
    <x v="3"/>
  </r>
  <r>
    <x v="13"/>
    <n v="7617"/>
    <x v="0"/>
    <x v="3"/>
  </r>
  <r>
    <x v="31"/>
    <n v="38082.69"/>
    <x v="0"/>
    <x v="4"/>
  </r>
  <r>
    <x v="7"/>
    <n v="1088"/>
    <x v="0"/>
    <x v="3"/>
  </r>
  <r>
    <x v="19"/>
    <n v="27196.71"/>
    <x v="0"/>
    <x v="3"/>
  </r>
  <r>
    <x v="29"/>
    <n v="2175"/>
    <x v="0"/>
    <x v="6"/>
  </r>
  <r>
    <x v="46"/>
    <n v="435"/>
    <x v="0"/>
    <x v="2"/>
  </r>
  <r>
    <x v="195"/>
    <n v="6041.55"/>
    <x v="0"/>
    <x v="2"/>
  </r>
  <r>
    <x v="12"/>
    <n v="21742.78"/>
    <x v="0"/>
    <x v="3"/>
  </r>
  <r>
    <x v="196"/>
    <n v="1686"/>
    <x v="0"/>
    <x v="3"/>
  </r>
  <r>
    <x v="27"/>
    <n v="3803.55"/>
    <x v="0"/>
    <x v="3"/>
  </r>
  <r>
    <x v="2"/>
    <n v="5433"/>
    <x v="0"/>
    <x v="2"/>
  </r>
  <r>
    <x v="113"/>
    <n v="18472"/>
    <x v="0"/>
    <x v="6"/>
  </r>
  <r>
    <x v="197"/>
    <n v="20426"/>
    <x v="0"/>
    <x v="2"/>
  </r>
  <r>
    <x v="198"/>
    <n v="63460.18"/>
    <x v="0"/>
    <x v="4"/>
  </r>
  <r>
    <x v="38"/>
    <n v="16291"/>
    <x v="2"/>
    <x v="3"/>
  </r>
  <r>
    <x v="32"/>
    <n v="3258"/>
    <x v="0"/>
    <x v="7"/>
  </r>
  <r>
    <x v="2"/>
    <n v="5430"/>
    <x v="0"/>
    <x v="3"/>
  </r>
  <r>
    <x v="27"/>
    <n v="3800"/>
    <x v="0"/>
    <x v="3"/>
  </r>
  <r>
    <x v="29"/>
    <n v="2170.9899999999998"/>
    <x v="0"/>
    <x v="3"/>
  </r>
  <r>
    <x v="6"/>
    <n v="4340.7"/>
    <x v="0"/>
    <x v="5"/>
  </r>
  <r>
    <x v="27"/>
    <n v="3798"/>
    <x v="0"/>
    <x v="3"/>
  </r>
  <r>
    <x v="13"/>
    <n v="7595.43"/>
    <x v="0"/>
    <x v="3"/>
  </r>
  <r>
    <x v="32"/>
    <n v="3255"/>
    <x v="0"/>
    <x v="3"/>
  </r>
  <r>
    <x v="32"/>
    <n v="3255"/>
    <x v="0"/>
    <x v="3"/>
  </r>
  <r>
    <x v="156"/>
    <n v="5858.84"/>
    <x v="0"/>
    <x v="2"/>
  </r>
  <r>
    <x v="52"/>
    <n v="19523.310000000001"/>
    <x v="0"/>
    <x v="1"/>
  </r>
  <r>
    <x v="199"/>
    <n v="3470"/>
    <x v="0"/>
    <x v="3"/>
  </r>
  <r>
    <x v="200"/>
    <n v="47978"/>
    <x v="0"/>
    <x v="5"/>
  </r>
  <r>
    <x v="80"/>
    <n v="2385"/>
    <x v="0"/>
    <x v="4"/>
  </r>
  <r>
    <x v="8"/>
    <n v="2710"/>
    <x v="0"/>
    <x v="2"/>
  </r>
  <r>
    <x v="12"/>
    <n v="21679"/>
    <x v="0"/>
    <x v="4"/>
  </r>
  <r>
    <x v="51"/>
    <n v="1625"/>
    <x v="0"/>
    <x v="3"/>
  </r>
  <r>
    <x v="32"/>
    <n v="3250"/>
    <x v="0"/>
    <x v="2"/>
  </r>
  <r>
    <x v="108"/>
    <n v="2923"/>
    <x v="0"/>
    <x v="3"/>
  </r>
  <r>
    <x v="7"/>
    <n v="1082.5"/>
    <x v="0"/>
    <x v="3"/>
  </r>
  <r>
    <x v="8"/>
    <n v="2706.23"/>
    <x v="0"/>
    <x v="2"/>
  </r>
  <r>
    <x v="53"/>
    <n v="920"/>
    <x v="0"/>
    <x v="2"/>
  </r>
  <r>
    <x v="38"/>
    <n v="16232"/>
    <x v="0"/>
    <x v="0"/>
  </r>
  <r>
    <x v="2"/>
    <n v="5410"/>
    <x v="0"/>
    <x v="3"/>
  </r>
  <r>
    <x v="7"/>
    <n v="1082"/>
    <x v="0"/>
    <x v="3"/>
  </r>
  <r>
    <x v="8"/>
    <n v="2705"/>
    <x v="0"/>
    <x v="3"/>
  </r>
  <r>
    <x v="201"/>
    <n v="4055"/>
    <x v="0"/>
    <x v="3"/>
  </r>
  <r>
    <x v="41"/>
    <n v="8109"/>
    <x v="0"/>
    <x v="1"/>
  </r>
  <r>
    <x v="26"/>
    <n v="6485"/>
    <x v="0"/>
    <x v="4"/>
  </r>
  <r>
    <x v="9"/>
    <n v="10804.45"/>
    <x v="0"/>
    <x v="4"/>
  </r>
  <r>
    <x v="22"/>
    <n v="540"/>
    <x v="2"/>
    <x v="3"/>
  </r>
  <r>
    <x v="54"/>
    <n v="270"/>
    <x v="0"/>
    <x v="3"/>
  </r>
  <r>
    <x v="29"/>
    <n v="2160"/>
    <x v="0"/>
    <x v="3"/>
  </r>
  <r>
    <x v="38"/>
    <n v="16200"/>
    <x v="0"/>
    <x v="6"/>
  </r>
  <r>
    <x v="7"/>
    <n v="1080"/>
    <x v="0"/>
    <x v="2"/>
  </r>
  <r>
    <x v="22"/>
    <n v="540"/>
    <x v="0"/>
    <x v="3"/>
  </r>
  <r>
    <x v="9"/>
    <n v="10800"/>
    <x v="0"/>
    <x v="7"/>
  </r>
  <r>
    <x v="8"/>
    <n v="2700"/>
    <x v="0"/>
    <x v="3"/>
  </r>
  <r>
    <x v="29"/>
    <n v="2159"/>
    <x v="0"/>
    <x v="4"/>
  </r>
  <r>
    <x v="2"/>
    <n v="5396"/>
    <x v="0"/>
    <x v="0"/>
  </r>
  <r>
    <x v="19"/>
    <n v="26978"/>
    <x v="0"/>
    <x v="4"/>
  </r>
  <r>
    <x v="201"/>
    <n v="4045.93"/>
    <x v="0"/>
    <x v="6"/>
  </r>
  <r>
    <x v="41"/>
    <n v="8091"/>
    <x v="0"/>
    <x v="7"/>
  </r>
  <r>
    <x v="83"/>
    <n v="17260.37"/>
    <x v="0"/>
    <x v="5"/>
  </r>
  <r>
    <x v="32"/>
    <n v="3236"/>
    <x v="0"/>
    <x v="2"/>
  </r>
  <r>
    <x v="12"/>
    <n v="21573"/>
    <x v="0"/>
    <x v="3"/>
  </r>
  <r>
    <x v="36"/>
    <n v="1941"/>
    <x v="0"/>
    <x v="2"/>
  </r>
  <r>
    <x v="7"/>
    <n v="1078"/>
    <x v="0"/>
    <x v="3"/>
  </r>
  <r>
    <x v="202"/>
    <n v="3670"/>
    <x v="0"/>
    <x v="3"/>
  </r>
  <r>
    <x v="133"/>
    <n v="485"/>
    <x v="0"/>
    <x v="3"/>
  </r>
  <r>
    <x v="68"/>
    <n v="9700"/>
    <x v="0"/>
    <x v="6"/>
  </r>
  <r>
    <x v="2"/>
    <n v="5388.79"/>
    <x v="0"/>
    <x v="4"/>
  </r>
  <r>
    <x v="29"/>
    <n v="2155"/>
    <x v="0"/>
    <x v="3"/>
  </r>
  <r>
    <x v="14"/>
    <n v="8620"/>
    <x v="0"/>
    <x v="3"/>
  </r>
  <r>
    <x v="51"/>
    <n v="1616"/>
    <x v="0"/>
    <x v="3"/>
  </r>
  <r>
    <x v="29"/>
    <n v="2154.66"/>
    <x v="0"/>
    <x v="2"/>
  </r>
  <r>
    <x v="48"/>
    <n v="1185"/>
    <x v="0"/>
    <x v="3"/>
  </r>
  <r>
    <x v="30"/>
    <n v="3015.73"/>
    <x v="0"/>
    <x v="4"/>
  </r>
  <r>
    <x v="32"/>
    <n v="3231"/>
    <x v="0"/>
    <x v="2"/>
  </r>
  <r>
    <x v="203"/>
    <n v="3036"/>
    <x v="0"/>
    <x v="4"/>
  </r>
  <r>
    <x v="6"/>
    <n v="4306.1099999999997"/>
    <x v="0"/>
    <x v="3"/>
  </r>
  <r>
    <x v="161"/>
    <n v="4952"/>
    <x v="0"/>
    <x v="2"/>
  </r>
  <r>
    <x v="116"/>
    <n v="592"/>
    <x v="0"/>
    <x v="3"/>
  </r>
  <r>
    <x v="38"/>
    <n v="16145.12"/>
    <x v="0"/>
    <x v="4"/>
  </r>
  <r>
    <x v="2"/>
    <n v="5380.55"/>
    <x v="0"/>
    <x v="4"/>
  </r>
  <r>
    <x v="29"/>
    <n v="2152"/>
    <x v="0"/>
    <x v="3"/>
  </r>
  <r>
    <x v="8"/>
    <n v="2689"/>
    <x v="0"/>
    <x v="3"/>
  </r>
  <r>
    <x v="16"/>
    <n v="53769"/>
    <x v="0"/>
    <x v="0"/>
  </r>
  <r>
    <x v="32"/>
    <n v="3226"/>
    <x v="0"/>
    <x v="2"/>
  </r>
  <r>
    <x v="13"/>
    <n v="7527"/>
    <x v="0"/>
    <x v="4"/>
  </r>
  <r>
    <x v="2"/>
    <n v="5376"/>
    <x v="0"/>
    <x v="3"/>
  </r>
  <r>
    <x v="46"/>
    <n v="430"/>
    <x v="0"/>
    <x v="7"/>
  </r>
  <r>
    <x v="32"/>
    <n v="3225"/>
    <x v="0"/>
    <x v="3"/>
  </r>
  <r>
    <x v="27"/>
    <n v="3760"/>
    <x v="0"/>
    <x v="3"/>
  </r>
  <r>
    <x v="24"/>
    <n v="107421.57"/>
    <x v="0"/>
    <x v="0"/>
  </r>
  <r>
    <x v="80"/>
    <n v="2363"/>
    <x v="0"/>
    <x v="4"/>
  </r>
  <r>
    <x v="6"/>
    <n v="4296"/>
    <x v="0"/>
    <x v="3"/>
  </r>
  <r>
    <x v="9"/>
    <n v="10740"/>
    <x v="0"/>
    <x v="2"/>
  </r>
  <r>
    <x v="32"/>
    <n v="3222"/>
    <x v="0"/>
    <x v="5"/>
  </r>
  <r>
    <x v="22"/>
    <n v="537"/>
    <x v="0"/>
    <x v="3"/>
  </r>
  <r>
    <x v="51"/>
    <n v="1611"/>
    <x v="0"/>
    <x v="2"/>
  </r>
  <r>
    <x v="12"/>
    <n v="21480"/>
    <x v="0"/>
    <x v="4"/>
  </r>
  <r>
    <x v="32"/>
    <n v="3221"/>
    <x v="0"/>
    <x v="2"/>
  </r>
  <r>
    <x v="29"/>
    <n v="2147"/>
    <x v="0"/>
    <x v="2"/>
  </r>
  <r>
    <x v="83"/>
    <n v="17170"/>
    <x v="0"/>
    <x v="2"/>
  </r>
  <r>
    <x v="26"/>
    <n v="6438"/>
    <x v="0"/>
    <x v="2"/>
  </r>
  <r>
    <x v="14"/>
    <n v="8581"/>
    <x v="0"/>
    <x v="4"/>
  </r>
  <r>
    <x v="29"/>
    <n v="2145.0100000000002"/>
    <x v="0"/>
    <x v="2"/>
  </r>
  <r>
    <x v="29"/>
    <n v="2145"/>
    <x v="0"/>
    <x v="3"/>
  </r>
  <r>
    <x v="18"/>
    <n v="12870"/>
    <x v="0"/>
    <x v="4"/>
  </r>
  <r>
    <x v="6"/>
    <n v="4289.99"/>
    <x v="0"/>
    <x v="2"/>
  </r>
  <r>
    <x v="8"/>
    <n v="2681"/>
    <x v="0"/>
    <x v="3"/>
  </r>
  <r>
    <x v="29"/>
    <n v="2144.34"/>
    <x v="0"/>
    <x v="2"/>
  </r>
  <r>
    <x v="13"/>
    <n v="7505"/>
    <x v="0"/>
    <x v="1"/>
  </r>
  <r>
    <x v="204"/>
    <n v="4610"/>
    <x v="0"/>
    <x v="3"/>
  </r>
  <r>
    <x v="2"/>
    <n v="5359.21"/>
    <x v="0"/>
    <x v="2"/>
  </r>
  <r>
    <x v="2"/>
    <n v="5355"/>
    <x v="0"/>
    <x v="2"/>
  </r>
  <r>
    <x v="29"/>
    <n v="2142"/>
    <x v="0"/>
    <x v="3"/>
  </r>
  <r>
    <x v="205"/>
    <n v="7495"/>
    <x v="0"/>
    <x v="2"/>
  </r>
  <r>
    <x v="29"/>
    <n v="2141"/>
    <x v="0"/>
    <x v="0"/>
  </r>
  <r>
    <x v="80"/>
    <n v="2355"/>
    <x v="0"/>
    <x v="2"/>
  </r>
  <r>
    <x v="27"/>
    <n v="3746"/>
    <x v="0"/>
    <x v="2"/>
  </r>
  <r>
    <x v="6"/>
    <n v="4280"/>
    <x v="0"/>
    <x v="2"/>
  </r>
  <r>
    <x v="131"/>
    <n v="1391"/>
    <x v="0"/>
    <x v="2"/>
  </r>
  <r>
    <x v="206"/>
    <n v="5617"/>
    <x v="0"/>
    <x v="2"/>
  </r>
  <r>
    <x v="2"/>
    <n v="5343"/>
    <x v="0"/>
    <x v="3"/>
  </r>
  <r>
    <x v="9"/>
    <n v="10685"/>
    <x v="0"/>
    <x v="3"/>
  </r>
  <r>
    <x v="207"/>
    <n v="40055"/>
    <x v="0"/>
    <x v="6"/>
  </r>
  <r>
    <x v="12"/>
    <n v="21361"/>
    <x v="0"/>
    <x v="4"/>
  </r>
  <r>
    <x v="8"/>
    <n v="2670"/>
    <x v="0"/>
    <x v="3"/>
  </r>
  <r>
    <x v="12"/>
    <n v="21360"/>
    <x v="0"/>
    <x v="0"/>
  </r>
  <r>
    <x v="8"/>
    <n v="2669"/>
    <x v="0"/>
    <x v="3"/>
  </r>
  <r>
    <x v="27"/>
    <n v="3736.55"/>
    <x v="0"/>
    <x v="2"/>
  </r>
  <r>
    <x v="41"/>
    <n v="8005"/>
    <x v="0"/>
    <x v="6"/>
  </r>
  <r>
    <x v="51"/>
    <n v="1601"/>
    <x v="0"/>
    <x v="5"/>
  </r>
  <r>
    <x v="14"/>
    <n v="8538.66"/>
    <x v="0"/>
    <x v="4"/>
  </r>
  <r>
    <x v="31"/>
    <n v="37354.269999999997"/>
    <x v="0"/>
    <x v="4"/>
  </r>
  <r>
    <x v="27"/>
    <n v="3735"/>
    <x v="0"/>
    <x v="4"/>
  </r>
  <r>
    <x v="14"/>
    <n v="8537"/>
    <x v="0"/>
    <x v="3"/>
  </r>
  <r>
    <x v="32"/>
    <n v="3201"/>
    <x v="0"/>
    <x v="2"/>
  </r>
  <r>
    <x v="146"/>
    <n v="1867"/>
    <x v="0"/>
    <x v="3"/>
  </r>
  <r>
    <x v="103"/>
    <n v="4800.8"/>
    <x v="0"/>
    <x v="4"/>
  </r>
  <r>
    <x v="7"/>
    <n v="1066.8"/>
    <x v="0"/>
    <x v="3"/>
  </r>
  <r>
    <x v="26"/>
    <n v="6400.47"/>
    <x v="0"/>
    <x v="2"/>
  </r>
  <r>
    <x v="201"/>
    <n v="4000"/>
    <x v="0"/>
    <x v="3"/>
  </r>
  <r>
    <x v="41"/>
    <n v="8000"/>
    <x v="0"/>
    <x v="4"/>
  </r>
  <r>
    <x v="38"/>
    <n v="16000"/>
    <x v="0"/>
    <x v="4"/>
  </r>
  <r>
    <x v="208"/>
    <n v="2095.2600000000002"/>
    <x v="0"/>
    <x v="2"/>
  </r>
  <r>
    <x v="209"/>
    <n v="12007.18"/>
    <x v="0"/>
    <x v="4"/>
  </r>
  <r>
    <x v="25"/>
    <n v="42642"/>
    <x v="0"/>
    <x v="4"/>
  </r>
  <r>
    <x v="29"/>
    <n v="2132"/>
    <x v="0"/>
    <x v="4"/>
  </r>
  <r>
    <x v="2"/>
    <n v="5330"/>
    <x v="0"/>
    <x v="6"/>
  </r>
  <r>
    <x v="29"/>
    <n v="2132"/>
    <x v="0"/>
    <x v="2"/>
  </r>
  <r>
    <x v="12"/>
    <n v="21316"/>
    <x v="0"/>
    <x v="4"/>
  </r>
  <r>
    <x v="27"/>
    <n v="3730"/>
    <x v="0"/>
    <x v="3"/>
  </r>
  <r>
    <x v="210"/>
    <n v="2930"/>
    <x v="0"/>
    <x v="3"/>
  </r>
  <r>
    <x v="6"/>
    <n v="4261"/>
    <x v="0"/>
    <x v="2"/>
  </r>
  <r>
    <x v="8"/>
    <n v="2663"/>
    <x v="0"/>
    <x v="3"/>
  </r>
  <r>
    <x v="32"/>
    <n v="3195"/>
    <x v="0"/>
    <x v="2"/>
  </r>
  <r>
    <x v="29"/>
    <n v="2130"/>
    <x v="0"/>
    <x v="2"/>
  </r>
  <r>
    <x v="14"/>
    <n v="8519"/>
    <x v="0"/>
    <x v="4"/>
  </r>
  <r>
    <x v="19"/>
    <n v="26619"/>
    <x v="0"/>
    <x v="6"/>
  </r>
  <r>
    <x v="26"/>
    <n v="6388"/>
    <x v="0"/>
    <x v="4"/>
  </r>
  <r>
    <x v="7"/>
    <n v="1064"/>
    <x v="0"/>
    <x v="3"/>
  </r>
  <r>
    <x v="9"/>
    <n v="10640"/>
    <x v="0"/>
    <x v="4"/>
  </r>
  <r>
    <x v="32"/>
    <n v="3190"/>
    <x v="0"/>
    <x v="3"/>
  </r>
  <r>
    <x v="3"/>
    <n v="31896.33"/>
    <x v="0"/>
    <x v="4"/>
  </r>
  <r>
    <x v="19"/>
    <n v="26577"/>
    <x v="0"/>
    <x v="7"/>
  </r>
  <r>
    <x v="7"/>
    <n v="1063"/>
    <x v="0"/>
    <x v="3"/>
  </r>
  <r>
    <x v="29"/>
    <n v="2125.9899999999998"/>
    <x v="0"/>
    <x v="3"/>
  </r>
  <r>
    <x v="63"/>
    <n v="5845"/>
    <x v="0"/>
    <x v="3"/>
  </r>
  <r>
    <x v="51"/>
    <n v="1594"/>
    <x v="0"/>
    <x v="3"/>
  </r>
  <r>
    <x v="6"/>
    <n v="4250"/>
    <x v="0"/>
    <x v="3"/>
  </r>
  <r>
    <x v="199"/>
    <n v="3400"/>
    <x v="0"/>
    <x v="4"/>
  </r>
  <r>
    <x v="46"/>
    <n v="425"/>
    <x v="0"/>
    <x v="4"/>
  </r>
  <r>
    <x v="118"/>
    <n v="1328"/>
    <x v="0"/>
    <x v="3"/>
  </r>
  <r>
    <x v="26"/>
    <n v="6373.27"/>
    <x v="0"/>
    <x v="2"/>
  </r>
  <r>
    <x v="155"/>
    <n v="1115"/>
    <x v="0"/>
    <x v="3"/>
  </r>
  <r>
    <x v="160"/>
    <n v="24418.6"/>
    <x v="0"/>
    <x v="3"/>
  </r>
  <r>
    <x v="38"/>
    <n v="15918.65"/>
    <x v="0"/>
    <x v="2"/>
  </r>
  <r>
    <x v="174"/>
    <n v="6155"/>
    <x v="0"/>
    <x v="3"/>
  </r>
  <r>
    <x v="6"/>
    <n v="4243"/>
    <x v="0"/>
    <x v="2"/>
  </r>
  <r>
    <x v="9"/>
    <n v="10603"/>
    <x v="0"/>
    <x v="3"/>
  </r>
  <r>
    <x v="22"/>
    <n v="530.11"/>
    <x v="0"/>
    <x v="3"/>
  </r>
  <r>
    <x v="211"/>
    <n v="986"/>
    <x v="0"/>
    <x v="0"/>
  </r>
  <r>
    <x v="51"/>
    <n v="1590.29"/>
    <x v="0"/>
    <x v="4"/>
  </r>
  <r>
    <x v="16"/>
    <n v="53001.3"/>
    <x v="0"/>
    <x v="0"/>
  </r>
  <r>
    <x v="26"/>
    <n v="6360"/>
    <x v="0"/>
    <x v="6"/>
  </r>
  <r>
    <x v="27"/>
    <n v="3710"/>
    <x v="0"/>
    <x v="3"/>
  </r>
  <r>
    <x v="59"/>
    <n v="636"/>
    <x v="0"/>
    <x v="3"/>
  </r>
  <r>
    <x v="22"/>
    <n v="530"/>
    <x v="0"/>
    <x v="3"/>
  </r>
  <r>
    <x v="8"/>
    <n v="2650"/>
    <x v="0"/>
    <x v="3"/>
  </r>
  <r>
    <x v="11"/>
    <n v="795"/>
    <x v="0"/>
    <x v="3"/>
  </r>
  <r>
    <x v="26"/>
    <n v="6360"/>
    <x v="0"/>
    <x v="3"/>
  </r>
  <r>
    <x v="2"/>
    <n v="5300"/>
    <x v="0"/>
    <x v="2"/>
  </r>
  <r>
    <x v="19"/>
    <n v="26495.5"/>
    <x v="0"/>
    <x v="4"/>
  </r>
  <r>
    <x v="212"/>
    <n v="2596"/>
    <x v="0"/>
    <x v="4"/>
  </r>
  <r>
    <x v="80"/>
    <n v="2331"/>
    <x v="0"/>
    <x v="3"/>
  </r>
  <r>
    <x v="32"/>
    <n v="3178"/>
    <x v="0"/>
    <x v="3"/>
  </r>
  <r>
    <x v="19"/>
    <n v="26480"/>
    <x v="0"/>
    <x v="7"/>
  </r>
  <r>
    <x v="213"/>
    <n v="6208.98"/>
    <x v="0"/>
    <x v="3"/>
  </r>
  <r>
    <x v="2"/>
    <n v="5295"/>
    <x v="0"/>
    <x v="3"/>
  </r>
  <r>
    <x v="8"/>
    <n v="2646.5"/>
    <x v="0"/>
    <x v="3"/>
  </r>
  <r>
    <x v="92"/>
    <n v="23285"/>
    <x v="0"/>
    <x v="3"/>
  </r>
  <r>
    <x v="2"/>
    <n v="5291"/>
    <x v="0"/>
    <x v="3"/>
  </r>
  <r>
    <x v="214"/>
    <n v="4856"/>
    <x v="0"/>
    <x v="1"/>
  </r>
  <r>
    <x v="19"/>
    <n v="26452"/>
    <x v="0"/>
    <x v="0"/>
  </r>
  <r>
    <x v="215"/>
    <n v="20631"/>
    <x v="0"/>
    <x v="1"/>
  </r>
  <r>
    <x v="51"/>
    <n v="1587"/>
    <x v="0"/>
    <x v="3"/>
  </r>
  <r>
    <x v="25"/>
    <n v="42311"/>
    <x v="0"/>
    <x v="7"/>
  </r>
  <r>
    <x v="24"/>
    <n v="105745"/>
    <x v="0"/>
    <x v="0"/>
  </r>
  <r>
    <x v="2"/>
    <n v="5285"/>
    <x v="0"/>
    <x v="3"/>
  </r>
  <r>
    <x v="37"/>
    <n v="317"/>
    <x v="0"/>
    <x v="2"/>
  </r>
  <r>
    <x v="32"/>
    <n v="3170"/>
    <x v="0"/>
    <x v="0"/>
  </r>
  <r>
    <x v="7"/>
    <n v="1056"/>
    <x v="0"/>
    <x v="2"/>
  </r>
  <r>
    <x v="3"/>
    <n v="31675"/>
    <x v="0"/>
    <x v="4"/>
  </r>
  <r>
    <x v="18"/>
    <n v="12668"/>
    <x v="0"/>
    <x v="4"/>
  </r>
  <r>
    <x v="41"/>
    <n v="7917.45"/>
    <x v="0"/>
    <x v="5"/>
  </r>
  <r>
    <x v="9"/>
    <n v="10556"/>
    <x v="0"/>
    <x v="5"/>
  </r>
  <r>
    <x v="9"/>
    <n v="10555"/>
    <x v="0"/>
    <x v="3"/>
  </r>
  <r>
    <x v="9"/>
    <n v="10555"/>
    <x v="0"/>
    <x v="2"/>
  </r>
  <r>
    <x v="216"/>
    <n v="786"/>
    <x v="0"/>
    <x v="2"/>
  </r>
  <r>
    <x v="217"/>
    <n v="2532"/>
    <x v="0"/>
    <x v="3"/>
  </r>
  <r>
    <x v="9"/>
    <n v="10550"/>
    <x v="0"/>
    <x v="4"/>
  </r>
  <r>
    <x v="29"/>
    <n v="2110"/>
    <x v="0"/>
    <x v="3"/>
  </r>
  <r>
    <x v="22"/>
    <n v="527.45000000000005"/>
    <x v="0"/>
    <x v="3"/>
  </r>
  <r>
    <x v="13"/>
    <n v="7383.01"/>
    <x v="0"/>
    <x v="5"/>
  </r>
  <r>
    <x v="116"/>
    <n v="580"/>
    <x v="0"/>
    <x v="3"/>
  </r>
  <r>
    <x v="55"/>
    <n v="13180"/>
    <x v="0"/>
    <x v="6"/>
  </r>
  <r>
    <x v="2"/>
    <n v="5271"/>
    <x v="0"/>
    <x v="3"/>
  </r>
  <r>
    <x v="6"/>
    <n v="4216"/>
    <x v="0"/>
    <x v="3"/>
  </r>
  <r>
    <x v="38"/>
    <n v="15808"/>
    <x v="0"/>
    <x v="0"/>
  </r>
  <r>
    <x v="29"/>
    <n v="2107"/>
    <x v="0"/>
    <x v="3"/>
  </r>
  <r>
    <x v="218"/>
    <n v="34090.629999999997"/>
    <x v="0"/>
    <x v="2"/>
  </r>
  <r>
    <x v="32"/>
    <n v="3160"/>
    <x v="0"/>
    <x v="3"/>
  </r>
  <r>
    <x v="14"/>
    <n v="8425"/>
    <x v="0"/>
    <x v="2"/>
  </r>
  <r>
    <x v="118"/>
    <n v="1316"/>
    <x v="0"/>
    <x v="3"/>
  </r>
  <r>
    <x v="219"/>
    <n v="4000.22"/>
    <x v="0"/>
    <x v="3"/>
  </r>
  <r>
    <x v="2"/>
    <n v="5263"/>
    <x v="0"/>
    <x v="4"/>
  </r>
  <r>
    <x v="19"/>
    <n v="26305.97"/>
    <x v="0"/>
    <x v="0"/>
  </r>
  <r>
    <x v="2"/>
    <n v="5260.92"/>
    <x v="0"/>
    <x v="3"/>
  </r>
  <r>
    <x v="13"/>
    <n v="7365"/>
    <x v="0"/>
    <x v="3"/>
  </r>
  <r>
    <x v="2"/>
    <n v="5260"/>
    <x v="0"/>
    <x v="4"/>
  </r>
  <r>
    <x v="220"/>
    <n v="11045"/>
    <x v="0"/>
    <x v="3"/>
  </r>
  <r>
    <x v="131"/>
    <n v="1367"/>
    <x v="0"/>
    <x v="4"/>
  </r>
  <r>
    <x v="6"/>
    <n v="4205"/>
    <x v="0"/>
    <x v="2"/>
  </r>
  <r>
    <x v="29"/>
    <n v="2102"/>
    <x v="0"/>
    <x v="3"/>
  </r>
  <r>
    <x v="192"/>
    <n v="3258"/>
    <x v="0"/>
    <x v="3"/>
  </r>
  <r>
    <x v="221"/>
    <n v="13451"/>
    <x v="0"/>
    <x v="4"/>
  </r>
  <r>
    <x v="3"/>
    <n v="31522"/>
    <x v="0"/>
    <x v="2"/>
  </r>
  <r>
    <x v="51"/>
    <n v="1576"/>
    <x v="0"/>
    <x v="2"/>
  </r>
  <r>
    <x v="29"/>
    <n v="2101"/>
    <x v="0"/>
    <x v="2"/>
  </r>
  <r>
    <x v="217"/>
    <n v="2521"/>
    <x v="0"/>
    <x v="3"/>
  </r>
  <r>
    <x v="199"/>
    <n v="3360.72"/>
    <x v="0"/>
    <x v="2"/>
  </r>
  <r>
    <x v="9"/>
    <n v="10501"/>
    <x v="0"/>
    <x v="2"/>
  </r>
  <r>
    <x v="22"/>
    <n v="525"/>
    <x v="0"/>
    <x v="3"/>
  </r>
  <r>
    <x v="22"/>
    <n v="525"/>
    <x v="0"/>
    <x v="4"/>
  </r>
  <r>
    <x v="34"/>
    <n v="1260"/>
    <x v="0"/>
    <x v="3"/>
  </r>
  <r>
    <x v="29"/>
    <n v="2100"/>
    <x v="0"/>
    <x v="3"/>
  </r>
  <r>
    <x v="7"/>
    <n v="1050"/>
    <x v="0"/>
    <x v="2"/>
  </r>
  <r>
    <x v="51"/>
    <n v="1575"/>
    <x v="0"/>
    <x v="2"/>
  </r>
  <r>
    <x v="32"/>
    <n v="3150"/>
    <x v="0"/>
    <x v="2"/>
  </r>
  <r>
    <x v="29"/>
    <n v="2100"/>
    <x v="0"/>
    <x v="2"/>
  </r>
  <r>
    <x v="27"/>
    <n v="3674"/>
    <x v="0"/>
    <x v="2"/>
  </r>
  <r>
    <x v="38"/>
    <n v="15744"/>
    <x v="0"/>
    <x v="3"/>
  </r>
  <r>
    <x v="68"/>
    <n v="9446"/>
    <x v="0"/>
    <x v="6"/>
  </r>
  <r>
    <x v="92"/>
    <n v="23086"/>
    <x v="0"/>
    <x v="6"/>
  </r>
  <r>
    <x v="19"/>
    <n v="26233.45"/>
    <x v="0"/>
    <x v="2"/>
  </r>
  <r>
    <x v="32"/>
    <n v="3148"/>
    <x v="0"/>
    <x v="3"/>
  </r>
  <r>
    <x v="63"/>
    <n v="5771"/>
    <x v="0"/>
    <x v="3"/>
  </r>
  <r>
    <x v="13"/>
    <n v="7340"/>
    <x v="0"/>
    <x v="2"/>
  </r>
  <r>
    <x v="222"/>
    <n v="25375"/>
    <x v="0"/>
    <x v="4"/>
  </r>
  <r>
    <x v="38"/>
    <n v="15723"/>
    <x v="0"/>
    <x v="4"/>
  </r>
  <r>
    <x v="84"/>
    <n v="1047"/>
    <x v="0"/>
    <x v="2"/>
  </r>
  <r>
    <x v="8"/>
    <n v="2620"/>
    <x v="0"/>
    <x v="3"/>
  </r>
  <r>
    <x v="2"/>
    <n v="5240"/>
    <x v="0"/>
    <x v="3"/>
  </r>
  <r>
    <x v="82"/>
    <n v="838"/>
    <x v="0"/>
    <x v="3"/>
  </r>
  <r>
    <x v="29"/>
    <n v="2095"/>
    <x v="0"/>
    <x v="3"/>
  </r>
  <r>
    <x v="113"/>
    <n v="17805"/>
    <x v="0"/>
    <x v="4"/>
  </r>
  <r>
    <x v="19"/>
    <n v="26182.5"/>
    <x v="0"/>
    <x v="4"/>
  </r>
  <r>
    <x v="2"/>
    <n v="5236"/>
    <x v="0"/>
    <x v="2"/>
  </r>
  <r>
    <x v="8"/>
    <n v="2618"/>
    <x v="0"/>
    <x v="2"/>
  </r>
  <r>
    <x v="2"/>
    <n v="5235"/>
    <x v="0"/>
    <x v="2"/>
  </r>
  <r>
    <x v="2"/>
    <n v="5234"/>
    <x v="0"/>
    <x v="3"/>
  </r>
  <r>
    <x v="3"/>
    <n v="31404"/>
    <x v="0"/>
    <x v="4"/>
  </r>
  <r>
    <x v="6"/>
    <n v="4187"/>
    <x v="0"/>
    <x v="2"/>
  </r>
  <r>
    <x v="34"/>
    <n v="1256"/>
    <x v="0"/>
    <x v="3"/>
  </r>
  <r>
    <x v="38"/>
    <n v="15700"/>
    <x v="0"/>
    <x v="3"/>
  </r>
  <r>
    <x v="51"/>
    <n v="1570"/>
    <x v="0"/>
    <x v="3"/>
  </r>
  <r>
    <x v="29"/>
    <n v="2093"/>
    <x v="0"/>
    <x v="3"/>
  </r>
  <r>
    <x v="2"/>
    <n v="5232"/>
    <x v="0"/>
    <x v="3"/>
  </r>
  <r>
    <x v="25"/>
    <n v="41850.46"/>
    <x v="0"/>
    <x v="4"/>
  </r>
  <r>
    <x v="7"/>
    <n v="1046"/>
    <x v="0"/>
    <x v="3"/>
  </r>
  <r>
    <x v="8"/>
    <n v="2615"/>
    <x v="0"/>
    <x v="4"/>
  </r>
  <r>
    <x v="12"/>
    <n v="20919.25"/>
    <x v="0"/>
    <x v="0"/>
  </r>
  <r>
    <x v="27"/>
    <n v="3660"/>
    <x v="0"/>
    <x v="3"/>
  </r>
  <r>
    <x v="223"/>
    <n v="3398.1"/>
    <x v="0"/>
    <x v="4"/>
  </r>
  <r>
    <x v="27"/>
    <n v="3659"/>
    <x v="0"/>
    <x v="3"/>
  </r>
  <r>
    <x v="2"/>
    <n v="5226"/>
    <x v="0"/>
    <x v="3"/>
  </r>
  <r>
    <x v="38"/>
    <n v="15677.5"/>
    <x v="0"/>
    <x v="3"/>
  </r>
  <r>
    <x v="119"/>
    <n v="3449"/>
    <x v="0"/>
    <x v="3"/>
  </r>
  <r>
    <x v="32"/>
    <n v="3135"/>
    <x v="0"/>
    <x v="3"/>
  </r>
  <r>
    <x v="224"/>
    <n v="30177"/>
    <x v="0"/>
    <x v="0"/>
  </r>
  <r>
    <x v="39"/>
    <n v="19324"/>
    <x v="0"/>
    <x v="1"/>
  </r>
  <r>
    <x v="41"/>
    <n v="7833"/>
    <x v="0"/>
    <x v="0"/>
  </r>
  <r>
    <x v="2"/>
    <n v="5222"/>
    <x v="0"/>
    <x v="2"/>
  </r>
  <r>
    <x v="14"/>
    <n v="8355"/>
    <x v="0"/>
    <x v="2"/>
  </r>
  <r>
    <x v="32"/>
    <n v="3133"/>
    <x v="0"/>
    <x v="3"/>
  </r>
  <r>
    <x v="27"/>
    <n v="3655"/>
    <x v="0"/>
    <x v="3"/>
  </r>
  <r>
    <x v="32"/>
    <n v="3132.63"/>
    <x v="0"/>
    <x v="2"/>
  </r>
  <r>
    <x v="9"/>
    <n v="10440"/>
    <x v="0"/>
    <x v="3"/>
  </r>
  <r>
    <x v="16"/>
    <n v="52198"/>
    <x v="0"/>
    <x v="4"/>
  </r>
  <r>
    <x v="14"/>
    <n v="8349"/>
    <x v="0"/>
    <x v="2"/>
  </r>
  <r>
    <x v="14"/>
    <n v="8348"/>
    <x v="0"/>
    <x v="3"/>
  </r>
  <r>
    <x v="29"/>
    <n v="2087"/>
    <x v="0"/>
    <x v="3"/>
  </r>
  <r>
    <x v="51"/>
    <n v="1565"/>
    <x v="0"/>
    <x v="3"/>
  </r>
  <r>
    <x v="8"/>
    <n v="2608"/>
    <x v="0"/>
    <x v="2"/>
  </r>
  <r>
    <x v="21"/>
    <n v="21904"/>
    <x v="0"/>
    <x v="3"/>
  </r>
  <r>
    <x v="3"/>
    <n v="31291"/>
    <x v="0"/>
    <x v="0"/>
  </r>
  <r>
    <x v="60"/>
    <n v="730"/>
    <x v="0"/>
    <x v="3"/>
  </r>
  <r>
    <x v="26"/>
    <n v="6257"/>
    <x v="0"/>
    <x v="2"/>
  </r>
  <r>
    <x v="8"/>
    <n v="2606"/>
    <x v="0"/>
    <x v="2"/>
  </r>
  <r>
    <x v="12"/>
    <n v="20843.599999999999"/>
    <x v="0"/>
    <x v="0"/>
  </r>
  <r>
    <x v="8"/>
    <n v="2605"/>
    <x v="0"/>
    <x v="3"/>
  </r>
  <r>
    <x v="9"/>
    <n v="10420"/>
    <x v="0"/>
    <x v="2"/>
  </r>
  <r>
    <x v="225"/>
    <n v="17396"/>
    <x v="0"/>
    <x v="6"/>
  </r>
  <r>
    <x v="226"/>
    <n v="8750"/>
    <x v="0"/>
    <x v="4"/>
  </r>
  <r>
    <x v="34"/>
    <n v="1250"/>
    <x v="0"/>
    <x v="3"/>
  </r>
  <r>
    <x v="7"/>
    <n v="1041.29"/>
    <x v="0"/>
    <x v="4"/>
  </r>
  <r>
    <x v="120"/>
    <n v="9111"/>
    <x v="0"/>
    <x v="6"/>
  </r>
  <r>
    <x v="55"/>
    <n v="13014"/>
    <x v="0"/>
    <x v="4"/>
  </r>
  <r>
    <x v="68"/>
    <n v="9370"/>
    <x v="0"/>
    <x v="2"/>
  </r>
  <r>
    <x v="12"/>
    <n v="20820.330000000002"/>
    <x v="0"/>
    <x v="4"/>
  </r>
  <r>
    <x v="51"/>
    <n v="1561"/>
    <x v="0"/>
    <x v="2"/>
  </r>
  <r>
    <x v="2"/>
    <n v="5202.5"/>
    <x v="0"/>
    <x v="5"/>
  </r>
  <r>
    <x v="38"/>
    <n v="15606.4"/>
    <x v="0"/>
    <x v="2"/>
  </r>
  <r>
    <x v="2"/>
    <n v="5200"/>
    <x v="1"/>
    <x v="0"/>
  </r>
  <r>
    <x v="227"/>
    <n v="234"/>
    <x v="0"/>
    <x v="3"/>
  </r>
  <r>
    <x v="22"/>
    <n v="520"/>
    <x v="0"/>
    <x v="2"/>
  </r>
  <r>
    <x v="22"/>
    <n v="520"/>
    <x v="0"/>
    <x v="2"/>
  </r>
  <r>
    <x v="8"/>
    <n v="2600"/>
    <x v="0"/>
    <x v="3"/>
  </r>
  <r>
    <x v="8"/>
    <n v="2600"/>
    <x v="0"/>
    <x v="3"/>
  </r>
  <r>
    <x v="37"/>
    <n v="312"/>
    <x v="0"/>
    <x v="3"/>
  </r>
  <r>
    <x v="22"/>
    <n v="520"/>
    <x v="0"/>
    <x v="3"/>
  </r>
  <r>
    <x v="11"/>
    <n v="780"/>
    <x v="0"/>
    <x v="3"/>
  </r>
  <r>
    <x v="2"/>
    <n v="5200"/>
    <x v="0"/>
    <x v="4"/>
  </r>
  <r>
    <x v="54"/>
    <n v="260"/>
    <x v="0"/>
    <x v="4"/>
  </r>
  <r>
    <x v="7"/>
    <n v="1040"/>
    <x v="0"/>
    <x v="2"/>
  </r>
  <r>
    <x v="118"/>
    <n v="1300"/>
    <x v="0"/>
    <x v="3"/>
  </r>
  <r>
    <x v="7"/>
    <n v="1040"/>
    <x v="0"/>
    <x v="2"/>
  </r>
  <r>
    <x v="8"/>
    <n v="2600"/>
    <x v="0"/>
    <x v="2"/>
  </r>
  <r>
    <x v="46"/>
    <n v="416"/>
    <x v="0"/>
    <x v="2"/>
  </r>
  <r>
    <x v="38"/>
    <n v="15597"/>
    <x v="0"/>
    <x v="3"/>
  </r>
  <r>
    <x v="38"/>
    <n v="15596"/>
    <x v="0"/>
    <x v="4"/>
  </r>
  <r>
    <x v="21"/>
    <n v="21831"/>
    <x v="0"/>
    <x v="6"/>
  </r>
  <r>
    <x v="27"/>
    <n v="3638"/>
    <x v="0"/>
    <x v="4"/>
  </r>
  <r>
    <x v="228"/>
    <n v="12929.35"/>
    <x v="0"/>
    <x v="4"/>
  </r>
  <r>
    <x v="2"/>
    <n v="5195"/>
    <x v="0"/>
    <x v="3"/>
  </r>
  <r>
    <x v="9"/>
    <n v="10390"/>
    <x v="0"/>
    <x v="4"/>
  </r>
  <r>
    <x v="41"/>
    <n v="7790"/>
    <x v="0"/>
    <x v="2"/>
  </r>
  <r>
    <x v="229"/>
    <n v="33229"/>
    <x v="0"/>
    <x v="5"/>
  </r>
  <r>
    <x v="16"/>
    <n v="51906"/>
    <x v="0"/>
    <x v="4"/>
  </r>
  <r>
    <x v="51"/>
    <n v="1557"/>
    <x v="0"/>
    <x v="3"/>
  </r>
  <r>
    <x v="29"/>
    <n v="2076"/>
    <x v="0"/>
    <x v="2"/>
  </r>
  <r>
    <x v="41"/>
    <n v="7785"/>
    <x v="0"/>
    <x v="2"/>
  </r>
  <r>
    <x v="22"/>
    <n v="519"/>
    <x v="0"/>
    <x v="2"/>
  </r>
  <r>
    <x v="12"/>
    <n v="20755"/>
    <x v="0"/>
    <x v="2"/>
  </r>
  <r>
    <x v="6"/>
    <n v="4151"/>
    <x v="0"/>
    <x v="2"/>
  </r>
  <r>
    <x v="38"/>
    <n v="15565"/>
    <x v="0"/>
    <x v="6"/>
  </r>
  <r>
    <x v="8"/>
    <n v="2594"/>
    <x v="0"/>
    <x v="3"/>
  </r>
  <r>
    <x v="25"/>
    <n v="41500"/>
    <x v="2"/>
    <x v="3"/>
  </r>
  <r>
    <x v="34"/>
    <n v="1245"/>
    <x v="0"/>
    <x v="3"/>
  </r>
  <r>
    <x v="29"/>
    <n v="2075"/>
    <x v="0"/>
    <x v="5"/>
  </r>
  <r>
    <x v="9"/>
    <n v="10373"/>
    <x v="0"/>
    <x v="3"/>
  </r>
  <r>
    <x v="2"/>
    <n v="5186"/>
    <x v="0"/>
    <x v="4"/>
  </r>
  <r>
    <x v="26"/>
    <n v="6220"/>
    <x v="0"/>
    <x v="2"/>
  </r>
  <r>
    <x v="51"/>
    <n v="1555"/>
    <x v="0"/>
    <x v="2"/>
  </r>
  <r>
    <x v="29"/>
    <n v="2073"/>
    <x v="0"/>
    <x v="3"/>
  </r>
  <r>
    <x v="117"/>
    <n v="77710.8"/>
    <x v="0"/>
    <x v="4"/>
  </r>
  <r>
    <x v="52"/>
    <n v="18645"/>
    <x v="0"/>
    <x v="3"/>
  </r>
  <r>
    <x v="26"/>
    <n v="6215"/>
    <x v="0"/>
    <x v="3"/>
  </r>
  <r>
    <x v="83"/>
    <n v="16573"/>
    <x v="0"/>
    <x v="6"/>
  </r>
  <r>
    <x v="60"/>
    <n v="725"/>
    <x v="0"/>
    <x v="2"/>
  </r>
  <r>
    <x v="38"/>
    <n v="15535"/>
    <x v="0"/>
    <x v="3"/>
  </r>
  <r>
    <x v="103"/>
    <n v="4660"/>
    <x v="0"/>
    <x v="2"/>
  </r>
  <r>
    <x v="51"/>
    <n v="1553"/>
    <x v="0"/>
    <x v="2"/>
  </r>
  <r>
    <x v="2"/>
    <n v="5176"/>
    <x v="0"/>
    <x v="3"/>
  </r>
  <r>
    <x v="32"/>
    <n v="3105"/>
    <x v="0"/>
    <x v="3"/>
  </r>
  <r>
    <x v="7"/>
    <n v="1035"/>
    <x v="0"/>
    <x v="3"/>
  </r>
  <r>
    <x v="7"/>
    <n v="1035"/>
    <x v="0"/>
    <x v="3"/>
  </r>
  <r>
    <x v="6"/>
    <n v="4140"/>
    <x v="0"/>
    <x v="2"/>
  </r>
  <r>
    <x v="7"/>
    <n v="1035"/>
    <x v="0"/>
    <x v="3"/>
  </r>
  <r>
    <x v="2"/>
    <n v="5175"/>
    <x v="0"/>
    <x v="3"/>
  </r>
  <r>
    <x v="52"/>
    <n v="18625"/>
    <x v="0"/>
    <x v="6"/>
  </r>
  <r>
    <x v="230"/>
    <n v="2925"/>
    <x v="0"/>
    <x v="3"/>
  </r>
  <r>
    <x v="231"/>
    <n v="1500"/>
    <x v="0"/>
    <x v="2"/>
  </r>
  <r>
    <x v="153"/>
    <n v="18100"/>
    <x v="0"/>
    <x v="0"/>
  </r>
  <r>
    <x v="6"/>
    <n v="4137"/>
    <x v="0"/>
    <x v="3"/>
  </r>
  <r>
    <x v="8"/>
    <n v="2585"/>
    <x v="0"/>
    <x v="3"/>
  </r>
  <r>
    <x v="8"/>
    <n v="2585"/>
    <x v="0"/>
    <x v="2"/>
  </r>
  <r>
    <x v="226"/>
    <n v="8685"/>
    <x v="0"/>
    <x v="3"/>
  </r>
  <r>
    <x v="9"/>
    <n v="10338"/>
    <x v="0"/>
    <x v="3"/>
  </r>
  <r>
    <x v="68"/>
    <n v="9302.75"/>
    <x v="0"/>
    <x v="6"/>
  </r>
  <r>
    <x v="9"/>
    <n v="10335.01"/>
    <x v="0"/>
    <x v="4"/>
  </r>
  <r>
    <x v="2"/>
    <n v="5167"/>
    <x v="0"/>
    <x v="3"/>
  </r>
  <r>
    <x v="32"/>
    <n v="3100"/>
    <x v="0"/>
    <x v="3"/>
  </r>
  <r>
    <x v="37"/>
    <n v="310"/>
    <x v="0"/>
    <x v="0"/>
  </r>
  <r>
    <x v="59"/>
    <n v="620"/>
    <x v="0"/>
    <x v="2"/>
  </r>
  <r>
    <x v="37"/>
    <n v="310"/>
    <x v="0"/>
    <x v="2"/>
  </r>
  <r>
    <x v="32"/>
    <n v="3100"/>
    <x v="0"/>
    <x v="4"/>
  </r>
  <r>
    <x v="103"/>
    <n v="4648.33"/>
    <x v="0"/>
    <x v="4"/>
  </r>
  <r>
    <x v="132"/>
    <n v="8780"/>
    <x v="0"/>
    <x v="3"/>
  </r>
  <r>
    <x v="29"/>
    <n v="2065"/>
    <x v="0"/>
    <x v="2"/>
  </r>
  <r>
    <x v="16"/>
    <n v="51605.31"/>
    <x v="0"/>
    <x v="4"/>
  </r>
  <r>
    <x v="38"/>
    <n v="15481"/>
    <x v="0"/>
    <x v="3"/>
  </r>
  <r>
    <x v="19"/>
    <n v="25800"/>
    <x v="0"/>
    <x v="3"/>
  </r>
  <r>
    <x v="22"/>
    <n v="516"/>
    <x v="0"/>
    <x v="2"/>
  </r>
  <r>
    <x v="75"/>
    <n v="3508"/>
    <x v="0"/>
    <x v="3"/>
  </r>
  <r>
    <x v="32"/>
    <n v="3095.11"/>
    <x v="0"/>
    <x v="3"/>
  </r>
  <r>
    <x v="7"/>
    <n v="1031.6400000000001"/>
    <x v="0"/>
    <x v="2"/>
  </r>
  <r>
    <x v="29"/>
    <n v="2063"/>
    <x v="0"/>
    <x v="3"/>
  </r>
  <r>
    <x v="232"/>
    <n v="2630"/>
    <x v="0"/>
    <x v="2"/>
  </r>
  <r>
    <x v="233"/>
    <n v="7733"/>
    <x v="0"/>
    <x v="2"/>
  </r>
  <r>
    <x v="31"/>
    <n v="36082"/>
    <x v="0"/>
    <x v="4"/>
  </r>
  <r>
    <x v="16"/>
    <n v="51544"/>
    <x v="0"/>
    <x v="4"/>
  </r>
  <r>
    <x v="234"/>
    <n v="12571"/>
    <x v="0"/>
    <x v="3"/>
  </r>
  <r>
    <x v="16"/>
    <n v="51514.5"/>
    <x v="0"/>
    <x v="3"/>
  </r>
  <r>
    <x v="14"/>
    <n v="8241"/>
    <x v="0"/>
    <x v="3"/>
  </r>
  <r>
    <x v="9"/>
    <n v="10300"/>
    <x v="0"/>
    <x v="4"/>
  </r>
  <r>
    <x v="29"/>
    <n v="2060"/>
    <x v="0"/>
    <x v="3"/>
  </r>
  <r>
    <x v="60"/>
    <n v="721"/>
    <x v="0"/>
    <x v="3"/>
  </r>
  <r>
    <x v="29"/>
    <n v="2060"/>
    <x v="0"/>
    <x v="3"/>
  </r>
  <r>
    <x v="8"/>
    <n v="2575"/>
    <x v="0"/>
    <x v="3"/>
  </r>
  <r>
    <x v="9"/>
    <n v="10300"/>
    <x v="0"/>
    <x v="3"/>
  </r>
  <r>
    <x v="7"/>
    <n v="1030"/>
    <x v="0"/>
    <x v="2"/>
  </r>
  <r>
    <x v="235"/>
    <n v="100939"/>
    <x v="0"/>
    <x v="0"/>
  </r>
  <r>
    <x v="9"/>
    <n v="10299"/>
    <x v="0"/>
    <x v="3"/>
  </r>
  <r>
    <x v="6"/>
    <n v="4119"/>
    <x v="0"/>
    <x v="2"/>
  </r>
  <r>
    <x v="3"/>
    <n v="30891.1"/>
    <x v="0"/>
    <x v="3"/>
  </r>
  <r>
    <x v="112"/>
    <n v="13383"/>
    <x v="0"/>
    <x v="6"/>
  </r>
  <r>
    <x v="136"/>
    <n v="1647"/>
    <x v="0"/>
    <x v="3"/>
  </r>
  <r>
    <x v="9"/>
    <n v="10291"/>
    <x v="0"/>
    <x v="4"/>
  </r>
  <r>
    <x v="18"/>
    <n v="12348.5"/>
    <x v="0"/>
    <x v="3"/>
  </r>
  <r>
    <x v="9"/>
    <n v="10290"/>
    <x v="0"/>
    <x v="6"/>
  </r>
  <r>
    <x v="2"/>
    <n v="5145"/>
    <x v="0"/>
    <x v="0"/>
  </r>
  <r>
    <x v="14"/>
    <n v="8230"/>
    <x v="0"/>
    <x v="3"/>
  </r>
  <r>
    <x v="236"/>
    <n v="1366"/>
    <x v="0"/>
    <x v="2"/>
  </r>
  <r>
    <x v="60"/>
    <n v="720.01"/>
    <x v="0"/>
    <x v="3"/>
  </r>
  <r>
    <x v="95"/>
    <n v="360"/>
    <x v="2"/>
    <x v="2"/>
  </r>
  <r>
    <x v="27"/>
    <n v="3600"/>
    <x v="0"/>
    <x v="4"/>
  </r>
  <r>
    <x v="39"/>
    <n v="19028"/>
    <x v="0"/>
    <x v="4"/>
  </r>
  <r>
    <x v="14"/>
    <n v="8227"/>
    <x v="0"/>
    <x v="3"/>
  </r>
  <r>
    <x v="63"/>
    <n v="5655.6"/>
    <x v="0"/>
    <x v="6"/>
  </r>
  <r>
    <x v="237"/>
    <n v="1614"/>
    <x v="0"/>
    <x v="2"/>
  </r>
  <r>
    <x v="32"/>
    <n v="3084"/>
    <x v="0"/>
    <x v="3"/>
  </r>
  <r>
    <x v="210"/>
    <n v="2826.43"/>
    <x v="0"/>
    <x v="2"/>
  </r>
  <r>
    <x v="132"/>
    <n v="8735"/>
    <x v="0"/>
    <x v="4"/>
  </r>
  <r>
    <x v="8"/>
    <n v="2569"/>
    <x v="0"/>
    <x v="3"/>
  </r>
  <r>
    <x v="29"/>
    <n v="2055"/>
    <x v="0"/>
    <x v="3"/>
  </r>
  <r>
    <x v="29"/>
    <n v="2055"/>
    <x v="0"/>
    <x v="3"/>
  </r>
  <r>
    <x v="238"/>
    <n v="3775.5"/>
    <x v="0"/>
    <x v="2"/>
  </r>
  <r>
    <x v="48"/>
    <n v="1130"/>
    <x v="0"/>
    <x v="2"/>
  </r>
  <r>
    <x v="2"/>
    <n v="5135"/>
    <x v="0"/>
    <x v="2"/>
  </r>
  <r>
    <x v="41"/>
    <n v="7701.93"/>
    <x v="0"/>
    <x v="4"/>
  </r>
  <r>
    <x v="32"/>
    <n v="3080"/>
    <x v="0"/>
    <x v="3"/>
  </r>
  <r>
    <x v="32"/>
    <n v="3080"/>
    <x v="0"/>
    <x v="3"/>
  </r>
  <r>
    <x v="31"/>
    <n v="35932"/>
    <x v="0"/>
    <x v="4"/>
  </r>
  <r>
    <x v="9"/>
    <n v="10265.01"/>
    <x v="0"/>
    <x v="3"/>
  </r>
  <r>
    <x v="239"/>
    <n v="31820.5"/>
    <x v="0"/>
    <x v="3"/>
  </r>
  <r>
    <x v="14"/>
    <n v="8211.61"/>
    <x v="0"/>
    <x v="3"/>
  </r>
  <r>
    <x v="14"/>
    <n v="8211"/>
    <x v="0"/>
    <x v="2"/>
  </r>
  <r>
    <x v="14"/>
    <n v="8211"/>
    <x v="0"/>
    <x v="2"/>
  </r>
  <r>
    <x v="63"/>
    <n v="5645"/>
    <x v="0"/>
    <x v="2"/>
  </r>
  <r>
    <x v="13"/>
    <n v="7184"/>
    <x v="0"/>
    <x v="6"/>
  </r>
  <r>
    <x v="132"/>
    <n v="8722"/>
    <x v="0"/>
    <x v="3"/>
  </r>
  <r>
    <x v="240"/>
    <n v="28728"/>
    <x v="0"/>
    <x v="1"/>
  </r>
  <r>
    <x v="241"/>
    <n v="27189"/>
    <x v="0"/>
    <x v="6"/>
  </r>
  <r>
    <x v="8"/>
    <n v="2565"/>
    <x v="0"/>
    <x v="3"/>
  </r>
  <r>
    <x v="8"/>
    <n v="2565"/>
    <x v="0"/>
    <x v="3"/>
  </r>
  <r>
    <x v="8"/>
    <n v="2565"/>
    <x v="0"/>
    <x v="2"/>
  </r>
  <r>
    <x v="7"/>
    <n v="1026"/>
    <x v="0"/>
    <x v="2"/>
  </r>
  <r>
    <x v="19"/>
    <n v="25648"/>
    <x v="0"/>
    <x v="4"/>
  </r>
  <r>
    <x v="242"/>
    <n v="4559"/>
    <x v="0"/>
    <x v="5"/>
  </r>
  <r>
    <x v="6"/>
    <n v="4103"/>
    <x v="0"/>
    <x v="2"/>
  </r>
  <r>
    <x v="27"/>
    <n v="3590"/>
    <x v="0"/>
    <x v="3"/>
  </r>
  <r>
    <x v="204"/>
    <n v="4409.55"/>
    <x v="0"/>
    <x v="3"/>
  </r>
  <r>
    <x v="90"/>
    <n v="8098"/>
    <x v="0"/>
    <x v="2"/>
  </r>
  <r>
    <x v="29"/>
    <n v="2050"/>
    <x v="0"/>
    <x v="3"/>
  </r>
  <r>
    <x v="29"/>
    <n v="2050"/>
    <x v="0"/>
    <x v="3"/>
  </r>
  <r>
    <x v="29"/>
    <n v="2050"/>
    <x v="0"/>
    <x v="3"/>
  </r>
  <r>
    <x v="59"/>
    <n v="615"/>
    <x v="0"/>
    <x v="0"/>
  </r>
  <r>
    <x v="29"/>
    <n v="2050"/>
    <x v="0"/>
    <x v="3"/>
  </r>
  <r>
    <x v="61"/>
    <n v="205"/>
    <x v="0"/>
    <x v="4"/>
  </r>
  <r>
    <x v="7"/>
    <n v="1025"/>
    <x v="0"/>
    <x v="2"/>
  </r>
  <r>
    <x v="51"/>
    <n v="1537"/>
    <x v="0"/>
    <x v="2"/>
  </r>
  <r>
    <x v="41"/>
    <n v="7685"/>
    <x v="0"/>
    <x v="4"/>
  </r>
  <r>
    <x v="243"/>
    <n v="6506"/>
    <x v="0"/>
    <x v="2"/>
  </r>
  <r>
    <x v="244"/>
    <n v="16700"/>
    <x v="0"/>
    <x v="6"/>
  </r>
  <r>
    <x v="126"/>
    <n v="46100.69"/>
    <x v="0"/>
    <x v="3"/>
  </r>
  <r>
    <x v="26"/>
    <n v="6146.27"/>
    <x v="0"/>
    <x v="6"/>
  </r>
  <r>
    <x v="245"/>
    <n v="1690"/>
    <x v="0"/>
    <x v="3"/>
  </r>
  <r>
    <x v="31"/>
    <n v="35848"/>
    <x v="0"/>
    <x v="7"/>
  </r>
  <r>
    <x v="8"/>
    <n v="2560"/>
    <x v="0"/>
    <x v="3"/>
  </r>
  <r>
    <x v="8"/>
    <n v="2560"/>
    <x v="0"/>
    <x v="3"/>
  </r>
  <r>
    <x v="51"/>
    <n v="1536"/>
    <x v="0"/>
    <x v="3"/>
  </r>
  <r>
    <x v="93"/>
    <n v="9725"/>
    <x v="0"/>
    <x v="5"/>
  </r>
  <r>
    <x v="9"/>
    <n v="10235"/>
    <x v="0"/>
    <x v="2"/>
  </r>
  <r>
    <x v="29"/>
    <n v="2047"/>
    <x v="0"/>
    <x v="3"/>
  </r>
  <r>
    <x v="9"/>
    <n v="10235"/>
    <x v="0"/>
    <x v="3"/>
  </r>
  <r>
    <x v="13"/>
    <n v="7164"/>
    <x v="0"/>
    <x v="3"/>
  </r>
  <r>
    <x v="51"/>
    <n v="1535"/>
    <x v="0"/>
    <x v="3"/>
  </r>
  <r>
    <x v="2"/>
    <n v="5116.18"/>
    <x v="0"/>
    <x v="3"/>
  </r>
  <r>
    <x v="2"/>
    <n v="5116"/>
    <x v="0"/>
    <x v="5"/>
  </r>
  <r>
    <x v="160"/>
    <n v="23530"/>
    <x v="0"/>
    <x v="7"/>
  </r>
  <r>
    <x v="16"/>
    <n v="51149"/>
    <x v="1"/>
    <x v="0"/>
  </r>
  <r>
    <x v="48"/>
    <n v="1125"/>
    <x v="0"/>
    <x v="3"/>
  </r>
  <r>
    <x v="19"/>
    <n v="25568"/>
    <x v="0"/>
    <x v="7"/>
  </r>
  <r>
    <x v="112"/>
    <n v="13293.8"/>
    <x v="0"/>
    <x v="5"/>
  </r>
  <r>
    <x v="3"/>
    <n v="30675"/>
    <x v="0"/>
    <x v="7"/>
  </r>
  <r>
    <x v="6"/>
    <n v="4090"/>
    <x v="0"/>
    <x v="3"/>
  </r>
  <r>
    <x v="128"/>
    <n v="66458.23"/>
    <x v="0"/>
    <x v="0"/>
  </r>
  <r>
    <x v="175"/>
    <n v="153362"/>
    <x v="0"/>
    <x v="3"/>
  </r>
  <r>
    <x v="63"/>
    <n v="5623"/>
    <x v="0"/>
    <x v="3"/>
  </r>
  <r>
    <x v="38"/>
    <n v="15335"/>
    <x v="0"/>
    <x v="3"/>
  </r>
  <r>
    <x v="67"/>
    <n v="6645"/>
    <x v="0"/>
    <x v="6"/>
  </r>
  <r>
    <x v="8"/>
    <n v="2555"/>
    <x v="0"/>
    <x v="5"/>
  </r>
  <r>
    <x v="199"/>
    <n v="3270"/>
    <x v="0"/>
    <x v="3"/>
  </r>
  <r>
    <x v="38"/>
    <n v="15327"/>
    <x v="0"/>
    <x v="3"/>
  </r>
  <r>
    <x v="186"/>
    <n v="1430.06"/>
    <x v="0"/>
    <x v="4"/>
  </r>
  <r>
    <x v="18"/>
    <n v="12256"/>
    <x v="0"/>
    <x v="3"/>
  </r>
  <r>
    <x v="6"/>
    <n v="4085"/>
    <x v="0"/>
    <x v="2"/>
  </r>
  <r>
    <x v="38"/>
    <n v="15318.55"/>
    <x v="0"/>
    <x v="2"/>
  </r>
  <r>
    <x v="2"/>
    <n v="5105"/>
    <x v="0"/>
    <x v="3"/>
  </r>
  <r>
    <x v="38"/>
    <n v="15315"/>
    <x v="0"/>
    <x v="3"/>
  </r>
  <r>
    <x v="29"/>
    <n v="2042"/>
    <x v="0"/>
    <x v="3"/>
  </r>
  <r>
    <x v="7"/>
    <n v="1021"/>
    <x v="0"/>
    <x v="2"/>
  </r>
  <r>
    <x v="18"/>
    <n v="12252"/>
    <x v="0"/>
    <x v="3"/>
  </r>
  <r>
    <x v="206"/>
    <n v="5360"/>
    <x v="0"/>
    <x v="4"/>
  </r>
  <r>
    <x v="246"/>
    <n v="34198"/>
    <x v="0"/>
    <x v="4"/>
  </r>
  <r>
    <x v="34"/>
    <n v="1225"/>
    <x v="0"/>
    <x v="2"/>
  </r>
  <r>
    <x v="14"/>
    <n v="8165.55"/>
    <x v="0"/>
    <x v="3"/>
  </r>
  <r>
    <x v="2"/>
    <n v="5103"/>
    <x v="0"/>
    <x v="3"/>
  </r>
  <r>
    <x v="29"/>
    <n v="2041"/>
    <x v="0"/>
    <x v="3"/>
  </r>
  <r>
    <x v="103"/>
    <n v="4592"/>
    <x v="0"/>
    <x v="3"/>
  </r>
  <r>
    <x v="3"/>
    <n v="30610"/>
    <x v="0"/>
    <x v="3"/>
  </r>
  <r>
    <x v="32"/>
    <n v="3061"/>
    <x v="0"/>
    <x v="3"/>
  </r>
  <r>
    <x v="3"/>
    <n v="30608.59"/>
    <x v="0"/>
    <x v="4"/>
  </r>
  <r>
    <x v="6"/>
    <n v="4081"/>
    <x v="0"/>
    <x v="3"/>
  </r>
  <r>
    <x v="119"/>
    <n v="3366"/>
    <x v="0"/>
    <x v="3"/>
  </r>
  <r>
    <x v="7"/>
    <n v="1020"/>
    <x v="0"/>
    <x v="3"/>
  </r>
  <r>
    <x v="2"/>
    <n v="5100"/>
    <x v="0"/>
    <x v="3"/>
  </r>
  <r>
    <x v="220"/>
    <n v="10710"/>
    <x v="0"/>
    <x v="0"/>
  </r>
  <r>
    <x v="8"/>
    <n v="2550"/>
    <x v="0"/>
    <x v="5"/>
  </r>
  <r>
    <x v="8"/>
    <n v="2549"/>
    <x v="0"/>
    <x v="3"/>
  </r>
  <r>
    <x v="6"/>
    <n v="4078"/>
    <x v="0"/>
    <x v="7"/>
  </r>
  <r>
    <x v="32"/>
    <n v="3058"/>
    <x v="0"/>
    <x v="3"/>
  </r>
  <r>
    <x v="2"/>
    <n v="5096"/>
    <x v="0"/>
    <x v="5"/>
  </r>
  <r>
    <x v="18"/>
    <n v="12229"/>
    <x v="0"/>
    <x v="6"/>
  </r>
  <r>
    <x v="8"/>
    <n v="2547.69"/>
    <x v="0"/>
    <x v="5"/>
  </r>
  <r>
    <x v="141"/>
    <n v="2140"/>
    <x v="0"/>
    <x v="3"/>
  </r>
  <r>
    <x v="38"/>
    <n v="15285"/>
    <x v="0"/>
    <x v="4"/>
  </r>
  <r>
    <x v="82"/>
    <n v="815"/>
    <x v="0"/>
    <x v="2"/>
  </r>
  <r>
    <x v="247"/>
    <n v="5985"/>
    <x v="0"/>
    <x v="5"/>
  </r>
  <r>
    <x v="248"/>
    <n v="2954"/>
    <x v="0"/>
    <x v="3"/>
  </r>
  <r>
    <x v="26"/>
    <n v="6111"/>
    <x v="0"/>
    <x v="2"/>
  </r>
  <r>
    <x v="32"/>
    <n v="3055"/>
    <x v="0"/>
    <x v="3"/>
  </r>
  <r>
    <x v="51"/>
    <n v="1527.5"/>
    <x v="0"/>
    <x v="3"/>
  </r>
  <r>
    <x v="31"/>
    <n v="35640"/>
    <x v="0"/>
    <x v="4"/>
  </r>
  <r>
    <x v="12"/>
    <n v="20365"/>
    <x v="0"/>
    <x v="3"/>
  </r>
  <r>
    <x v="6"/>
    <n v="4073"/>
    <x v="0"/>
    <x v="3"/>
  </r>
  <r>
    <x v="63"/>
    <n v="5600"/>
    <x v="0"/>
    <x v="3"/>
  </r>
  <r>
    <x v="41"/>
    <n v="7635"/>
    <x v="0"/>
    <x v="2"/>
  </r>
  <r>
    <x v="92"/>
    <n v="22396"/>
    <x v="0"/>
    <x v="2"/>
  </r>
  <r>
    <x v="26"/>
    <n v="6108"/>
    <x v="0"/>
    <x v="2"/>
  </r>
  <r>
    <x v="38"/>
    <n v="15265"/>
    <x v="0"/>
    <x v="3"/>
  </r>
  <r>
    <x v="29"/>
    <n v="2035"/>
    <x v="0"/>
    <x v="3"/>
  </r>
  <r>
    <x v="29"/>
    <n v="2035"/>
    <x v="0"/>
    <x v="2"/>
  </r>
  <r>
    <x v="9"/>
    <n v="10173"/>
    <x v="0"/>
    <x v="3"/>
  </r>
  <r>
    <x v="249"/>
    <n v="353"/>
    <x v="0"/>
    <x v="0"/>
  </r>
  <r>
    <x v="250"/>
    <n v="7019"/>
    <x v="0"/>
    <x v="2"/>
  </r>
  <r>
    <x v="19"/>
    <n v="25430.66"/>
    <x v="0"/>
    <x v="4"/>
  </r>
  <r>
    <x v="251"/>
    <n v="9228"/>
    <x v="0"/>
    <x v="2"/>
  </r>
  <r>
    <x v="51"/>
    <n v="1525"/>
    <x v="0"/>
    <x v="3"/>
  </r>
  <r>
    <x v="36"/>
    <n v="1830"/>
    <x v="0"/>
    <x v="3"/>
  </r>
  <r>
    <x v="26"/>
    <n v="6100"/>
    <x v="0"/>
    <x v="3"/>
  </r>
  <r>
    <x v="26"/>
    <n v="6100"/>
    <x v="0"/>
    <x v="2"/>
  </r>
  <r>
    <x v="59"/>
    <n v="610"/>
    <x v="0"/>
    <x v="2"/>
  </r>
  <r>
    <x v="29"/>
    <n v="2033"/>
    <x v="0"/>
    <x v="3"/>
  </r>
  <r>
    <x v="6"/>
    <n v="4065"/>
    <x v="0"/>
    <x v="2"/>
  </r>
  <r>
    <x v="16"/>
    <n v="50803"/>
    <x v="0"/>
    <x v="3"/>
  </r>
  <r>
    <x v="32"/>
    <n v="3048"/>
    <x v="0"/>
    <x v="3"/>
  </r>
  <r>
    <x v="132"/>
    <n v="8636"/>
    <x v="0"/>
    <x v="4"/>
  </r>
  <r>
    <x v="41"/>
    <n v="7620"/>
    <x v="0"/>
    <x v="2"/>
  </r>
  <r>
    <x v="7"/>
    <n v="1016"/>
    <x v="0"/>
    <x v="2"/>
  </r>
  <r>
    <x v="9"/>
    <n v="10156"/>
    <x v="0"/>
    <x v="3"/>
  </r>
  <r>
    <x v="19"/>
    <n v="25388"/>
    <x v="0"/>
    <x v="3"/>
  </r>
  <r>
    <x v="29"/>
    <n v="2031"/>
    <x v="0"/>
    <x v="4"/>
  </r>
  <r>
    <x v="38"/>
    <n v="15230.03"/>
    <x v="0"/>
    <x v="7"/>
  </r>
  <r>
    <x v="32"/>
    <n v="3046"/>
    <x v="0"/>
    <x v="3"/>
  </r>
  <r>
    <x v="103"/>
    <n v="4569"/>
    <x v="0"/>
    <x v="3"/>
  </r>
  <r>
    <x v="38"/>
    <n v="15230"/>
    <x v="0"/>
    <x v="2"/>
  </r>
  <r>
    <x v="68"/>
    <n v="9137"/>
    <x v="0"/>
    <x v="2"/>
  </r>
  <r>
    <x v="119"/>
    <n v="3350"/>
    <x v="0"/>
    <x v="3"/>
  </r>
  <r>
    <x v="117"/>
    <n v="76130.2"/>
    <x v="0"/>
    <x v="4"/>
  </r>
  <r>
    <x v="29"/>
    <n v="2030"/>
    <x v="0"/>
    <x v="3"/>
  </r>
  <r>
    <x v="7"/>
    <n v="1015"/>
    <x v="0"/>
    <x v="2"/>
  </r>
  <r>
    <x v="14"/>
    <n v="8120"/>
    <x v="0"/>
    <x v="3"/>
  </r>
  <r>
    <x v="32"/>
    <n v="3045"/>
    <x v="0"/>
    <x v="3"/>
  </r>
  <r>
    <x v="7"/>
    <n v="1015"/>
    <x v="0"/>
    <x v="2"/>
  </r>
  <r>
    <x v="146"/>
    <n v="1776"/>
    <x v="0"/>
    <x v="0"/>
  </r>
  <r>
    <x v="63"/>
    <n v="5580"/>
    <x v="0"/>
    <x v="2"/>
  </r>
  <r>
    <x v="92"/>
    <n v="22318"/>
    <x v="0"/>
    <x v="6"/>
  </r>
  <r>
    <x v="103"/>
    <n v="4565"/>
    <x v="0"/>
    <x v="3"/>
  </r>
  <r>
    <x v="26"/>
    <n v="6086.26"/>
    <x v="0"/>
    <x v="4"/>
  </r>
  <r>
    <x v="95"/>
    <n v="355"/>
    <x v="0"/>
    <x v="3"/>
  </r>
  <r>
    <x v="14"/>
    <n v="8114"/>
    <x v="0"/>
    <x v="3"/>
  </r>
  <r>
    <x v="128"/>
    <n v="65924.38"/>
    <x v="2"/>
    <x v="2"/>
  </r>
  <r>
    <x v="252"/>
    <n v="7860"/>
    <x v="0"/>
    <x v="3"/>
  </r>
  <r>
    <x v="51"/>
    <n v="1521"/>
    <x v="0"/>
    <x v="3"/>
  </r>
  <r>
    <x v="2"/>
    <n v="5070"/>
    <x v="0"/>
    <x v="3"/>
  </r>
  <r>
    <x v="2"/>
    <n v="5070"/>
    <x v="0"/>
    <x v="3"/>
  </r>
  <r>
    <x v="8"/>
    <n v="2535"/>
    <x v="0"/>
    <x v="2"/>
  </r>
  <r>
    <x v="8"/>
    <n v="2535"/>
    <x v="0"/>
    <x v="5"/>
  </r>
  <r>
    <x v="51"/>
    <n v="1521"/>
    <x v="0"/>
    <x v="2"/>
  </r>
  <r>
    <x v="253"/>
    <n v="26360"/>
    <x v="0"/>
    <x v="4"/>
  </r>
  <r>
    <x v="68"/>
    <n v="9124"/>
    <x v="0"/>
    <x v="3"/>
  </r>
  <r>
    <x v="18"/>
    <n v="12165"/>
    <x v="0"/>
    <x v="4"/>
  </r>
  <r>
    <x v="14"/>
    <n v="8110"/>
    <x v="0"/>
    <x v="3"/>
  </r>
  <r>
    <x v="6"/>
    <n v="4055"/>
    <x v="0"/>
    <x v="3"/>
  </r>
  <r>
    <x v="29"/>
    <n v="2027"/>
    <x v="0"/>
    <x v="3"/>
  </r>
  <r>
    <x v="29"/>
    <n v="2027"/>
    <x v="0"/>
    <x v="4"/>
  </r>
  <r>
    <x v="9"/>
    <n v="10135"/>
    <x v="0"/>
    <x v="2"/>
  </r>
  <r>
    <x v="26"/>
    <n v="6080"/>
    <x v="0"/>
    <x v="2"/>
  </r>
  <r>
    <x v="254"/>
    <n v="9044"/>
    <x v="0"/>
    <x v="4"/>
  </r>
  <r>
    <x v="123"/>
    <n v="86133"/>
    <x v="0"/>
    <x v="4"/>
  </r>
  <r>
    <x v="9"/>
    <n v="10133"/>
    <x v="0"/>
    <x v="3"/>
  </r>
  <r>
    <x v="255"/>
    <n v="15705"/>
    <x v="0"/>
    <x v="3"/>
  </r>
  <r>
    <x v="2"/>
    <n v="5066"/>
    <x v="0"/>
    <x v="2"/>
  </r>
  <r>
    <x v="256"/>
    <n v="2693"/>
    <x v="0"/>
    <x v="6"/>
  </r>
  <r>
    <x v="79"/>
    <n v="38500"/>
    <x v="0"/>
    <x v="4"/>
  </r>
  <r>
    <x v="16"/>
    <n v="50653.11"/>
    <x v="0"/>
    <x v="2"/>
  </r>
  <r>
    <x v="6"/>
    <n v="4051.99"/>
    <x v="0"/>
    <x v="4"/>
  </r>
  <r>
    <x v="26"/>
    <n v="6077"/>
    <x v="0"/>
    <x v="2"/>
  </r>
  <r>
    <x v="12"/>
    <n v="20253"/>
    <x v="0"/>
    <x v="5"/>
  </r>
  <r>
    <x v="112"/>
    <n v="13163.5"/>
    <x v="0"/>
    <x v="3"/>
  </r>
  <r>
    <x v="82"/>
    <n v="810"/>
    <x v="0"/>
    <x v="3"/>
  </r>
  <r>
    <x v="29"/>
    <n v="2025"/>
    <x v="0"/>
    <x v="3"/>
  </r>
  <r>
    <x v="29"/>
    <n v="2025"/>
    <x v="0"/>
    <x v="3"/>
  </r>
  <r>
    <x v="29"/>
    <n v="2025"/>
    <x v="0"/>
    <x v="2"/>
  </r>
  <r>
    <x v="29"/>
    <n v="2025"/>
    <x v="0"/>
    <x v="2"/>
  </r>
  <r>
    <x v="34"/>
    <n v="1215"/>
    <x v="0"/>
    <x v="2"/>
  </r>
  <r>
    <x v="82"/>
    <n v="810"/>
    <x v="0"/>
    <x v="2"/>
  </r>
  <r>
    <x v="19"/>
    <n v="25312"/>
    <x v="0"/>
    <x v="4"/>
  </r>
  <r>
    <x v="38"/>
    <n v="15186.69"/>
    <x v="0"/>
    <x v="5"/>
  </r>
  <r>
    <x v="43"/>
    <n v="658"/>
    <x v="0"/>
    <x v="3"/>
  </r>
  <r>
    <x v="52"/>
    <n v="18221"/>
    <x v="0"/>
    <x v="2"/>
  </r>
  <r>
    <x v="68"/>
    <n v="9110"/>
    <x v="0"/>
    <x v="4"/>
  </r>
  <r>
    <x v="51"/>
    <n v="1518"/>
    <x v="0"/>
    <x v="3"/>
  </r>
  <r>
    <x v="257"/>
    <n v="425"/>
    <x v="0"/>
    <x v="2"/>
  </r>
  <r>
    <x v="9"/>
    <n v="10119"/>
    <x v="0"/>
    <x v="4"/>
  </r>
  <r>
    <x v="126"/>
    <n v="45535"/>
    <x v="0"/>
    <x v="4"/>
  </r>
  <r>
    <x v="14"/>
    <n v="8095"/>
    <x v="0"/>
    <x v="2"/>
  </r>
  <r>
    <x v="32"/>
    <n v="3035.05"/>
    <x v="0"/>
    <x v="4"/>
  </r>
  <r>
    <x v="32"/>
    <n v="3035"/>
    <x v="0"/>
    <x v="3"/>
  </r>
  <r>
    <x v="32"/>
    <n v="3035"/>
    <x v="0"/>
    <x v="3"/>
  </r>
  <r>
    <x v="32"/>
    <n v="3035"/>
    <x v="0"/>
    <x v="3"/>
  </r>
  <r>
    <x v="245"/>
    <n v="1669"/>
    <x v="0"/>
    <x v="3"/>
  </r>
  <r>
    <x v="9"/>
    <n v="10115"/>
    <x v="0"/>
    <x v="3"/>
  </r>
  <r>
    <x v="38"/>
    <n v="15171.5"/>
    <x v="0"/>
    <x v="7"/>
  </r>
  <r>
    <x v="27"/>
    <n v="3540"/>
    <x v="0"/>
    <x v="2"/>
  </r>
  <r>
    <x v="32"/>
    <n v="3034"/>
    <x v="0"/>
    <x v="3"/>
  </r>
  <r>
    <x v="103"/>
    <n v="4550"/>
    <x v="0"/>
    <x v="3"/>
  </r>
  <r>
    <x v="7"/>
    <n v="1011"/>
    <x v="0"/>
    <x v="6"/>
  </r>
  <r>
    <x v="2"/>
    <n v="5055"/>
    <x v="0"/>
    <x v="3"/>
  </r>
  <r>
    <x v="11"/>
    <n v="758"/>
    <x v="0"/>
    <x v="2"/>
  </r>
  <r>
    <x v="14"/>
    <n v="8084"/>
    <x v="0"/>
    <x v="3"/>
  </r>
  <r>
    <x v="3"/>
    <n v="30315"/>
    <x v="0"/>
    <x v="4"/>
  </r>
  <r>
    <x v="83"/>
    <n v="16165.6"/>
    <x v="0"/>
    <x v="6"/>
  </r>
  <r>
    <x v="2"/>
    <n v="5051"/>
    <x v="0"/>
    <x v="0"/>
  </r>
  <r>
    <x v="2"/>
    <n v="5050.7700000000004"/>
    <x v="0"/>
    <x v="3"/>
  </r>
  <r>
    <x v="41"/>
    <n v="7576"/>
    <x v="0"/>
    <x v="0"/>
  </r>
  <r>
    <x v="51"/>
    <n v="1515.08"/>
    <x v="0"/>
    <x v="2"/>
  </r>
  <r>
    <x v="14"/>
    <n v="8080.33"/>
    <x v="0"/>
    <x v="2"/>
  </r>
  <r>
    <x v="29"/>
    <n v="2020"/>
    <x v="0"/>
    <x v="3"/>
  </r>
  <r>
    <x v="29"/>
    <n v="2020"/>
    <x v="0"/>
    <x v="3"/>
  </r>
  <r>
    <x v="8"/>
    <n v="2525"/>
    <x v="0"/>
    <x v="3"/>
  </r>
  <r>
    <x v="9"/>
    <n v="10100"/>
    <x v="0"/>
    <x v="4"/>
  </r>
  <r>
    <x v="32"/>
    <n v="3030"/>
    <x v="0"/>
    <x v="3"/>
  </r>
  <r>
    <x v="29"/>
    <n v="2020"/>
    <x v="0"/>
    <x v="3"/>
  </r>
  <r>
    <x v="32"/>
    <n v="3030"/>
    <x v="0"/>
    <x v="3"/>
  </r>
  <r>
    <x v="29"/>
    <n v="2020"/>
    <x v="0"/>
    <x v="3"/>
  </r>
  <r>
    <x v="6"/>
    <n v="4040"/>
    <x v="0"/>
    <x v="3"/>
  </r>
  <r>
    <x v="29"/>
    <n v="2020"/>
    <x v="0"/>
    <x v="2"/>
  </r>
  <r>
    <x v="27"/>
    <n v="3535"/>
    <x v="0"/>
    <x v="3"/>
  </r>
  <r>
    <x v="141"/>
    <n v="2119.9899999999998"/>
    <x v="0"/>
    <x v="3"/>
  </r>
  <r>
    <x v="26"/>
    <n v="6056"/>
    <x v="0"/>
    <x v="4"/>
  </r>
  <r>
    <x v="2"/>
    <n v="5046.5200000000004"/>
    <x v="0"/>
    <x v="2"/>
  </r>
  <r>
    <x v="6"/>
    <n v="4037"/>
    <x v="0"/>
    <x v="2"/>
  </r>
  <r>
    <x v="9"/>
    <n v="10092"/>
    <x v="0"/>
    <x v="3"/>
  </r>
  <r>
    <x v="86"/>
    <n v="48434"/>
    <x v="0"/>
    <x v="2"/>
  </r>
  <r>
    <x v="39"/>
    <n v="18667"/>
    <x v="0"/>
    <x v="4"/>
  </r>
  <r>
    <x v="110"/>
    <n v="3380"/>
    <x v="0"/>
    <x v="2"/>
  </r>
  <r>
    <x v="27"/>
    <n v="3531"/>
    <x v="0"/>
    <x v="3"/>
  </r>
  <r>
    <x v="13"/>
    <n v="7062"/>
    <x v="0"/>
    <x v="3"/>
  </r>
  <r>
    <x v="14"/>
    <n v="8070.43"/>
    <x v="0"/>
    <x v="2"/>
  </r>
  <r>
    <x v="9"/>
    <n v="10088"/>
    <x v="0"/>
    <x v="3"/>
  </r>
  <r>
    <x v="6"/>
    <n v="4035"/>
    <x v="0"/>
    <x v="3"/>
  </r>
  <r>
    <x v="112"/>
    <n v="13112"/>
    <x v="0"/>
    <x v="6"/>
  </r>
  <r>
    <x v="27"/>
    <n v="3530"/>
    <x v="0"/>
    <x v="3"/>
  </r>
  <r>
    <x v="32"/>
    <n v="3025.66"/>
    <x v="0"/>
    <x v="2"/>
  </r>
  <r>
    <x v="9"/>
    <n v="10085"/>
    <x v="0"/>
    <x v="3"/>
  </r>
  <r>
    <x v="67"/>
    <n v="6555"/>
    <x v="0"/>
    <x v="2"/>
  </r>
  <r>
    <x v="31"/>
    <n v="35296"/>
    <x v="0"/>
    <x v="7"/>
  </r>
  <r>
    <x v="38"/>
    <n v="15126"/>
    <x v="0"/>
    <x v="3"/>
  </r>
  <r>
    <x v="24"/>
    <n v="100824"/>
    <x v="0"/>
    <x v="3"/>
  </r>
  <r>
    <x v="2"/>
    <n v="5041"/>
    <x v="0"/>
    <x v="2"/>
  </r>
  <r>
    <x v="3"/>
    <n v="30241"/>
    <x v="0"/>
    <x v="4"/>
  </r>
  <r>
    <x v="8"/>
    <n v="2520"/>
    <x v="0"/>
    <x v="3"/>
  </r>
  <r>
    <x v="2"/>
    <n v="5040"/>
    <x v="0"/>
    <x v="3"/>
  </r>
  <r>
    <x v="8"/>
    <n v="2520"/>
    <x v="0"/>
    <x v="3"/>
  </r>
  <r>
    <x v="18"/>
    <n v="12095"/>
    <x v="0"/>
    <x v="3"/>
  </r>
  <r>
    <x v="132"/>
    <n v="8567"/>
    <x v="0"/>
    <x v="7"/>
  </r>
  <r>
    <x v="31"/>
    <n v="35275.64"/>
    <x v="0"/>
    <x v="3"/>
  </r>
  <r>
    <x v="29"/>
    <n v="2015"/>
    <x v="0"/>
    <x v="3"/>
  </r>
  <r>
    <x v="29"/>
    <n v="2015"/>
    <x v="0"/>
    <x v="3"/>
  </r>
  <r>
    <x v="6"/>
    <n v="4030"/>
    <x v="0"/>
    <x v="3"/>
  </r>
  <r>
    <x v="29"/>
    <n v="2015"/>
    <x v="0"/>
    <x v="2"/>
  </r>
  <r>
    <x v="29"/>
    <n v="2015"/>
    <x v="0"/>
    <x v="2"/>
  </r>
  <r>
    <x v="27"/>
    <n v="3526"/>
    <x v="0"/>
    <x v="3"/>
  </r>
  <r>
    <x v="51"/>
    <n v="1511"/>
    <x v="0"/>
    <x v="4"/>
  </r>
  <r>
    <x v="258"/>
    <n v="3938"/>
    <x v="0"/>
    <x v="3"/>
  </r>
  <r>
    <x v="144"/>
    <n v="4230"/>
    <x v="0"/>
    <x v="3"/>
  </r>
  <r>
    <x v="60"/>
    <n v="705"/>
    <x v="0"/>
    <x v="3"/>
  </r>
  <r>
    <x v="2"/>
    <n v="5035.6899999999996"/>
    <x v="0"/>
    <x v="3"/>
  </r>
  <r>
    <x v="26"/>
    <n v="6042.02"/>
    <x v="0"/>
    <x v="2"/>
  </r>
  <r>
    <x v="6"/>
    <n v="4028"/>
    <x v="0"/>
    <x v="2"/>
  </r>
  <r>
    <x v="26"/>
    <n v="6041.6"/>
    <x v="0"/>
    <x v="2"/>
  </r>
  <r>
    <x v="91"/>
    <n v="19129"/>
    <x v="0"/>
    <x v="6"/>
  </r>
  <r>
    <x v="29"/>
    <n v="2013.47"/>
    <x v="0"/>
    <x v="2"/>
  </r>
  <r>
    <x v="51"/>
    <n v="1510"/>
    <x v="0"/>
    <x v="3"/>
  </r>
  <r>
    <x v="51"/>
    <n v="1510"/>
    <x v="0"/>
    <x v="4"/>
  </r>
  <r>
    <x v="51"/>
    <n v="1510"/>
    <x v="0"/>
    <x v="3"/>
  </r>
  <r>
    <x v="103"/>
    <n v="4530"/>
    <x v="0"/>
    <x v="2"/>
  </r>
  <r>
    <x v="14"/>
    <n v="8053"/>
    <x v="0"/>
    <x v="2"/>
  </r>
  <r>
    <x v="9"/>
    <n v="10065"/>
    <x v="0"/>
    <x v="3"/>
  </r>
  <r>
    <x v="22"/>
    <n v="503.22"/>
    <x v="0"/>
    <x v="3"/>
  </r>
  <r>
    <x v="12"/>
    <n v="20128"/>
    <x v="0"/>
    <x v="4"/>
  </r>
  <r>
    <x v="259"/>
    <n v="22542"/>
    <x v="0"/>
    <x v="4"/>
  </r>
  <r>
    <x v="82"/>
    <n v="805.07"/>
    <x v="0"/>
    <x v="0"/>
  </r>
  <r>
    <x v="12"/>
    <n v="20122"/>
    <x v="0"/>
    <x v="4"/>
  </r>
  <r>
    <x v="38"/>
    <n v="15091.06"/>
    <x v="0"/>
    <x v="2"/>
  </r>
  <r>
    <x v="245"/>
    <n v="1660"/>
    <x v="0"/>
    <x v="3"/>
  </r>
  <r>
    <x v="12"/>
    <n v="20120"/>
    <x v="0"/>
    <x v="3"/>
  </r>
  <r>
    <x v="7"/>
    <n v="1006"/>
    <x v="0"/>
    <x v="2"/>
  </r>
  <r>
    <x v="219"/>
    <n v="3822.33"/>
    <x v="0"/>
    <x v="2"/>
  </r>
  <r>
    <x v="13"/>
    <n v="7040"/>
    <x v="0"/>
    <x v="3"/>
  </r>
  <r>
    <x v="32"/>
    <n v="3017"/>
    <x v="0"/>
    <x v="3"/>
  </r>
  <r>
    <x v="32"/>
    <n v="3017"/>
    <x v="0"/>
    <x v="0"/>
  </r>
  <r>
    <x v="115"/>
    <n v="905"/>
    <x v="0"/>
    <x v="3"/>
  </r>
  <r>
    <x v="19"/>
    <n v="25132"/>
    <x v="0"/>
    <x v="0"/>
  </r>
  <r>
    <x v="7"/>
    <n v="1005"/>
    <x v="0"/>
    <x v="3"/>
  </r>
  <r>
    <x v="7"/>
    <n v="1005"/>
    <x v="0"/>
    <x v="3"/>
  </r>
  <r>
    <x v="29"/>
    <n v="2010"/>
    <x v="0"/>
    <x v="3"/>
  </r>
  <r>
    <x v="61"/>
    <n v="201"/>
    <x v="0"/>
    <x v="3"/>
  </r>
  <r>
    <x v="32"/>
    <n v="3015"/>
    <x v="0"/>
    <x v="4"/>
  </r>
  <r>
    <x v="2"/>
    <n v="5025"/>
    <x v="0"/>
    <x v="4"/>
  </r>
  <r>
    <x v="29"/>
    <n v="2010"/>
    <x v="0"/>
    <x v="2"/>
  </r>
  <r>
    <x v="103"/>
    <n v="4522.22"/>
    <x v="0"/>
    <x v="4"/>
  </r>
  <r>
    <x v="2"/>
    <n v="5024"/>
    <x v="0"/>
    <x v="3"/>
  </r>
  <r>
    <x v="93"/>
    <n v="9545"/>
    <x v="0"/>
    <x v="2"/>
  </r>
  <r>
    <x v="32"/>
    <n v="3014"/>
    <x v="0"/>
    <x v="0"/>
  </r>
  <r>
    <x v="9"/>
    <n v="10046"/>
    <x v="0"/>
    <x v="4"/>
  </r>
  <r>
    <x v="119"/>
    <n v="3315"/>
    <x v="0"/>
    <x v="3"/>
  </r>
  <r>
    <x v="80"/>
    <n v="2210"/>
    <x v="0"/>
    <x v="3"/>
  </r>
  <r>
    <x v="6"/>
    <n v="4018"/>
    <x v="0"/>
    <x v="3"/>
  </r>
  <r>
    <x v="26"/>
    <n v="6027"/>
    <x v="0"/>
    <x v="3"/>
  </r>
  <r>
    <x v="8"/>
    <n v="2511.11"/>
    <x v="0"/>
    <x v="2"/>
  </r>
  <r>
    <x v="14"/>
    <n v="8035"/>
    <x v="0"/>
    <x v="4"/>
  </r>
  <r>
    <x v="55"/>
    <n v="12554"/>
    <x v="0"/>
    <x v="2"/>
  </r>
  <r>
    <x v="26"/>
    <n v="6025"/>
    <x v="0"/>
    <x v="6"/>
  </r>
  <r>
    <x v="9"/>
    <n v="10041"/>
    <x v="0"/>
    <x v="3"/>
  </r>
  <r>
    <x v="103"/>
    <n v="4518"/>
    <x v="0"/>
    <x v="2"/>
  </r>
  <r>
    <x v="54"/>
    <n v="251"/>
    <x v="0"/>
    <x v="3"/>
  </r>
  <r>
    <x v="27"/>
    <n v="3514"/>
    <x v="0"/>
    <x v="3"/>
  </r>
  <r>
    <x v="22"/>
    <n v="502"/>
    <x v="0"/>
    <x v="4"/>
  </r>
  <r>
    <x v="6"/>
    <n v="4015.71"/>
    <x v="0"/>
    <x v="3"/>
  </r>
  <r>
    <x v="25"/>
    <n v="40153"/>
    <x v="0"/>
    <x v="3"/>
  </r>
  <r>
    <x v="93"/>
    <n v="9536"/>
    <x v="0"/>
    <x v="3"/>
  </r>
  <r>
    <x v="50"/>
    <n v="55201.52"/>
    <x v="0"/>
    <x v="4"/>
  </r>
  <r>
    <x v="19"/>
    <n v="25088"/>
    <x v="0"/>
    <x v="3"/>
  </r>
  <r>
    <x v="31"/>
    <n v="35123"/>
    <x v="0"/>
    <x v="3"/>
  </r>
  <r>
    <x v="18"/>
    <n v="12042"/>
    <x v="0"/>
    <x v="4"/>
  </r>
  <r>
    <x v="12"/>
    <n v="20070"/>
    <x v="0"/>
    <x v="5"/>
  </r>
  <r>
    <x v="29"/>
    <n v="2007"/>
    <x v="0"/>
    <x v="2"/>
  </r>
  <r>
    <x v="41"/>
    <n v="7525.12"/>
    <x v="0"/>
    <x v="2"/>
  </r>
  <r>
    <x v="51"/>
    <n v="1505"/>
    <x v="0"/>
    <x v="3"/>
  </r>
  <r>
    <x v="37"/>
    <n v="301"/>
    <x v="0"/>
    <x v="2"/>
  </r>
  <r>
    <x v="26"/>
    <n v="6020"/>
    <x v="0"/>
    <x v="2"/>
  </r>
  <r>
    <x v="14"/>
    <n v="8026"/>
    <x v="0"/>
    <x v="2"/>
  </r>
  <r>
    <x v="2"/>
    <n v="5016"/>
    <x v="0"/>
    <x v="3"/>
  </r>
  <r>
    <x v="199"/>
    <n v="3210"/>
    <x v="0"/>
    <x v="2"/>
  </r>
  <r>
    <x v="9"/>
    <n v="10031"/>
    <x v="0"/>
    <x v="3"/>
  </r>
  <r>
    <x v="7"/>
    <n v="1003"/>
    <x v="0"/>
    <x v="3"/>
  </r>
  <r>
    <x v="63"/>
    <n v="5516"/>
    <x v="0"/>
    <x v="3"/>
  </r>
  <r>
    <x v="95"/>
    <n v="351"/>
    <x v="0"/>
    <x v="3"/>
  </r>
  <r>
    <x v="36"/>
    <n v="1805"/>
    <x v="0"/>
    <x v="3"/>
  </r>
  <r>
    <x v="9"/>
    <n v="10027"/>
    <x v="0"/>
    <x v="3"/>
  </r>
  <r>
    <x v="41"/>
    <n v="7520"/>
    <x v="0"/>
    <x v="2"/>
  </r>
  <r>
    <x v="9"/>
    <n v="10026.49"/>
    <x v="0"/>
    <x v="3"/>
  </r>
  <r>
    <x v="93"/>
    <n v="9525"/>
    <x v="0"/>
    <x v="3"/>
  </r>
  <r>
    <x v="29"/>
    <n v="2005"/>
    <x v="0"/>
    <x v="3"/>
  </r>
  <r>
    <x v="29"/>
    <n v="2005"/>
    <x v="0"/>
    <x v="3"/>
  </r>
  <r>
    <x v="9"/>
    <n v="10025"/>
    <x v="0"/>
    <x v="2"/>
  </r>
  <r>
    <x v="29"/>
    <n v="2005"/>
    <x v="0"/>
    <x v="5"/>
  </r>
  <r>
    <x v="220"/>
    <n v="10526"/>
    <x v="0"/>
    <x v="4"/>
  </r>
  <r>
    <x v="260"/>
    <n v="28520"/>
    <x v="0"/>
    <x v="4"/>
  </r>
  <r>
    <x v="2"/>
    <n v="5012.25"/>
    <x v="0"/>
    <x v="3"/>
  </r>
  <r>
    <x v="103"/>
    <n v="4511"/>
    <x v="0"/>
    <x v="3"/>
  </r>
  <r>
    <x v="18"/>
    <n v="12029"/>
    <x v="0"/>
    <x v="4"/>
  </r>
  <r>
    <x v="22"/>
    <n v="501"/>
    <x v="0"/>
    <x v="3"/>
  </r>
  <r>
    <x v="29"/>
    <n v="2004"/>
    <x v="0"/>
    <x v="3"/>
  </r>
  <r>
    <x v="29"/>
    <n v="2004"/>
    <x v="0"/>
    <x v="4"/>
  </r>
  <r>
    <x v="59"/>
    <n v="601"/>
    <x v="0"/>
    <x v="4"/>
  </r>
  <r>
    <x v="51"/>
    <n v="1502.5"/>
    <x v="0"/>
    <x v="2"/>
  </r>
  <r>
    <x v="12"/>
    <n v="20032"/>
    <x v="0"/>
    <x v="2"/>
  </r>
  <r>
    <x v="199"/>
    <n v="3205"/>
    <x v="0"/>
    <x v="3"/>
  </r>
  <r>
    <x v="7"/>
    <n v="1001.49"/>
    <x v="0"/>
    <x v="2"/>
  </r>
  <r>
    <x v="12"/>
    <n v="20025.14"/>
    <x v="0"/>
    <x v="4"/>
  </r>
  <r>
    <x v="6"/>
    <n v="4005"/>
    <x v="0"/>
    <x v="3"/>
  </r>
  <r>
    <x v="14"/>
    <n v="8010"/>
    <x v="0"/>
    <x v="3"/>
  </r>
  <r>
    <x v="8"/>
    <n v="2503"/>
    <x v="0"/>
    <x v="2"/>
  </r>
  <r>
    <x v="8"/>
    <n v="2503"/>
    <x v="0"/>
    <x v="1"/>
  </r>
  <r>
    <x v="26"/>
    <n v="6007"/>
    <x v="0"/>
    <x v="3"/>
  </r>
  <r>
    <x v="12"/>
    <n v="20022"/>
    <x v="0"/>
    <x v="3"/>
  </r>
  <r>
    <x v="32"/>
    <n v="3003"/>
    <x v="0"/>
    <x v="2"/>
  </r>
  <r>
    <x v="7"/>
    <n v="1001"/>
    <x v="0"/>
    <x v="2"/>
  </r>
  <r>
    <x v="7"/>
    <n v="1001"/>
    <x v="0"/>
    <x v="2"/>
  </r>
  <r>
    <x v="7"/>
    <n v="1000.99"/>
    <x v="0"/>
    <x v="3"/>
  </r>
  <r>
    <x v="261"/>
    <n v="11747.18"/>
    <x v="0"/>
    <x v="3"/>
  </r>
  <r>
    <x v="67"/>
    <n v="6505"/>
    <x v="0"/>
    <x v="3"/>
  </r>
  <r>
    <x v="131"/>
    <n v="1301"/>
    <x v="0"/>
    <x v="2"/>
  </r>
  <r>
    <x v="63"/>
    <n v="5504"/>
    <x v="0"/>
    <x v="3"/>
  </r>
  <r>
    <x v="32"/>
    <n v="3002"/>
    <x v="0"/>
    <x v="2"/>
  </r>
  <r>
    <x v="51"/>
    <n v="1501"/>
    <x v="0"/>
    <x v="2"/>
  </r>
  <r>
    <x v="2"/>
    <n v="5003"/>
    <x v="0"/>
    <x v="3"/>
  </r>
  <r>
    <x v="51"/>
    <n v="1500.76"/>
    <x v="0"/>
    <x v="2"/>
  </r>
  <r>
    <x v="6"/>
    <n v="4002"/>
    <x v="0"/>
    <x v="3"/>
  </r>
  <r>
    <x v="29"/>
    <n v="2001"/>
    <x v="0"/>
    <x v="3"/>
  </r>
  <r>
    <x v="27"/>
    <n v="3501.52"/>
    <x v="0"/>
    <x v="4"/>
  </r>
  <r>
    <x v="13"/>
    <n v="7003"/>
    <x v="0"/>
    <x v="5"/>
  </r>
  <r>
    <x v="8"/>
    <n v="2501"/>
    <x v="0"/>
    <x v="3"/>
  </r>
  <r>
    <x v="24"/>
    <n v="100036"/>
    <x v="0"/>
    <x v="3"/>
  </r>
  <r>
    <x v="29"/>
    <n v="2000.66"/>
    <x v="0"/>
    <x v="2"/>
  </r>
  <r>
    <x v="2"/>
    <n v="5001"/>
    <x v="0"/>
    <x v="2"/>
  </r>
  <r>
    <x v="51"/>
    <n v="1500.2"/>
    <x v="0"/>
    <x v="3"/>
  </r>
  <r>
    <x v="14"/>
    <n v="8001"/>
    <x v="0"/>
    <x v="3"/>
  </r>
  <r>
    <x v="6"/>
    <n v="4000.5"/>
    <x v="0"/>
    <x v="4"/>
  </r>
  <r>
    <x v="26"/>
    <n v="6000.66"/>
    <x v="0"/>
    <x v="3"/>
  </r>
  <r>
    <x v="13"/>
    <n v="7000.58"/>
    <x v="0"/>
    <x v="2"/>
  </r>
  <r>
    <x v="2"/>
    <n v="5000.18"/>
    <x v="0"/>
    <x v="2"/>
  </r>
  <r>
    <x v="7"/>
    <n v="1000.01"/>
    <x v="0"/>
    <x v="3"/>
  </r>
  <r>
    <x v="177"/>
    <n v="1700.01"/>
    <x v="0"/>
    <x v="3"/>
  </r>
  <r>
    <x v="217"/>
    <n v="2400"/>
    <x v="2"/>
    <x v="2"/>
  </r>
  <r>
    <x v="262"/>
    <n v="153"/>
    <x v="0"/>
    <x v="2"/>
  </r>
  <r>
    <x v="22"/>
    <n v="500"/>
    <x v="0"/>
    <x v="3"/>
  </r>
  <r>
    <x v="6"/>
    <n v="4000"/>
    <x v="0"/>
    <x v="3"/>
  </r>
  <r>
    <x v="17"/>
    <n v="100"/>
    <x v="0"/>
    <x v="3"/>
  </r>
  <r>
    <x v="8"/>
    <n v="2500"/>
    <x v="0"/>
    <x v="3"/>
  </r>
  <r>
    <x v="46"/>
    <n v="400"/>
    <x v="0"/>
    <x v="3"/>
  </r>
  <r>
    <x v="217"/>
    <n v="2400"/>
    <x v="0"/>
    <x v="3"/>
  </r>
  <r>
    <x v="51"/>
    <n v="1500"/>
    <x v="0"/>
    <x v="3"/>
  </r>
  <r>
    <x v="103"/>
    <n v="4500"/>
    <x v="0"/>
    <x v="3"/>
  </r>
  <r>
    <x v="7"/>
    <n v="1000"/>
    <x v="0"/>
    <x v="3"/>
  </r>
  <r>
    <x v="82"/>
    <n v="800"/>
    <x v="0"/>
    <x v="3"/>
  </r>
  <r>
    <x v="7"/>
    <n v="1000"/>
    <x v="0"/>
    <x v="2"/>
  </r>
  <r>
    <x v="110"/>
    <n v="3350"/>
    <x v="0"/>
    <x v="3"/>
  </r>
  <r>
    <x v="51"/>
    <n v="1500"/>
    <x v="0"/>
    <x v="3"/>
  </r>
  <r>
    <x v="29"/>
    <n v="2000"/>
    <x v="0"/>
    <x v="3"/>
  </r>
  <r>
    <x v="22"/>
    <n v="500"/>
    <x v="0"/>
    <x v="3"/>
  </r>
  <r>
    <x v="2"/>
    <n v="5000"/>
    <x v="0"/>
    <x v="2"/>
  </r>
  <r>
    <x v="61"/>
    <n v="200"/>
    <x v="0"/>
    <x v="3"/>
  </r>
  <r>
    <x v="48"/>
    <n v="1100"/>
    <x v="0"/>
    <x v="3"/>
  </r>
  <r>
    <x v="210"/>
    <n v="2750"/>
    <x v="0"/>
    <x v="3"/>
  </r>
  <r>
    <x v="54"/>
    <n v="250"/>
    <x v="0"/>
    <x v="3"/>
  </r>
  <r>
    <x v="22"/>
    <n v="500"/>
    <x v="0"/>
    <x v="3"/>
  </r>
  <r>
    <x v="7"/>
    <n v="1000"/>
    <x v="0"/>
    <x v="3"/>
  </r>
  <r>
    <x v="61"/>
    <n v="200"/>
    <x v="0"/>
    <x v="5"/>
  </r>
  <r>
    <x v="22"/>
    <n v="500"/>
    <x v="0"/>
    <x v="3"/>
  </r>
  <r>
    <x v="263"/>
    <n v="13"/>
    <x v="0"/>
    <x v="4"/>
  </r>
  <r>
    <x v="9"/>
    <n v="10000"/>
    <x v="0"/>
    <x v="3"/>
  </r>
  <r>
    <x v="53"/>
    <n v="850"/>
    <x v="0"/>
    <x v="3"/>
  </r>
  <r>
    <x v="8"/>
    <n v="2500"/>
    <x v="0"/>
    <x v="3"/>
  </r>
  <r>
    <x v="34"/>
    <n v="1200"/>
    <x v="0"/>
    <x v="2"/>
  </r>
  <r>
    <x v="7"/>
    <n v="1000"/>
    <x v="0"/>
    <x v="3"/>
  </r>
  <r>
    <x v="18"/>
    <n v="12000"/>
    <x v="0"/>
    <x v="4"/>
  </r>
  <r>
    <x v="29"/>
    <n v="2000"/>
    <x v="0"/>
    <x v="3"/>
  </r>
  <r>
    <x v="29"/>
    <n v="2000"/>
    <x v="0"/>
    <x v="2"/>
  </r>
  <r>
    <x v="264"/>
    <n v="1395"/>
    <x v="0"/>
    <x v="3"/>
  </r>
  <r>
    <x v="22"/>
    <n v="500"/>
    <x v="0"/>
    <x v="3"/>
  </r>
  <r>
    <x v="22"/>
    <n v="500"/>
    <x v="1"/>
    <x v="4"/>
  </r>
  <r>
    <x v="1"/>
    <n v="10"/>
    <x v="0"/>
    <x v="2"/>
  </r>
  <r>
    <x v="29"/>
    <n v="2000"/>
    <x v="0"/>
    <x v="3"/>
  </r>
  <r>
    <x v="22"/>
    <n v="500"/>
    <x v="0"/>
    <x v="3"/>
  </r>
  <r>
    <x v="29"/>
    <n v="2000"/>
    <x v="0"/>
    <x v="3"/>
  </r>
  <r>
    <x v="54"/>
    <n v="250"/>
    <x v="0"/>
    <x v="3"/>
  </r>
  <r>
    <x v="22"/>
    <n v="500"/>
    <x v="0"/>
    <x v="3"/>
  </r>
  <r>
    <x v="7"/>
    <n v="1000"/>
    <x v="0"/>
    <x v="4"/>
  </r>
  <r>
    <x v="265"/>
    <n v="17482"/>
    <x v="0"/>
    <x v="2"/>
  </r>
  <r>
    <x v="7"/>
    <n v="1000"/>
    <x v="0"/>
    <x v="3"/>
  </r>
  <r>
    <x v="7"/>
    <n v="1000"/>
    <x v="0"/>
    <x v="3"/>
  </r>
  <r>
    <x v="67"/>
    <n v="6500"/>
    <x v="0"/>
    <x v="2"/>
  </r>
  <r>
    <x v="7"/>
    <n v="1000"/>
    <x v="0"/>
    <x v="2"/>
  </r>
  <r>
    <x v="37"/>
    <n v="300"/>
    <x v="0"/>
    <x v="2"/>
  </r>
  <r>
    <x v="8"/>
    <n v="2500"/>
    <x v="0"/>
    <x v="3"/>
  </r>
  <r>
    <x v="2"/>
    <n v="5000"/>
    <x v="0"/>
    <x v="3"/>
  </r>
  <r>
    <x v="26"/>
    <n v="6000"/>
    <x v="0"/>
    <x v="3"/>
  </r>
  <r>
    <x v="23"/>
    <n v="4900"/>
    <x v="0"/>
    <x v="3"/>
  </r>
  <r>
    <x v="181"/>
    <n v="11500"/>
    <x v="0"/>
    <x v="0"/>
  </r>
  <r>
    <x v="8"/>
    <n v="2500"/>
    <x v="0"/>
    <x v="3"/>
  </r>
  <r>
    <x v="37"/>
    <n v="300"/>
    <x v="0"/>
    <x v="2"/>
  </r>
  <r>
    <x v="59"/>
    <n v="600"/>
    <x v="0"/>
    <x v="4"/>
  </r>
  <r>
    <x v="37"/>
    <n v="300"/>
    <x v="0"/>
    <x v="3"/>
  </r>
  <r>
    <x v="2"/>
    <n v="5000"/>
    <x v="0"/>
    <x v="3"/>
  </r>
  <r>
    <x v="54"/>
    <n v="250"/>
    <x v="0"/>
    <x v="3"/>
  </r>
  <r>
    <x v="103"/>
    <n v="4500"/>
    <x v="0"/>
    <x v="2"/>
  </r>
  <r>
    <x v="29"/>
    <n v="2000"/>
    <x v="0"/>
    <x v="3"/>
  </r>
  <r>
    <x v="29"/>
    <n v="2000"/>
    <x v="0"/>
    <x v="4"/>
  </r>
  <r>
    <x v="29"/>
    <n v="2000"/>
    <x v="0"/>
    <x v="4"/>
  </r>
  <r>
    <x v="32"/>
    <n v="3000"/>
    <x v="0"/>
    <x v="3"/>
  </r>
  <r>
    <x v="7"/>
    <n v="1000"/>
    <x v="0"/>
    <x v="3"/>
  </r>
  <r>
    <x v="18"/>
    <n v="12000"/>
    <x v="0"/>
    <x v="3"/>
  </r>
  <r>
    <x v="32"/>
    <n v="3000"/>
    <x v="0"/>
    <x v="2"/>
  </r>
  <r>
    <x v="8"/>
    <n v="2500"/>
    <x v="0"/>
    <x v="3"/>
  </r>
  <r>
    <x v="29"/>
    <n v="2000"/>
    <x v="0"/>
    <x v="3"/>
  </r>
  <r>
    <x v="51"/>
    <n v="1500"/>
    <x v="0"/>
    <x v="3"/>
  </r>
  <r>
    <x v="51"/>
    <n v="1500"/>
    <x v="0"/>
    <x v="3"/>
  </r>
  <r>
    <x v="34"/>
    <n v="1200"/>
    <x v="0"/>
    <x v="3"/>
  </r>
  <r>
    <x v="26"/>
    <n v="6000"/>
    <x v="0"/>
    <x v="3"/>
  </r>
  <r>
    <x v="7"/>
    <n v="1000"/>
    <x v="0"/>
    <x v="3"/>
  </r>
  <r>
    <x v="6"/>
    <n v="4000"/>
    <x v="0"/>
    <x v="3"/>
  </r>
  <r>
    <x v="51"/>
    <n v="1500"/>
    <x v="0"/>
    <x v="3"/>
  </r>
  <r>
    <x v="118"/>
    <n v="1250"/>
    <x v="0"/>
    <x v="3"/>
  </r>
  <r>
    <x v="266"/>
    <n v="773"/>
    <x v="0"/>
    <x v="3"/>
  </r>
  <r>
    <x v="32"/>
    <n v="3000"/>
    <x v="0"/>
    <x v="3"/>
  </r>
  <r>
    <x v="32"/>
    <n v="3000"/>
    <x v="0"/>
    <x v="3"/>
  </r>
  <r>
    <x v="37"/>
    <n v="300"/>
    <x v="0"/>
    <x v="2"/>
  </r>
  <r>
    <x v="29"/>
    <n v="2000"/>
    <x v="0"/>
    <x v="2"/>
  </r>
  <r>
    <x v="8"/>
    <n v="2500"/>
    <x v="0"/>
    <x v="2"/>
  </r>
  <r>
    <x v="37"/>
    <n v="300"/>
    <x v="0"/>
    <x v="2"/>
  </r>
  <r>
    <x v="26"/>
    <n v="6000"/>
    <x v="0"/>
    <x v="2"/>
  </r>
  <r>
    <x v="27"/>
    <n v="3500"/>
    <x v="0"/>
    <x v="4"/>
  </r>
  <r>
    <x v="29"/>
    <n v="2000"/>
    <x v="0"/>
    <x v="2"/>
  </r>
  <r>
    <x v="2"/>
    <n v="5000"/>
    <x v="0"/>
    <x v="4"/>
  </r>
  <r>
    <x v="60"/>
    <n v="700"/>
    <x v="0"/>
    <x v="2"/>
  </r>
  <r>
    <x v="36"/>
    <n v="1800"/>
    <x v="0"/>
    <x v="2"/>
  </r>
  <r>
    <x v="9"/>
    <n v="10000"/>
    <x v="0"/>
    <x v="2"/>
  </r>
  <r>
    <x v="32"/>
    <n v="3000"/>
    <x v="0"/>
    <x v="2"/>
  </r>
  <r>
    <x v="8"/>
    <n v="2500"/>
    <x v="0"/>
    <x v="2"/>
  </r>
  <r>
    <x v="63"/>
    <n v="5500"/>
    <x v="0"/>
    <x v="2"/>
  </r>
  <r>
    <x v="34"/>
    <n v="1200"/>
    <x v="0"/>
    <x v="2"/>
  </r>
  <r>
    <x v="22"/>
    <n v="500"/>
    <x v="0"/>
    <x v="4"/>
  </r>
  <r>
    <x v="115"/>
    <n v="900"/>
    <x v="0"/>
    <x v="4"/>
  </r>
  <r>
    <x v="2"/>
    <n v="5000"/>
    <x v="0"/>
    <x v="4"/>
  </r>
  <r>
    <x v="267"/>
    <n v="190"/>
    <x v="1"/>
    <x v="8"/>
  </r>
  <r>
    <x v="26"/>
    <n v="5380"/>
    <x v="3"/>
    <x v="3"/>
  </r>
  <r>
    <x v="268"/>
    <n v="2485"/>
    <x v="3"/>
    <x v="3"/>
  </r>
  <r>
    <x v="24"/>
    <n v="84947"/>
    <x v="1"/>
    <x v="0"/>
  </r>
  <r>
    <x v="31"/>
    <n v="28986.16"/>
    <x v="3"/>
    <x v="0"/>
  </r>
  <r>
    <x v="269"/>
    <n v="107148.74"/>
    <x v="3"/>
    <x v="0"/>
  </r>
  <r>
    <x v="19"/>
    <n v="20552"/>
    <x v="1"/>
    <x v="0"/>
  </r>
  <r>
    <x v="29"/>
    <n v="1580"/>
    <x v="3"/>
    <x v="6"/>
  </r>
  <r>
    <x v="94"/>
    <n v="53670.6"/>
    <x v="3"/>
    <x v="0"/>
  </r>
  <r>
    <x v="2"/>
    <n v="3905"/>
    <x v="3"/>
    <x v="3"/>
  </r>
  <r>
    <x v="9"/>
    <n v="7540"/>
    <x v="2"/>
    <x v="3"/>
  </r>
  <r>
    <x v="172"/>
    <n v="150102"/>
    <x v="1"/>
    <x v="0"/>
  </r>
  <r>
    <x v="7"/>
    <n v="750"/>
    <x v="3"/>
    <x v="2"/>
  </r>
  <r>
    <x v="12"/>
    <n v="14598"/>
    <x v="3"/>
    <x v="0"/>
  </r>
  <r>
    <x v="67"/>
    <n v="4666"/>
    <x v="3"/>
    <x v="1"/>
  </r>
  <r>
    <x v="2"/>
    <n v="3530"/>
    <x v="3"/>
    <x v="3"/>
  </r>
  <r>
    <x v="19"/>
    <n v="17590"/>
    <x v="1"/>
    <x v="0"/>
  </r>
  <r>
    <x v="22"/>
    <n v="351"/>
    <x v="3"/>
    <x v="5"/>
  </r>
  <r>
    <x v="52"/>
    <n v="12521"/>
    <x v="3"/>
    <x v="3"/>
  </r>
  <r>
    <x v="118"/>
    <n v="855"/>
    <x v="3"/>
    <x v="2"/>
  </r>
  <r>
    <x v="57"/>
    <n v="85192"/>
    <x v="1"/>
    <x v="3"/>
  </r>
  <r>
    <x v="9"/>
    <n v="6755"/>
    <x v="3"/>
    <x v="6"/>
  </r>
  <r>
    <x v="29"/>
    <n v="1351"/>
    <x v="3"/>
    <x v="2"/>
  </r>
  <r>
    <x v="51"/>
    <n v="1010"/>
    <x v="3"/>
    <x v="3"/>
  </r>
  <r>
    <x v="9"/>
    <n v="6684"/>
    <x v="3"/>
    <x v="3"/>
  </r>
  <r>
    <x v="270"/>
    <n v="71771"/>
    <x v="1"/>
    <x v="0"/>
  </r>
  <r>
    <x v="271"/>
    <n v="21158"/>
    <x v="3"/>
    <x v="6"/>
  </r>
  <r>
    <x v="29"/>
    <n v="1302"/>
    <x v="3"/>
    <x v="2"/>
  </r>
  <r>
    <x v="61"/>
    <n v="130"/>
    <x v="3"/>
    <x v="3"/>
  </r>
  <r>
    <x v="11"/>
    <n v="480"/>
    <x v="3"/>
    <x v="4"/>
  </r>
  <r>
    <x v="31"/>
    <n v="21994"/>
    <x v="3"/>
    <x v="0"/>
  </r>
  <r>
    <x v="117"/>
    <n v="47074"/>
    <x v="3"/>
    <x v="1"/>
  </r>
  <r>
    <x v="63"/>
    <n v="3405"/>
    <x v="3"/>
    <x v="3"/>
  </r>
  <r>
    <x v="19"/>
    <n v="15281"/>
    <x v="3"/>
    <x v="6"/>
  </r>
  <r>
    <x v="7"/>
    <n v="611"/>
    <x v="3"/>
    <x v="3"/>
  </r>
  <r>
    <x v="2"/>
    <n v="3045"/>
    <x v="3"/>
    <x v="3"/>
  </r>
  <r>
    <x v="2"/>
    <n v="3000"/>
    <x v="3"/>
    <x v="4"/>
  </r>
  <r>
    <x v="22"/>
    <n v="300"/>
    <x v="3"/>
    <x v="3"/>
  </r>
  <r>
    <x v="18"/>
    <n v="7173"/>
    <x v="3"/>
    <x v="3"/>
  </r>
  <r>
    <x v="13"/>
    <n v="4176"/>
    <x v="3"/>
    <x v="3"/>
  </r>
  <r>
    <x v="34"/>
    <n v="715"/>
    <x v="1"/>
    <x v="3"/>
  </r>
  <r>
    <x v="55"/>
    <n v="7433.48"/>
    <x v="3"/>
    <x v="6"/>
  </r>
  <r>
    <x v="2"/>
    <n v="2965"/>
    <x v="3"/>
    <x v="0"/>
  </r>
  <r>
    <x v="27"/>
    <n v="2070"/>
    <x v="3"/>
    <x v="3"/>
  </r>
  <r>
    <x v="64"/>
    <n v="35135"/>
    <x v="3"/>
    <x v="0"/>
  </r>
  <r>
    <x v="43"/>
    <n v="380"/>
    <x v="3"/>
    <x v="4"/>
  </r>
  <r>
    <x v="267"/>
    <n v="116"/>
    <x v="1"/>
    <x v="3"/>
  </r>
  <r>
    <x v="172"/>
    <n v="115297.5"/>
    <x v="3"/>
    <x v="0"/>
  </r>
  <r>
    <x v="11"/>
    <n v="430"/>
    <x v="3"/>
    <x v="3"/>
  </r>
  <r>
    <x v="118"/>
    <n v="715"/>
    <x v="3"/>
    <x v="3"/>
  </r>
  <r>
    <x v="272"/>
    <n v="13846"/>
    <x v="3"/>
    <x v="6"/>
  </r>
  <r>
    <x v="273"/>
    <n v="97273"/>
    <x v="3"/>
    <x v="0"/>
  </r>
  <r>
    <x v="16"/>
    <n v="27849.22"/>
    <x v="3"/>
    <x v="4"/>
  </r>
  <r>
    <x v="2"/>
    <n v="2726"/>
    <x v="3"/>
    <x v="3"/>
  </r>
  <r>
    <x v="51"/>
    <n v="795"/>
    <x v="3"/>
    <x v="3"/>
  </r>
  <r>
    <x v="274"/>
    <n v="2059"/>
    <x v="1"/>
    <x v="3"/>
  </r>
  <r>
    <x v="275"/>
    <n v="205025"/>
    <x v="3"/>
    <x v="0"/>
  </r>
  <r>
    <x v="52"/>
    <n v="9419"/>
    <x v="3"/>
    <x v="6"/>
  </r>
  <r>
    <x v="2"/>
    <n v="2608"/>
    <x v="3"/>
    <x v="3"/>
  </r>
  <r>
    <x v="22"/>
    <n v="260"/>
    <x v="3"/>
    <x v="5"/>
  </r>
  <r>
    <x v="22"/>
    <n v="258"/>
    <x v="2"/>
    <x v="3"/>
  </r>
  <r>
    <x v="13"/>
    <n v="3598"/>
    <x v="3"/>
    <x v="5"/>
  </r>
  <r>
    <x v="276"/>
    <n v="8725"/>
    <x v="3"/>
    <x v="3"/>
  </r>
  <r>
    <x v="2"/>
    <n v="2537"/>
    <x v="1"/>
    <x v="2"/>
  </r>
  <r>
    <x v="114"/>
    <n v="152165"/>
    <x v="3"/>
    <x v="4"/>
  </r>
  <r>
    <x v="141"/>
    <n v="1058"/>
    <x v="3"/>
    <x v="0"/>
  </r>
  <r>
    <x v="38"/>
    <n v="7530"/>
    <x v="3"/>
    <x v="4"/>
  </r>
  <r>
    <x v="59"/>
    <n v="300"/>
    <x v="3"/>
    <x v="3"/>
  </r>
  <r>
    <x v="16"/>
    <n v="24691"/>
    <x v="1"/>
    <x v="0"/>
  </r>
  <r>
    <x v="204"/>
    <n v="2115"/>
    <x v="3"/>
    <x v="6"/>
  </r>
  <r>
    <x v="18"/>
    <n v="5902"/>
    <x v="3"/>
    <x v="6"/>
  </r>
  <r>
    <x v="32"/>
    <n v="1465"/>
    <x v="3"/>
    <x v="3"/>
  </r>
  <r>
    <x v="27"/>
    <n v="1697"/>
    <x v="3"/>
    <x v="6"/>
  </r>
  <r>
    <x v="54"/>
    <n v="120"/>
    <x v="2"/>
    <x v="7"/>
  </r>
  <r>
    <x v="2"/>
    <n v="2390"/>
    <x v="2"/>
    <x v="2"/>
  </r>
  <r>
    <x v="131"/>
    <n v="620"/>
    <x v="3"/>
    <x v="3"/>
  </r>
  <r>
    <x v="127"/>
    <n v="905"/>
    <x v="3"/>
    <x v="6"/>
  </r>
  <r>
    <x v="22"/>
    <n v="237"/>
    <x v="3"/>
    <x v="0"/>
  </r>
  <r>
    <x v="126"/>
    <n v="21300"/>
    <x v="1"/>
    <x v="0"/>
  </r>
  <r>
    <x v="26"/>
    <n v="2823"/>
    <x v="3"/>
    <x v="3"/>
  </r>
  <r>
    <x v="3"/>
    <n v="14000"/>
    <x v="3"/>
    <x v="0"/>
  </r>
  <r>
    <x v="32"/>
    <n v="1398"/>
    <x v="3"/>
    <x v="0"/>
  </r>
  <r>
    <x v="2"/>
    <n v="2319"/>
    <x v="3"/>
    <x v="0"/>
  </r>
  <r>
    <x v="63"/>
    <n v="2550"/>
    <x v="3"/>
    <x v="3"/>
  </r>
  <r>
    <x v="75"/>
    <n v="1570"/>
    <x v="2"/>
    <x v="3"/>
  </r>
  <r>
    <x v="277"/>
    <n v="25655"/>
    <x v="3"/>
    <x v="0"/>
  </r>
  <r>
    <x v="2"/>
    <n v="2296"/>
    <x v="3"/>
    <x v="0"/>
  </r>
  <r>
    <x v="8"/>
    <n v="1148"/>
    <x v="3"/>
    <x v="6"/>
  </r>
  <r>
    <x v="2"/>
    <n v="2286"/>
    <x v="3"/>
    <x v="6"/>
  </r>
  <r>
    <x v="51"/>
    <n v="677"/>
    <x v="3"/>
    <x v="6"/>
  </r>
  <r>
    <x v="2"/>
    <n v="2230"/>
    <x v="3"/>
    <x v="4"/>
  </r>
  <r>
    <x v="3"/>
    <n v="13296"/>
    <x v="1"/>
    <x v="0"/>
  </r>
  <r>
    <x v="6"/>
    <n v="1772"/>
    <x v="2"/>
    <x v="2"/>
  </r>
  <r>
    <x v="32"/>
    <n v="1315"/>
    <x v="3"/>
    <x v="3"/>
  </r>
  <r>
    <x v="38"/>
    <n v="6511"/>
    <x v="3"/>
    <x v="0"/>
  </r>
  <r>
    <x v="9"/>
    <n v="4303"/>
    <x v="3"/>
    <x v="0"/>
  </r>
  <r>
    <x v="67"/>
    <n v="2788"/>
    <x v="3"/>
    <x v="1"/>
  </r>
  <r>
    <x v="16"/>
    <n v="21380"/>
    <x v="3"/>
    <x v="0"/>
  </r>
  <r>
    <x v="278"/>
    <n v="1395"/>
    <x v="3"/>
    <x v="2"/>
  </r>
  <r>
    <x v="63"/>
    <n v="2336"/>
    <x v="3"/>
    <x v="6"/>
  </r>
  <r>
    <x v="279"/>
    <n v="2476"/>
    <x v="3"/>
    <x v="3"/>
  </r>
  <r>
    <x v="280"/>
    <n v="40079"/>
    <x v="3"/>
    <x v="0"/>
  </r>
  <r>
    <x v="38"/>
    <n v="6301.76"/>
    <x v="3"/>
    <x v="3"/>
  </r>
  <r>
    <x v="27"/>
    <n v="1465"/>
    <x v="3"/>
    <x v="4"/>
  </r>
  <r>
    <x v="7"/>
    <n v="417"/>
    <x v="3"/>
    <x v="3"/>
  </r>
  <r>
    <x v="67"/>
    <n v="2700"/>
    <x v="3"/>
    <x v="2"/>
  </r>
  <r>
    <x v="44"/>
    <n v="4066"/>
    <x v="3"/>
    <x v="3"/>
  </r>
  <r>
    <x v="240"/>
    <n v="11594"/>
    <x v="3"/>
    <x v="6"/>
  </r>
  <r>
    <x v="26"/>
    <n v="2484"/>
    <x v="1"/>
    <x v="5"/>
  </r>
  <r>
    <x v="6"/>
    <n v="1656"/>
    <x v="3"/>
    <x v="5"/>
  </r>
  <r>
    <x v="223"/>
    <n v="1345"/>
    <x v="3"/>
    <x v="7"/>
  </r>
  <r>
    <x v="46"/>
    <n v="165"/>
    <x v="3"/>
    <x v="1"/>
  </r>
  <r>
    <x v="22"/>
    <n v="205"/>
    <x v="3"/>
    <x v="2"/>
  </r>
  <r>
    <x v="281"/>
    <n v="1286"/>
    <x v="3"/>
    <x v="2"/>
  </r>
  <r>
    <x v="26"/>
    <n v="2445"/>
    <x v="3"/>
    <x v="2"/>
  </r>
  <r>
    <x v="24"/>
    <n v="40404"/>
    <x v="1"/>
    <x v="0"/>
  </r>
  <r>
    <x v="7"/>
    <n v="401"/>
    <x v="3"/>
    <x v="4"/>
  </r>
  <r>
    <x v="2"/>
    <n v="2001"/>
    <x v="3"/>
    <x v="2"/>
  </r>
  <r>
    <x v="14"/>
    <n v="3200"/>
    <x v="3"/>
    <x v="2"/>
  </r>
  <r>
    <x v="133"/>
    <n v="180"/>
    <x v="3"/>
    <x v="4"/>
  </r>
  <r>
    <x v="282"/>
    <n v="19572"/>
    <x v="3"/>
    <x v="0"/>
  </r>
  <r>
    <x v="2"/>
    <n v="1988"/>
    <x v="3"/>
    <x v="6"/>
  </r>
  <r>
    <x v="3"/>
    <n v="11923"/>
    <x v="3"/>
    <x v="6"/>
  </r>
  <r>
    <x v="25"/>
    <n v="15851"/>
    <x v="1"/>
    <x v="0"/>
  </r>
  <r>
    <x v="19"/>
    <n v="9875"/>
    <x v="3"/>
    <x v="1"/>
  </r>
  <r>
    <x v="3"/>
    <n v="11828"/>
    <x v="3"/>
    <x v="0"/>
  </r>
  <r>
    <x v="123"/>
    <n v="33486"/>
    <x v="3"/>
    <x v="0"/>
  </r>
  <r>
    <x v="113"/>
    <n v="6691"/>
    <x v="3"/>
    <x v="4"/>
  </r>
  <r>
    <x v="12"/>
    <n v="7834"/>
    <x v="3"/>
    <x v="2"/>
  </r>
  <r>
    <x v="283"/>
    <n v="4130"/>
    <x v="2"/>
    <x v="7"/>
  </r>
  <r>
    <x v="83"/>
    <n v="6258"/>
    <x v="3"/>
    <x v="3"/>
  </r>
  <r>
    <x v="32"/>
    <n v="1170"/>
    <x v="3"/>
    <x v="7"/>
  </r>
  <r>
    <x v="16"/>
    <n v="19430"/>
    <x v="3"/>
    <x v="0"/>
  </r>
  <r>
    <x v="240"/>
    <n v="10846"/>
    <x v="3"/>
    <x v="6"/>
  </r>
  <r>
    <x v="80"/>
    <n v="850"/>
    <x v="3"/>
    <x v="1"/>
  </r>
  <r>
    <x v="16"/>
    <n v="19195"/>
    <x v="3"/>
    <x v="0"/>
  </r>
  <r>
    <x v="115"/>
    <n v="345"/>
    <x v="3"/>
    <x v="2"/>
  </r>
  <r>
    <x v="8"/>
    <n v="953"/>
    <x v="3"/>
    <x v="3"/>
  </r>
  <r>
    <x v="32"/>
    <n v="1142"/>
    <x v="3"/>
    <x v="3"/>
  </r>
  <r>
    <x v="34"/>
    <n v="453"/>
    <x v="3"/>
    <x v="3"/>
  </r>
  <r>
    <x v="46"/>
    <n v="151"/>
    <x v="3"/>
    <x v="3"/>
  </r>
  <r>
    <x v="32"/>
    <n v="1126"/>
    <x v="3"/>
    <x v="3"/>
  </r>
  <r>
    <x v="59"/>
    <n v="225"/>
    <x v="3"/>
    <x v="3"/>
  </r>
  <r>
    <x v="14"/>
    <n v="2993"/>
    <x v="3"/>
    <x v="3"/>
  </r>
  <r>
    <x v="11"/>
    <n v="280"/>
    <x v="3"/>
    <x v="2"/>
  </r>
  <r>
    <x v="9"/>
    <n v="3685"/>
    <x v="3"/>
    <x v="3"/>
  </r>
  <r>
    <x v="284"/>
    <n v="1416"/>
    <x v="3"/>
    <x v="0"/>
  </r>
  <r>
    <x v="36"/>
    <n v="657"/>
    <x v="3"/>
    <x v="3"/>
  </r>
  <r>
    <x v="29"/>
    <n v="730"/>
    <x v="3"/>
    <x v="3"/>
  </r>
  <r>
    <x v="27"/>
    <n v="1276"/>
    <x v="3"/>
    <x v="3"/>
  </r>
  <r>
    <x v="285"/>
    <n v="8191"/>
    <x v="3"/>
    <x v="6"/>
  </r>
  <r>
    <x v="8"/>
    <n v="909"/>
    <x v="3"/>
    <x v="3"/>
  </r>
  <r>
    <x v="4"/>
    <n v="3986"/>
    <x v="3"/>
    <x v="6"/>
  </r>
  <r>
    <x v="13"/>
    <n v="2521"/>
    <x v="3"/>
    <x v="5"/>
  </r>
  <r>
    <x v="55"/>
    <n v="4482"/>
    <x v="3"/>
    <x v="4"/>
  </r>
  <r>
    <x v="2"/>
    <n v="1782"/>
    <x v="3"/>
    <x v="3"/>
  </r>
  <r>
    <x v="286"/>
    <n v="31272.92"/>
    <x v="3"/>
    <x v="1"/>
  </r>
  <r>
    <x v="24"/>
    <n v="35338"/>
    <x v="3"/>
    <x v="0"/>
  </r>
  <r>
    <x v="2"/>
    <n v="1762"/>
    <x v="3"/>
    <x v="3"/>
  </r>
  <r>
    <x v="255"/>
    <n v="5452"/>
    <x v="3"/>
    <x v="6"/>
  </r>
  <r>
    <x v="61"/>
    <n v="70"/>
    <x v="3"/>
    <x v="3"/>
  </r>
  <r>
    <x v="287"/>
    <n v="3877"/>
    <x v="3"/>
    <x v="3"/>
  </r>
  <r>
    <x v="12"/>
    <n v="6925"/>
    <x v="3"/>
    <x v="0"/>
  </r>
  <r>
    <x v="19"/>
    <n v="8632"/>
    <x v="1"/>
    <x v="0"/>
  </r>
  <r>
    <x v="9"/>
    <n v="3441"/>
    <x v="2"/>
    <x v="3"/>
  </r>
  <r>
    <x v="118"/>
    <n v="430"/>
    <x v="3"/>
    <x v="3"/>
  </r>
  <r>
    <x v="8"/>
    <n v="852"/>
    <x v="3"/>
    <x v="3"/>
  </r>
  <r>
    <x v="22"/>
    <n v="170"/>
    <x v="3"/>
    <x v="6"/>
  </r>
  <r>
    <x v="8"/>
    <n v="850"/>
    <x v="3"/>
    <x v="0"/>
  </r>
  <r>
    <x v="24"/>
    <n v="33791"/>
    <x v="3"/>
    <x v="0"/>
  </r>
  <r>
    <x v="67"/>
    <n v="2196"/>
    <x v="3"/>
    <x v="2"/>
  </r>
  <r>
    <x v="108"/>
    <n v="909"/>
    <x v="3"/>
    <x v="0"/>
  </r>
  <r>
    <x v="11"/>
    <n v="252"/>
    <x v="3"/>
    <x v="3"/>
  </r>
  <r>
    <x v="288"/>
    <n v="335597.31"/>
    <x v="1"/>
    <x v="0"/>
  </r>
  <r>
    <x v="3"/>
    <n v="10042"/>
    <x v="2"/>
    <x v="2"/>
  </r>
  <r>
    <x v="34"/>
    <n v="401"/>
    <x v="3"/>
    <x v="4"/>
  </r>
  <r>
    <x v="9"/>
    <n v="3319"/>
    <x v="3"/>
    <x v="0"/>
  </r>
  <r>
    <x v="8"/>
    <n v="814"/>
    <x v="3"/>
    <x v="3"/>
  </r>
  <r>
    <x v="38"/>
    <n v="4884"/>
    <x v="3"/>
    <x v="4"/>
  </r>
  <r>
    <x v="82"/>
    <n v="260"/>
    <x v="3"/>
    <x v="3"/>
  </r>
  <r>
    <x v="46"/>
    <n v="130"/>
    <x v="3"/>
    <x v="3"/>
  </r>
  <r>
    <x v="29"/>
    <n v="641"/>
    <x v="3"/>
    <x v="3"/>
  </r>
  <r>
    <x v="29"/>
    <n v="641"/>
    <x v="3"/>
    <x v="3"/>
  </r>
  <r>
    <x v="147"/>
    <n v="80070"/>
    <x v="1"/>
    <x v="0"/>
  </r>
  <r>
    <x v="7"/>
    <n v="320"/>
    <x v="3"/>
    <x v="3"/>
  </r>
  <r>
    <x v="54"/>
    <n v="80"/>
    <x v="3"/>
    <x v="3"/>
  </r>
  <r>
    <x v="113"/>
    <n v="5431"/>
    <x v="3"/>
    <x v="5"/>
  </r>
  <r>
    <x v="41"/>
    <n v="2366"/>
    <x v="3"/>
    <x v="3"/>
  </r>
  <r>
    <x v="9"/>
    <n v="3125"/>
    <x v="2"/>
    <x v="2"/>
  </r>
  <r>
    <x v="14"/>
    <n v="2500"/>
    <x v="3"/>
    <x v="3"/>
  </r>
  <r>
    <x v="25"/>
    <n v="12446"/>
    <x v="1"/>
    <x v="0"/>
  </r>
  <r>
    <x v="38"/>
    <n v="4635"/>
    <x v="3"/>
    <x v="2"/>
  </r>
  <r>
    <x v="32"/>
    <n v="926"/>
    <x v="3"/>
    <x v="3"/>
  </r>
  <r>
    <x v="248"/>
    <n v="895"/>
    <x v="3"/>
    <x v="5"/>
  </r>
  <r>
    <x v="38"/>
    <n v="4622.01"/>
    <x v="3"/>
    <x v="0"/>
  </r>
  <r>
    <x v="153"/>
    <n v="5390"/>
    <x v="3"/>
    <x v="6"/>
  </r>
  <r>
    <x v="141"/>
    <n v="644"/>
    <x v="3"/>
    <x v="2"/>
  </r>
  <r>
    <x v="9"/>
    <n v="3060"/>
    <x v="1"/>
    <x v="0"/>
  </r>
  <r>
    <x v="38"/>
    <n v="4565"/>
    <x v="3"/>
    <x v="1"/>
  </r>
  <r>
    <x v="2"/>
    <n v="1520"/>
    <x v="3"/>
    <x v="2"/>
  </r>
  <r>
    <x v="51"/>
    <n v="455"/>
    <x v="3"/>
    <x v="3"/>
  </r>
  <r>
    <x v="8"/>
    <n v="746"/>
    <x v="3"/>
    <x v="4"/>
  </r>
  <r>
    <x v="6"/>
    <n v="1185"/>
    <x v="3"/>
    <x v="3"/>
  </r>
  <r>
    <x v="10"/>
    <n v="2960"/>
    <x v="1"/>
    <x v="0"/>
  </r>
  <r>
    <x v="289"/>
    <n v="30751"/>
    <x v="3"/>
    <x v="0"/>
  </r>
  <r>
    <x v="19"/>
    <n v="7344"/>
    <x v="3"/>
    <x v="1"/>
  </r>
  <r>
    <x v="2"/>
    <n v="1465"/>
    <x v="1"/>
    <x v="2"/>
  </r>
  <r>
    <x v="290"/>
    <n v="26349"/>
    <x v="3"/>
    <x v="0"/>
  </r>
  <r>
    <x v="8"/>
    <n v="731"/>
    <x v="3"/>
    <x v="5"/>
  </r>
  <r>
    <x v="76"/>
    <n v="4092"/>
    <x v="3"/>
    <x v="6"/>
  </r>
  <r>
    <x v="7"/>
    <n v="289"/>
    <x v="3"/>
    <x v="6"/>
  </r>
  <r>
    <x v="240"/>
    <n v="8076"/>
    <x v="3"/>
    <x v="1"/>
  </r>
  <r>
    <x v="29"/>
    <n v="576"/>
    <x v="3"/>
    <x v="3"/>
  </r>
  <r>
    <x v="37"/>
    <n v="86"/>
    <x v="3"/>
    <x v="3"/>
  </r>
  <r>
    <x v="257"/>
    <n v="120"/>
    <x v="1"/>
    <x v="0"/>
  </r>
  <r>
    <x v="8"/>
    <n v="712"/>
    <x v="3"/>
    <x v="0"/>
  </r>
  <r>
    <x v="51"/>
    <n v="427"/>
    <x v="3"/>
    <x v="3"/>
  </r>
  <r>
    <x v="16"/>
    <n v="14203"/>
    <x v="3"/>
    <x v="1"/>
  </r>
  <r>
    <x v="26"/>
    <n v="1698"/>
    <x v="3"/>
    <x v="7"/>
  </r>
  <r>
    <x v="117"/>
    <n v="21144"/>
    <x v="3"/>
    <x v="1"/>
  </r>
  <r>
    <x v="29"/>
    <n v="561"/>
    <x v="3"/>
    <x v="3"/>
  </r>
  <r>
    <x v="2"/>
    <n v="1402"/>
    <x v="3"/>
    <x v="0"/>
  </r>
  <r>
    <x v="22"/>
    <n v="140"/>
    <x v="3"/>
    <x v="5"/>
  </r>
  <r>
    <x v="29"/>
    <n v="553"/>
    <x v="3"/>
    <x v="0"/>
  </r>
  <r>
    <x v="41"/>
    <n v="2070"/>
    <x v="1"/>
    <x v="4"/>
  </r>
  <r>
    <x v="25"/>
    <n v="11032"/>
    <x v="3"/>
    <x v="0"/>
  </r>
  <r>
    <x v="22"/>
    <n v="137"/>
    <x v="3"/>
    <x v="3"/>
  </r>
  <r>
    <x v="16"/>
    <n v="13692"/>
    <x v="3"/>
    <x v="0"/>
  </r>
  <r>
    <x v="2"/>
    <n v="1362"/>
    <x v="3"/>
    <x v="3"/>
  </r>
  <r>
    <x v="29"/>
    <n v="542"/>
    <x v="3"/>
    <x v="3"/>
  </r>
  <r>
    <x v="291"/>
    <n v="138"/>
    <x v="3"/>
    <x v="4"/>
  </r>
  <r>
    <x v="292"/>
    <n v="650"/>
    <x v="3"/>
    <x v="3"/>
  </r>
  <r>
    <x v="32"/>
    <n v="807"/>
    <x v="3"/>
    <x v="5"/>
  </r>
  <r>
    <x v="8"/>
    <n v="671"/>
    <x v="3"/>
    <x v="3"/>
  </r>
  <r>
    <x v="210"/>
    <n v="735"/>
    <x v="3"/>
    <x v="3"/>
  </r>
  <r>
    <x v="32"/>
    <n v="801"/>
    <x v="3"/>
    <x v="5"/>
  </r>
  <r>
    <x v="12"/>
    <n v="5328"/>
    <x v="3"/>
    <x v="3"/>
  </r>
  <r>
    <x v="160"/>
    <n v="6118"/>
    <x v="3"/>
    <x v="0"/>
  </r>
  <r>
    <x v="160"/>
    <n v="6061"/>
    <x v="3"/>
    <x v="7"/>
  </r>
  <r>
    <x v="8"/>
    <n v="655"/>
    <x v="3"/>
    <x v="6"/>
  </r>
  <r>
    <x v="26"/>
    <n v="1571.55"/>
    <x v="3"/>
    <x v="4"/>
  </r>
  <r>
    <x v="12"/>
    <n v="5212"/>
    <x v="2"/>
    <x v="2"/>
  </r>
  <r>
    <x v="22"/>
    <n v="130"/>
    <x v="3"/>
    <x v="1"/>
  </r>
  <r>
    <x v="3"/>
    <n v="7793"/>
    <x v="1"/>
    <x v="0"/>
  </r>
  <r>
    <x v="117"/>
    <n v="19434"/>
    <x v="3"/>
    <x v="0"/>
  </r>
  <r>
    <x v="63"/>
    <n v="1417"/>
    <x v="3"/>
    <x v="6"/>
  </r>
  <r>
    <x v="293"/>
    <n v="6141.99"/>
    <x v="3"/>
    <x v="3"/>
  </r>
  <r>
    <x v="16"/>
    <n v="12792"/>
    <x v="3"/>
    <x v="0"/>
  </r>
  <r>
    <x v="63"/>
    <n v="1405"/>
    <x v="3"/>
    <x v="5"/>
  </r>
  <r>
    <x v="294"/>
    <n v="24651"/>
    <x v="3"/>
    <x v="4"/>
  </r>
  <r>
    <x v="8"/>
    <n v="635"/>
    <x v="2"/>
    <x v="2"/>
  </r>
  <r>
    <x v="92"/>
    <n v="5557"/>
    <x v="3"/>
    <x v="7"/>
  </r>
  <r>
    <x v="18"/>
    <n v="3030"/>
    <x v="3"/>
    <x v="4"/>
  </r>
  <r>
    <x v="166"/>
    <n v="17561"/>
    <x v="3"/>
    <x v="0"/>
  </r>
  <r>
    <x v="30"/>
    <n v="701"/>
    <x v="3"/>
    <x v="5"/>
  </r>
  <r>
    <x v="241"/>
    <n v="6633"/>
    <x v="3"/>
    <x v="3"/>
  </r>
  <r>
    <x v="7"/>
    <n v="250"/>
    <x v="3"/>
    <x v="4"/>
  </r>
  <r>
    <x v="7"/>
    <n v="250"/>
    <x v="3"/>
    <x v="3"/>
  </r>
  <r>
    <x v="34"/>
    <n v="292"/>
    <x v="3"/>
    <x v="3"/>
  </r>
  <r>
    <x v="32"/>
    <n v="730"/>
    <x v="3"/>
    <x v="2"/>
  </r>
  <r>
    <x v="146"/>
    <n v="425"/>
    <x v="3"/>
    <x v="3"/>
  </r>
  <r>
    <x v="176"/>
    <n v="1742"/>
    <x v="3"/>
    <x v="3"/>
  </r>
  <r>
    <x v="177"/>
    <n v="410"/>
    <x v="3"/>
    <x v="3"/>
  </r>
  <r>
    <x v="2"/>
    <n v="1201"/>
    <x v="3"/>
    <x v="2"/>
  </r>
  <r>
    <x v="25"/>
    <n v="9477"/>
    <x v="3"/>
    <x v="6"/>
  </r>
  <r>
    <x v="27"/>
    <n v="827"/>
    <x v="3"/>
    <x v="3"/>
  </r>
  <r>
    <x v="31"/>
    <n v="8256"/>
    <x v="3"/>
    <x v="7"/>
  </r>
  <r>
    <x v="19"/>
    <n v="5854"/>
    <x v="3"/>
    <x v="3"/>
  </r>
  <r>
    <x v="18"/>
    <n v="2800"/>
    <x v="3"/>
    <x v="3"/>
  </r>
  <r>
    <x v="269"/>
    <n v="30112"/>
    <x v="1"/>
    <x v="4"/>
  </r>
  <r>
    <x v="22"/>
    <n v="115"/>
    <x v="3"/>
    <x v="0"/>
  </r>
  <r>
    <x v="9"/>
    <n v="2291"/>
    <x v="1"/>
    <x v="5"/>
  </r>
  <r>
    <x v="295"/>
    <n v="2746"/>
    <x v="3"/>
    <x v="4"/>
  </r>
  <r>
    <x v="147"/>
    <n v="57197"/>
    <x v="1"/>
    <x v="0"/>
  </r>
  <r>
    <x v="6"/>
    <n v="910"/>
    <x v="3"/>
    <x v="3"/>
  </r>
  <r>
    <x v="2"/>
    <n v="1126"/>
    <x v="3"/>
    <x v="7"/>
  </r>
  <r>
    <x v="7"/>
    <n v="225"/>
    <x v="2"/>
    <x v="3"/>
  </r>
  <r>
    <x v="31"/>
    <n v="7873"/>
    <x v="1"/>
    <x v="0"/>
  </r>
  <r>
    <x v="8"/>
    <n v="560"/>
    <x v="3"/>
    <x v="4"/>
  </r>
  <r>
    <x v="116"/>
    <n v="123"/>
    <x v="3"/>
    <x v="2"/>
  </r>
  <r>
    <x v="27"/>
    <n v="775"/>
    <x v="3"/>
    <x v="3"/>
  </r>
  <r>
    <x v="25"/>
    <n v="8837"/>
    <x v="3"/>
    <x v="0"/>
  </r>
  <r>
    <x v="91"/>
    <n v="4190"/>
    <x v="3"/>
    <x v="6"/>
  </r>
  <r>
    <x v="22"/>
    <n v="110"/>
    <x v="3"/>
    <x v="3"/>
  </r>
  <r>
    <x v="2"/>
    <n v="1097"/>
    <x v="3"/>
    <x v="3"/>
  </r>
  <r>
    <x v="296"/>
    <n v="8315.01"/>
    <x v="3"/>
    <x v="4"/>
  </r>
  <r>
    <x v="14"/>
    <n v="1751"/>
    <x v="3"/>
    <x v="5"/>
  </r>
  <r>
    <x v="29"/>
    <n v="437"/>
    <x v="3"/>
    <x v="3"/>
  </r>
  <r>
    <x v="27"/>
    <n v="760"/>
    <x v="2"/>
    <x v="2"/>
  </r>
  <r>
    <x v="27"/>
    <n v="759"/>
    <x v="3"/>
    <x v="3"/>
  </r>
  <r>
    <x v="16"/>
    <n v="10814"/>
    <x v="3"/>
    <x v="0"/>
  </r>
  <r>
    <x v="12"/>
    <n v="4315"/>
    <x v="3"/>
    <x v="4"/>
  </r>
  <r>
    <x v="16"/>
    <n v="10775"/>
    <x v="3"/>
    <x v="3"/>
  </r>
  <r>
    <x v="172"/>
    <n v="43015"/>
    <x v="3"/>
    <x v="0"/>
  </r>
  <r>
    <x v="60"/>
    <n v="150"/>
    <x v="3"/>
    <x v="3"/>
  </r>
  <r>
    <x v="32"/>
    <n v="641"/>
    <x v="3"/>
    <x v="3"/>
  </r>
  <r>
    <x v="64"/>
    <n v="12818"/>
    <x v="1"/>
    <x v="0"/>
  </r>
  <r>
    <x v="144"/>
    <n v="895"/>
    <x v="3"/>
    <x v="6"/>
  </r>
  <r>
    <x v="2"/>
    <n v="1065"/>
    <x v="3"/>
    <x v="3"/>
  </r>
  <r>
    <x v="3"/>
    <n v="6375"/>
    <x v="1"/>
    <x v="5"/>
  </r>
  <r>
    <x v="6"/>
    <n v="850"/>
    <x v="3"/>
    <x v="2"/>
  </r>
  <r>
    <x v="38"/>
    <n v="3172"/>
    <x v="3"/>
    <x v="6"/>
  </r>
  <r>
    <x v="7"/>
    <n v="211"/>
    <x v="3"/>
    <x v="3"/>
  </r>
  <r>
    <x v="297"/>
    <n v="722"/>
    <x v="3"/>
    <x v="4"/>
  </r>
  <r>
    <x v="104"/>
    <n v="5680"/>
    <x v="3"/>
    <x v="2"/>
  </r>
  <r>
    <x v="38"/>
    <n v="3155"/>
    <x v="1"/>
    <x v="0"/>
  </r>
  <r>
    <x v="298"/>
    <n v="162"/>
    <x v="2"/>
    <x v="3"/>
  </r>
  <r>
    <x v="32"/>
    <n v="625"/>
    <x v="3"/>
    <x v="3"/>
  </r>
  <r>
    <x v="41"/>
    <n v="1555"/>
    <x v="2"/>
    <x v="7"/>
  </r>
  <r>
    <x v="9"/>
    <n v="2070.5"/>
    <x v="3"/>
    <x v="7"/>
  </r>
  <r>
    <x v="7"/>
    <n v="205"/>
    <x v="3"/>
    <x v="6"/>
  </r>
  <r>
    <x v="299"/>
    <n v="9460"/>
    <x v="3"/>
    <x v="6"/>
  </r>
  <r>
    <x v="172"/>
    <n v="40850"/>
    <x v="3"/>
    <x v="3"/>
  </r>
  <r>
    <x v="41"/>
    <n v="1527"/>
    <x v="3"/>
    <x v="5"/>
  </r>
  <r>
    <x v="148"/>
    <n v="4853"/>
    <x v="3"/>
    <x v="6"/>
  </r>
  <r>
    <x v="55"/>
    <n v="2526"/>
    <x v="2"/>
    <x v="2"/>
  </r>
  <r>
    <x v="8"/>
    <n v="504"/>
    <x v="3"/>
    <x v="3"/>
  </r>
  <r>
    <x v="51"/>
    <n v="302"/>
    <x v="3"/>
    <x v="2"/>
  </r>
  <r>
    <x v="6"/>
    <n v="805"/>
    <x v="3"/>
    <x v="3"/>
  </r>
  <r>
    <x v="2"/>
    <n v="1004"/>
    <x v="3"/>
    <x v="1"/>
  </r>
  <r>
    <x v="7"/>
    <n v="200"/>
    <x v="3"/>
    <x v="4"/>
  </r>
  <r>
    <x v="53"/>
    <n v="170"/>
    <x v="3"/>
    <x v="3"/>
  </r>
  <r>
    <x v="22"/>
    <n v="100"/>
    <x v="3"/>
    <x v="3"/>
  </r>
  <r>
    <x v="22"/>
    <n v="100"/>
    <x v="3"/>
    <x v="3"/>
  </r>
  <r>
    <x v="25"/>
    <n v="7905"/>
    <x v="3"/>
    <x v="3"/>
  </r>
  <r>
    <x v="19"/>
    <n v="4940"/>
    <x v="1"/>
    <x v="0"/>
  </r>
  <r>
    <x v="79"/>
    <n v="7500"/>
    <x v="3"/>
    <x v="3"/>
  </r>
  <r>
    <x v="18"/>
    <n v="2358"/>
    <x v="3"/>
    <x v="3"/>
  </r>
  <r>
    <x v="4"/>
    <n v="2156"/>
    <x v="3"/>
    <x v="6"/>
  </r>
  <r>
    <x v="32"/>
    <n v="587"/>
    <x v="3"/>
    <x v="3"/>
  </r>
  <r>
    <x v="25"/>
    <n v="7764"/>
    <x v="3"/>
    <x v="4"/>
  </r>
  <r>
    <x v="29"/>
    <n v="385"/>
    <x v="3"/>
    <x v="3"/>
  </r>
  <r>
    <x v="38"/>
    <n v="2871"/>
    <x v="3"/>
    <x v="7"/>
  </r>
  <r>
    <x v="9"/>
    <n v="1908"/>
    <x v="3"/>
    <x v="3"/>
  </r>
  <r>
    <x v="29"/>
    <n v="380"/>
    <x v="3"/>
    <x v="5"/>
  </r>
  <r>
    <x v="3"/>
    <n v="5621.38"/>
    <x v="1"/>
    <x v="0"/>
  </r>
  <r>
    <x v="9"/>
    <n v="1864"/>
    <x v="3"/>
    <x v="0"/>
  </r>
  <r>
    <x v="2"/>
    <n v="930"/>
    <x v="3"/>
    <x v="7"/>
  </r>
  <r>
    <x v="52"/>
    <n v="3294.01"/>
    <x v="3"/>
    <x v="1"/>
  </r>
  <r>
    <x v="27"/>
    <n v="640"/>
    <x v="3"/>
    <x v="2"/>
  </r>
  <r>
    <x v="190"/>
    <n v="800"/>
    <x v="3"/>
    <x v="5"/>
  </r>
  <r>
    <x v="76"/>
    <n v="2540"/>
    <x v="3"/>
    <x v="2"/>
  </r>
  <r>
    <x v="51"/>
    <n v="270"/>
    <x v="3"/>
    <x v="3"/>
  </r>
  <r>
    <x v="8"/>
    <n v="450"/>
    <x v="3"/>
    <x v="3"/>
  </r>
  <r>
    <x v="18"/>
    <n v="2152"/>
    <x v="3"/>
    <x v="1"/>
  </r>
  <r>
    <x v="29"/>
    <n v="358"/>
    <x v="3"/>
    <x v="3"/>
  </r>
  <r>
    <x v="12"/>
    <n v="3562"/>
    <x v="3"/>
    <x v="0"/>
  </r>
  <r>
    <x v="7"/>
    <n v="178"/>
    <x v="1"/>
    <x v="2"/>
  </r>
  <r>
    <x v="27"/>
    <n v="622"/>
    <x v="3"/>
    <x v="3"/>
  </r>
  <r>
    <x v="26"/>
    <n v="1060"/>
    <x v="3"/>
    <x v="3"/>
  </r>
  <r>
    <x v="113"/>
    <n v="3001"/>
    <x v="3"/>
    <x v="3"/>
  </r>
  <r>
    <x v="16"/>
    <n v="8815"/>
    <x v="3"/>
    <x v="4"/>
  </r>
  <r>
    <x v="82"/>
    <n v="141"/>
    <x v="3"/>
    <x v="4"/>
  </r>
  <r>
    <x v="2"/>
    <n v="881"/>
    <x v="3"/>
    <x v="3"/>
  </r>
  <r>
    <x v="8"/>
    <n v="440"/>
    <x v="3"/>
    <x v="3"/>
  </r>
  <r>
    <x v="215"/>
    <n v="3415"/>
    <x v="3"/>
    <x v="0"/>
  </r>
  <r>
    <x v="19"/>
    <n v="4345"/>
    <x v="1"/>
    <x v="0"/>
  </r>
  <r>
    <x v="68"/>
    <n v="1544"/>
    <x v="3"/>
    <x v="0"/>
  </r>
  <r>
    <x v="9"/>
    <n v="1715"/>
    <x v="3"/>
    <x v="3"/>
  </r>
  <r>
    <x v="32"/>
    <n v="509"/>
    <x v="3"/>
    <x v="6"/>
  </r>
  <r>
    <x v="34"/>
    <n v="202"/>
    <x v="3"/>
    <x v="7"/>
  </r>
  <r>
    <x v="38"/>
    <n v="2524"/>
    <x v="3"/>
    <x v="3"/>
  </r>
  <r>
    <x v="9"/>
    <n v="1677"/>
    <x v="3"/>
    <x v="0"/>
  </r>
  <r>
    <x v="90"/>
    <n v="1322"/>
    <x v="1"/>
    <x v="3"/>
  </r>
  <r>
    <x v="59"/>
    <n v="100"/>
    <x v="3"/>
    <x v="3"/>
  </r>
  <r>
    <x v="32"/>
    <n v="497"/>
    <x v="3"/>
    <x v="3"/>
  </r>
  <r>
    <x v="13"/>
    <n v="1156"/>
    <x v="3"/>
    <x v="3"/>
  </r>
  <r>
    <x v="7"/>
    <n v="165"/>
    <x v="3"/>
    <x v="3"/>
  </r>
  <r>
    <x v="2"/>
    <n v="821"/>
    <x v="3"/>
    <x v="3"/>
  </r>
  <r>
    <x v="112"/>
    <n v="2129"/>
    <x v="3"/>
    <x v="3"/>
  </r>
  <r>
    <x v="4"/>
    <n v="1788"/>
    <x v="3"/>
    <x v="3"/>
  </r>
  <r>
    <x v="14"/>
    <n v="1300"/>
    <x v="3"/>
    <x v="4"/>
  </r>
  <r>
    <x v="220"/>
    <n v="1697"/>
    <x v="3"/>
    <x v="3"/>
  </r>
  <r>
    <x v="12"/>
    <n v="3211"/>
    <x v="1"/>
    <x v="0"/>
  </r>
  <r>
    <x v="8"/>
    <n v="400"/>
    <x v="3"/>
    <x v="3"/>
  </r>
  <r>
    <x v="2"/>
    <n v="800"/>
    <x v="3"/>
    <x v="4"/>
  </r>
  <r>
    <x v="2"/>
    <n v="796"/>
    <x v="3"/>
    <x v="3"/>
  </r>
  <r>
    <x v="9"/>
    <n v="1577"/>
    <x v="3"/>
    <x v="3"/>
  </r>
  <r>
    <x v="13"/>
    <n v="1102"/>
    <x v="3"/>
    <x v="3"/>
  </r>
  <r>
    <x v="300"/>
    <n v="350"/>
    <x v="3"/>
    <x v="3"/>
  </r>
  <r>
    <x v="301"/>
    <n v="645"/>
    <x v="2"/>
    <x v="3"/>
  </r>
  <r>
    <x v="63"/>
    <n v="858"/>
    <x v="3"/>
    <x v="6"/>
  </r>
  <r>
    <x v="30"/>
    <n v="435"/>
    <x v="3"/>
    <x v="4"/>
  </r>
  <r>
    <x v="12"/>
    <n v="3100"/>
    <x v="1"/>
    <x v="0"/>
  </r>
  <r>
    <x v="31"/>
    <n v="5422"/>
    <x v="3"/>
    <x v="6"/>
  </r>
  <r>
    <x v="302"/>
    <n v="8827"/>
    <x v="3"/>
    <x v="0"/>
  </r>
  <r>
    <x v="53"/>
    <n v="131"/>
    <x v="3"/>
    <x v="3"/>
  </r>
  <r>
    <x v="24"/>
    <n v="15390"/>
    <x v="3"/>
    <x v="0"/>
  </r>
  <r>
    <x v="9"/>
    <n v="1533"/>
    <x v="3"/>
    <x v="6"/>
  </r>
  <r>
    <x v="25"/>
    <n v="6130"/>
    <x v="1"/>
    <x v="0"/>
  </r>
  <r>
    <x v="7"/>
    <n v="153"/>
    <x v="3"/>
    <x v="3"/>
  </r>
  <r>
    <x v="38"/>
    <n v="2290"/>
    <x v="3"/>
    <x v="3"/>
  </r>
  <r>
    <x v="18"/>
    <n v="1827"/>
    <x v="3"/>
    <x v="3"/>
  </r>
  <r>
    <x v="76"/>
    <n v="2130"/>
    <x v="3"/>
    <x v="4"/>
  </r>
  <r>
    <x v="174"/>
    <n v="876"/>
    <x v="1"/>
    <x v="0"/>
  </r>
  <r>
    <x v="9"/>
    <n v="1506"/>
    <x v="3"/>
    <x v="3"/>
  </r>
  <r>
    <x v="9"/>
    <n v="1500"/>
    <x v="1"/>
    <x v="3"/>
  </r>
  <r>
    <x v="2"/>
    <n v="750"/>
    <x v="3"/>
    <x v="3"/>
  </r>
  <r>
    <x v="38"/>
    <n v="2249"/>
    <x v="3"/>
    <x v="0"/>
  </r>
  <r>
    <x v="9"/>
    <n v="1486"/>
    <x v="3"/>
    <x v="0"/>
  </r>
  <r>
    <x v="26"/>
    <n v="891"/>
    <x v="3"/>
    <x v="0"/>
  </r>
  <r>
    <x v="303"/>
    <n v="2501"/>
    <x v="3"/>
    <x v="7"/>
  </r>
  <r>
    <x v="18"/>
    <n v="1776"/>
    <x v="3"/>
    <x v="0"/>
  </r>
  <r>
    <x v="41"/>
    <n v="1101"/>
    <x v="1"/>
    <x v="0"/>
  </r>
  <r>
    <x v="93"/>
    <n v="1381"/>
    <x v="3"/>
    <x v="2"/>
  </r>
  <r>
    <x v="9"/>
    <n v="1438"/>
    <x v="3"/>
    <x v="1"/>
  </r>
  <r>
    <x v="13"/>
    <n v="1002"/>
    <x v="3"/>
    <x v="5"/>
  </r>
  <r>
    <x v="29"/>
    <n v="285"/>
    <x v="3"/>
    <x v="3"/>
  </r>
  <r>
    <x v="6"/>
    <n v="570"/>
    <x v="3"/>
    <x v="5"/>
  </r>
  <r>
    <x v="126"/>
    <n v="6382.34"/>
    <x v="3"/>
    <x v="1"/>
  </r>
  <r>
    <x v="31"/>
    <n v="4939"/>
    <x v="3"/>
    <x v="0"/>
  </r>
  <r>
    <x v="7"/>
    <n v="141"/>
    <x v="3"/>
    <x v="3"/>
  </r>
  <r>
    <x v="18"/>
    <n v="1691"/>
    <x v="1"/>
    <x v="2"/>
  </r>
  <r>
    <x v="37"/>
    <n v="42.25"/>
    <x v="3"/>
    <x v="1"/>
  </r>
  <r>
    <x v="304"/>
    <n v="2030"/>
    <x v="3"/>
    <x v="3"/>
  </r>
  <r>
    <x v="22"/>
    <n v="70"/>
    <x v="1"/>
    <x v="4"/>
  </r>
  <r>
    <x v="22"/>
    <n v="70"/>
    <x v="3"/>
    <x v="3"/>
  </r>
  <r>
    <x v="16"/>
    <n v="6962"/>
    <x v="3"/>
    <x v="4"/>
  </r>
  <r>
    <x v="29"/>
    <n v="278"/>
    <x v="3"/>
    <x v="3"/>
  </r>
  <r>
    <x v="113"/>
    <n v="2355"/>
    <x v="3"/>
    <x v="6"/>
  </r>
  <r>
    <x v="32"/>
    <n v="415"/>
    <x v="3"/>
    <x v="4"/>
  </r>
  <r>
    <x v="19"/>
    <n v="3410"/>
    <x v="1"/>
    <x v="5"/>
  </r>
  <r>
    <x v="83"/>
    <n v="2182"/>
    <x v="3"/>
    <x v="6"/>
  </r>
  <r>
    <x v="149"/>
    <n v="651"/>
    <x v="3"/>
    <x v="6"/>
  </r>
  <r>
    <x v="11"/>
    <n v="101"/>
    <x v="3"/>
    <x v="6"/>
  </r>
  <r>
    <x v="32"/>
    <n v="403"/>
    <x v="1"/>
    <x v="4"/>
  </r>
  <r>
    <x v="20"/>
    <n v="20"/>
    <x v="3"/>
    <x v="3"/>
  </r>
  <r>
    <x v="16"/>
    <n v="6663"/>
    <x v="3"/>
    <x v="0"/>
  </r>
  <r>
    <x v="67"/>
    <n v="865"/>
    <x v="3"/>
    <x v="6"/>
  </r>
  <r>
    <x v="16"/>
    <n v="6610"/>
    <x v="3"/>
    <x v="0"/>
  </r>
  <r>
    <x v="16"/>
    <n v="6565"/>
    <x v="1"/>
    <x v="0"/>
  </r>
  <r>
    <x v="41"/>
    <n v="980"/>
    <x v="1"/>
    <x v="3"/>
  </r>
  <r>
    <x v="2"/>
    <n v="651"/>
    <x v="3"/>
    <x v="3"/>
  </r>
  <r>
    <x v="2"/>
    <n v="650"/>
    <x v="1"/>
    <x v="5"/>
  </r>
  <r>
    <x v="7"/>
    <n v="130"/>
    <x v="3"/>
    <x v="4"/>
  </r>
  <r>
    <x v="7"/>
    <n v="128"/>
    <x v="3"/>
    <x v="1"/>
  </r>
  <r>
    <x v="12"/>
    <n v="2550"/>
    <x v="3"/>
    <x v="0"/>
  </r>
  <r>
    <x v="136"/>
    <n v="204"/>
    <x v="3"/>
    <x v="3"/>
  </r>
  <r>
    <x v="29"/>
    <n v="251"/>
    <x v="3"/>
    <x v="3"/>
  </r>
  <r>
    <x v="61"/>
    <n v="25"/>
    <x v="3"/>
    <x v="1"/>
  </r>
  <r>
    <x v="2"/>
    <n v="625"/>
    <x v="3"/>
    <x v="6"/>
  </r>
  <r>
    <x v="9"/>
    <n v="1245"/>
    <x v="1"/>
    <x v="0"/>
  </r>
  <r>
    <x v="12"/>
    <n v="2468"/>
    <x v="3"/>
    <x v="0"/>
  </r>
  <r>
    <x v="50"/>
    <n v="6780"/>
    <x v="3"/>
    <x v="3"/>
  </r>
  <r>
    <x v="305"/>
    <n v="397"/>
    <x v="3"/>
    <x v="3"/>
  </r>
  <r>
    <x v="38"/>
    <n v="1825"/>
    <x v="3"/>
    <x v="7"/>
  </r>
  <r>
    <x v="8"/>
    <n v="301"/>
    <x v="3"/>
    <x v="3"/>
  </r>
  <r>
    <x v="181"/>
    <n v="1384"/>
    <x v="3"/>
    <x v="3"/>
  </r>
  <r>
    <x v="6"/>
    <n v="480"/>
    <x v="3"/>
    <x v="0"/>
  </r>
  <r>
    <x v="8"/>
    <n v="300"/>
    <x v="3"/>
    <x v="3"/>
  </r>
  <r>
    <x v="306"/>
    <n v="41950"/>
    <x v="3"/>
    <x v="3"/>
  </r>
  <r>
    <x v="24"/>
    <n v="11943"/>
    <x v="3"/>
    <x v="4"/>
  </r>
  <r>
    <x v="50"/>
    <n v="6541"/>
    <x v="3"/>
    <x v="4"/>
  </r>
  <r>
    <x v="307"/>
    <n v="1040"/>
    <x v="3"/>
    <x v="2"/>
  </r>
  <r>
    <x v="29"/>
    <n v="236"/>
    <x v="3"/>
    <x v="1"/>
  </r>
  <r>
    <x v="16"/>
    <n v="5875"/>
    <x v="3"/>
    <x v="7"/>
  </r>
  <r>
    <x v="2"/>
    <n v="587"/>
    <x v="3"/>
    <x v="3"/>
  </r>
  <r>
    <x v="18"/>
    <n v="1405"/>
    <x v="2"/>
    <x v="2"/>
  </r>
  <r>
    <x v="29"/>
    <n v="234"/>
    <x v="3"/>
    <x v="5"/>
  </r>
  <r>
    <x v="7"/>
    <n v="116"/>
    <x v="1"/>
    <x v="2"/>
  </r>
  <r>
    <x v="308"/>
    <n v="470"/>
    <x v="3"/>
    <x v="3"/>
  </r>
  <r>
    <x v="51"/>
    <n v="173"/>
    <x v="3"/>
    <x v="3"/>
  </r>
  <r>
    <x v="309"/>
    <n v="5876"/>
    <x v="1"/>
    <x v="0"/>
  </r>
  <r>
    <x v="16"/>
    <n v="5757"/>
    <x v="1"/>
    <x v="0"/>
  </r>
  <r>
    <x v="149"/>
    <n v="550"/>
    <x v="3"/>
    <x v="5"/>
  </r>
  <r>
    <x v="9"/>
    <n v="1145"/>
    <x v="3"/>
    <x v="3"/>
  </r>
  <r>
    <x v="175"/>
    <n v="17155"/>
    <x v="1"/>
    <x v="0"/>
  </r>
  <r>
    <x v="27"/>
    <n v="400"/>
    <x v="3"/>
    <x v="3"/>
  </r>
  <r>
    <x v="60"/>
    <n v="80"/>
    <x v="3"/>
    <x v="3"/>
  </r>
  <r>
    <x v="9"/>
    <n v="1136"/>
    <x v="1"/>
    <x v="0"/>
  </r>
  <r>
    <x v="19"/>
    <n v="2836"/>
    <x v="3"/>
    <x v="0"/>
  </r>
  <r>
    <x v="125"/>
    <n v="881"/>
    <x v="3"/>
    <x v="0"/>
  </r>
  <r>
    <x v="117"/>
    <n v="8471"/>
    <x v="3"/>
    <x v="3"/>
  </r>
  <r>
    <x v="63"/>
    <n v="620"/>
    <x v="3"/>
    <x v="3"/>
  </r>
  <r>
    <x v="29"/>
    <n v="225"/>
    <x v="3"/>
    <x v="1"/>
  </r>
  <r>
    <x v="68"/>
    <n v="997"/>
    <x v="3"/>
    <x v="6"/>
  </r>
  <r>
    <x v="2"/>
    <n v="553"/>
    <x v="3"/>
    <x v="6"/>
  </r>
  <r>
    <x v="7"/>
    <n v="110"/>
    <x v="3"/>
    <x v="2"/>
  </r>
  <r>
    <x v="2"/>
    <n v="550"/>
    <x v="3"/>
    <x v="3"/>
  </r>
  <r>
    <x v="32"/>
    <n v="327"/>
    <x v="3"/>
    <x v="2"/>
  </r>
  <r>
    <x v="32"/>
    <n v="326.33"/>
    <x v="1"/>
    <x v="0"/>
  </r>
  <r>
    <x v="69"/>
    <n v="1575"/>
    <x v="3"/>
    <x v="2"/>
  </r>
  <r>
    <x v="27"/>
    <n v="380"/>
    <x v="3"/>
    <x v="6"/>
  </r>
  <r>
    <x v="26"/>
    <n v="650"/>
    <x v="3"/>
    <x v="3"/>
  </r>
  <r>
    <x v="310"/>
    <n v="205"/>
    <x v="1"/>
    <x v="5"/>
  </r>
  <r>
    <x v="29"/>
    <n v="216"/>
    <x v="3"/>
    <x v="3"/>
  </r>
  <r>
    <x v="18"/>
    <n v="1293"/>
    <x v="1"/>
    <x v="4"/>
  </r>
  <r>
    <x v="311"/>
    <n v="14303"/>
    <x v="1"/>
    <x v="0"/>
  </r>
  <r>
    <x v="81"/>
    <n v="8586"/>
    <x v="3"/>
    <x v="7"/>
  </r>
  <r>
    <x v="29"/>
    <n v="214"/>
    <x v="3"/>
    <x v="3"/>
  </r>
  <r>
    <x v="136"/>
    <n v="170"/>
    <x v="3"/>
    <x v="3"/>
  </r>
  <r>
    <x v="2"/>
    <n v="530"/>
    <x v="3"/>
    <x v="7"/>
  </r>
  <r>
    <x v="2"/>
    <n v="527"/>
    <x v="3"/>
    <x v="3"/>
  </r>
  <r>
    <x v="312"/>
    <n v="1739"/>
    <x v="2"/>
    <x v="3"/>
  </r>
  <r>
    <x v="19"/>
    <n v="2630"/>
    <x v="1"/>
    <x v="0"/>
  </r>
  <r>
    <x v="16"/>
    <n v="5250"/>
    <x v="2"/>
    <x v="3"/>
  </r>
  <r>
    <x v="7"/>
    <n v="105"/>
    <x v="3"/>
    <x v="5"/>
  </r>
  <r>
    <x v="12"/>
    <n v="2100"/>
    <x v="1"/>
    <x v="0"/>
  </r>
  <r>
    <x v="38"/>
    <n v="1575"/>
    <x v="1"/>
    <x v="5"/>
  </r>
  <r>
    <x v="9"/>
    <n v="1050"/>
    <x v="3"/>
    <x v="2"/>
  </r>
  <r>
    <x v="8"/>
    <n v="262"/>
    <x v="3"/>
    <x v="4"/>
  </r>
  <r>
    <x v="9"/>
    <n v="1048"/>
    <x v="3"/>
    <x v="5"/>
  </r>
  <r>
    <x v="48"/>
    <n v="115"/>
    <x v="3"/>
    <x v="1"/>
  </r>
  <r>
    <x v="12"/>
    <n v="2082.25"/>
    <x v="3"/>
    <x v="5"/>
  </r>
  <r>
    <x v="27"/>
    <n v="361"/>
    <x v="3"/>
    <x v="1"/>
  </r>
  <r>
    <x v="13"/>
    <n v="715"/>
    <x v="3"/>
    <x v="0"/>
  </r>
  <r>
    <x v="63"/>
    <n v="560"/>
    <x v="3"/>
    <x v="2"/>
  </r>
  <r>
    <x v="8"/>
    <n v="252"/>
    <x v="3"/>
    <x v="7"/>
  </r>
  <r>
    <x v="29"/>
    <n v="201"/>
    <x v="3"/>
    <x v="3"/>
  </r>
  <r>
    <x v="16"/>
    <n v="5010"/>
    <x v="3"/>
    <x v="0"/>
  </r>
  <r>
    <x v="9"/>
    <n v="1000"/>
    <x v="3"/>
    <x v="3"/>
  </r>
  <r>
    <x v="7"/>
    <n v="100"/>
    <x v="3"/>
    <x v="3"/>
  </r>
  <r>
    <x v="7"/>
    <n v="100"/>
    <x v="3"/>
    <x v="3"/>
  </r>
  <r>
    <x v="29"/>
    <n v="200"/>
    <x v="3"/>
    <x v="2"/>
  </r>
  <r>
    <x v="17"/>
    <n v="10"/>
    <x v="3"/>
    <x v="3"/>
  </r>
  <r>
    <x v="20"/>
    <n v="15"/>
    <x v="3"/>
    <x v="3"/>
  </r>
  <r>
    <x v="22"/>
    <n v="50"/>
    <x v="3"/>
    <x v="1"/>
  </r>
  <r>
    <x v="313"/>
    <n v="8190"/>
    <x v="3"/>
    <x v="5"/>
  </r>
  <r>
    <x v="16"/>
    <n v="4920"/>
    <x v="1"/>
    <x v="0"/>
  </r>
  <r>
    <x v="52"/>
    <n v="1767"/>
    <x v="3"/>
    <x v="7"/>
  </r>
  <r>
    <x v="2"/>
    <n v="488"/>
    <x v="3"/>
    <x v="3"/>
  </r>
  <r>
    <x v="2"/>
    <n v="487"/>
    <x v="3"/>
    <x v="2"/>
  </r>
  <r>
    <x v="32"/>
    <n v="289"/>
    <x v="3"/>
    <x v="0"/>
  </r>
  <r>
    <x v="81"/>
    <n v="7655"/>
    <x v="1"/>
    <x v="4"/>
  </r>
  <r>
    <x v="2"/>
    <n v="478"/>
    <x v="3"/>
    <x v="1"/>
  </r>
  <r>
    <x v="12"/>
    <n v="1910"/>
    <x v="3"/>
    <x v="4"/>
  </r>
  <r>
    <x v="26"/>
    <n v="570"/>
    <x v="3"/>
    <x v="4"/>
  </r>
  <r>
    <x v="19"/>
    <n v="2360.3200000000002"/>
    <x v="3"/>
    <x v="2"/>
  </r>
  <r>
    <x v="26"/>
    <n v="565"/>
    <x v="3"/>
    <x v="3"/>
  </r>
  <r>
    <x v="12"/>
    <n v="1876"/>
    <x v="3"/>
    <x v="4"/>
  </r>
  <r>
    <x v="32"/>
    <n v="280"/>
    <x v="2"/>
    <x v="2"/>
  </r>
  <r>
    <x v="12"/>
    <n v="1862"/>
    <x v="3"/>
    <x v="3"/>
  </r>
  <r>
    <x v="7"/>
    <n v="93"/>
    <x v="3"/>
    <x v="6"/>
  </r>
  <r>
    <x v="12"/>
    <n v="1821"/>
    <x v="3"/>
    <x v="1"/>
  </r>
  <r>
    <x v="63"/>
    <n v="500"/>
    <x v="3"/>
    <x v="3"/>
  </r>
  <r>
    <x v="3"/>
    <n v="2725"/>
    <x v="3"/>
    <x v="0"/>
  </r>
  <r>
    <x v="314"/>
    <n v="60"/>
    <x v="3"/>
    <x v="0"/>
  </r>
  <r>
    <x v="290"/>
    <n v="8077"/>
    <x v="3"/>
    <x v="1"/>
  </r>
  <r>
    <x v="41"/>
    <n v="668"/>
    <x v="3"/>
    <x v="0"/>
  </r>
  <r>
    <x v="38"/>
    <n v="1335"/>
    <x v="3"/>
    <x v="3"/>
  </r>
  <r>
    <x v="2"/>
    <n v="445"/>
    <x v="3"/>
    <x v="5"/>
  </r>
  <r>
    <x v="38"/>
    <n v="1332"/>
    <x v="1"/>
    <x v="0"/>
  </r>
  <r>
    <x v="26"/>
    <n v="530"/>
    <x v="3"/>
    <x v="7"/>
  </r>
  <r>
    <x v="9"/>
    <n v="872"/>
    <x v="3"/>
    <x v="3"/>
  </r>
  <r>
    <x v="51"/>
    <n v="130"/>
    <x v="3"/>
    <x v="3"/>
  </r>
  <r>
    <x v="11"/>
    <n v="65"/>
    <x v="3"/>
    <x v="3"/>
  </r>
  <r>
    <x v="38"/>
    <n v="1296"/>
    <x v="3"/>
    <x v="3"/>
  </r>
  <r>
    <x v="60"/>
    <n v="60"/>
    <x v="3"/>
    <x v="6"/>
  </r>
  <r>
    <x v="24"/>
    <n v="8537"/>
    <x v="1"/>
    <x v="8"/>
  </r>
  <r>
    <x v="2"/>
    <n v="426"/>
    <x v="3"/>
    <x v="3"/>
  </r>
  <r>
    <x v="59"/>
    <n v="51"/>
    <x v="3"/>
    <x v="3"/>
  </r>
  <r>
    <x v="315"/>
    <n v="42086.42"/>
    <x v="1"/>
    <x v="0"/>
  </r>
  <r>
    <x v="2"/>
    <n v="419"/>
    <x v="3"/>
    <x v="5"/>
  </r>
  <r>
    <x v="34"/>
    <n v="100"/>
    <x v="3"/>
    <x v="5"/>
  </r>
  <r>
    <x v="7"/>
    <n v="83"/>
    <x v="3"/>
    <x v="1"/>
  </r>
  <r>
    <x v="316"/>
    <n v="460"/>
    <x v="3"/>
    <x v="3"/>
  </r>
  <r>
    <x v="9"/>
    <n v="821"/>
    <x v="3"/>
    <x v="4"/>
  </r>
  <r>
    <x v="11"/>
    <n v="61"/>
    <x v="3"/>
    <x v="3"/>
  </r>
  <r>
    <x v="52"/>
    <n v="1455"/>
    <x v="3"/>
    <x v="1"/>
  </r>
  <r>
    <x v="2"/>
    <n v="403"/>
    <x v="3"/>
    <x v="5"/>
  </r>
  <r>
    <x v="12"/>
    <n v="1605"/>
    <x v="1"/>
    <x v="3"/>
  </r>
  <r>
    <x v="7"/>
    <n v="80"/>
    <x v="2"/>
    <x v="7"/>
  </r>
  <r>
    <x v="21"/>
    <n v="1655"/>
    <x v="3"/>
    <x v="5"/>
  </r>
  <r>
    <x v="19"/>
    <n v="1967"/>
    <x v="3"/>
    <x v="2"/>
  </r>
  <r>
    <x v="317"/>
    <n v="145"/>
    <x v="3"/>
    <x v="3"/>
  </r>
  <r>
    <x v="38"/>
    <n v="1174"/>
    <x v="3"/>
    <x v="1"/>
  </r>
  <r>
    <x v="7"/>
    <n v="78"/>
    <x v="3"/>
    <x v="6"/>
  </r>
  <r>
    <x v="175"/>
    <n v="11683"/>
    <x v="3"/>
    <x v="0"/>
  </r>
  <r>
    <x v="54"/>
    <n v="19"/>
    <x v="3"/>
    <x v="3"/>
  </r>
  <r>
    <x v="19"/>
    <n v="1897"/>
    <x v="3"/>
    <x v="0"/>
  </r>
  <r>
    <x v="18"/>
    <n v="904"/>
    <x v="3"/>
    <x v="0"/>
  </r>
  <r>
    <x v="103"/>
    <n v="338"/>
    <x v="1"/>
    <x v="4"/>
  </r>
  <r>
    <x v="29"/>
    <n v="150"/>
    <x v="3"/>
    <x v="2"/>
  </r>
  <r>
    <x v="59"/>
    <n v="45"/>
    <x v="3"/>
    <x v="1"/>
  </r>
  <r>
    <x v="318"/>
    <n v="23948"/>
    <x v="3"/>
    <x v="0"/>
  </r>
  <r>
    <x v="319"/>
    <n v="211"/>
    <x v="3"/>
    <x v="3"/>
  </r>
  <r>
    <x v="2"/>
    <n v="367"/>
    <x v="3"/>
    <x v="6"/>
  </r>
  <r>
    <x v="220"/>
    <n v="766"/>
    <x v="3"/>
    <x v="4"/>
  </r>
  <r>
    <x v="9"/>
    <n v="726"/>
    <x v="3"/>
    <x v="0"/>
  </r>
  <r>
    <x v="2"/>
    <n v="362"/>
    <x v="3"/>
    <x v="3"/>
  </r>
  <r>
    <x v="19"/>
    <n v="1803"/>
    <x v="3"/>
    <x v="1"/>
  </r>
  <r>
    <x v="7"/>
    <n v="72"/>
    <x v="3"/>
    <x v="5"/>
  </r>
  <r>
    <x v="7"/>
    <n v="72"/>
    <x v="3"/>
    <x v="2"/>
  </r>
  <r>
    <x v="32"/>
    <n v="215"/>
    <x v="3"/>
    <x v="3"/>
  </r>
  <r>
    <x v="38"/>
    <n v="1060"/>
    <x v="1"/>
    <x v="2"/>
  </r>
  <r>
    <x v="320"/>
    <n v="445"/>
    <x v="3"/>
    <x v="5"/>
  </r>
  <r>
    <x v="3"/>
    <n v="2113"/>
    <x v="3"/>
    <x v="3"/>
  </r>
  <r>
    <x v="29"/>
    <n v="140"/>
    <x v="3"/>
    <x v="6"/>
  </r>
  <r>
    <x v="321"/>
    <n v="2300"/>
    <x v="3"/>
    <x v="3"/>
  </r>
  <r>
    <x v="16"/>
    <n v="3466"/>
    <x v="3"/>
    <x v="7"/>
  </r>
  <r>
    <x v="322"/>
    <n v="413"/>
    <x v="3"/>
    <x v="3"/>
  </r>
  <r>
    <x v="32"/>
    <n v="203.9"/>
    <x v="3"/>
    <x v="4"/>
  </r>
  <r>
    <x v="18"/>
    <n v="805"/>
    <x v="3"/>
    <x v="5"/>
  </r>
  <r>
    <x v="2"/>
    <n v="335"/>
    <x v="3"/>
    <x v="6"/>
  </r>
  <r>
    <x v="6"/>
    <n v="266"/>
    <x v="3"/>
    <x v="3"/>
  </r>
  <r>
    <x v="16"/>
    <n v="3317"/>
    <x v="1"/>
    <x v="0"/>
  </r>
  <r>
    <x v="3"/>
    <n v="1982"/>
    <x v="3"/>
    <x v="2"/>
  </r>
  <r>
    <x v="323"/>
    <n v="180"/>
    <x v="3"/>
    <x v="5"/>
  </r>
  <r>
    <x v="114"/>
    <n v="19770.11"/>
    <x v="3"/>
    <x v="1"/>
  </r>
  <r>
    <x v="253"/>
    <n v="1707"/>
    <x v="3"/>
    <x v="6"/>
  </r>
  <r>
    <x v="29"/>
    <n v="131"/>
    <x v="3"/>
    <x v="2"/>
  </r>
  <r>
    <x v="119"/>
    <n v="216"/>
    <x v="3"/>
    <x v="3"/>
  </r>
  <r>
    <x v="12"/>
    <n v="1306"/>
    <x v="3"/>
    <x v="0"/>
  </r>
  <r>
    <x v="2"/>
    <n v="325"/>
    <x v="3"/>
    <x v="7"/>
  </r>
  <r>
    <x v="9"/>
    <n v="650"/>
    <x v="3"/>
    <x v="2"/>
  </r>
  <r>
    <x v="12"/>
    <n v="1297"/>
    <x v="3"/>
    <x v="4"/>
  </r>
  <r>
    <x v="324"/>
    <n v="270"/>
    <x v="3"/>
    <x v="1"/>
  </r>
  <r>
    <x v="325"/>
    <n v="2495"/>
    <x v="3"/>
    <x v="0"/>
  </r>
  <r>
    <x v="51"/>
    <n v="95"/>
    <x v="3"/>
    <x v="3"/>
  </r>
  <r>
    <x v="326"/>
    <n v="3407"/>
    <x v="3"/>
    <x v="1"/>
  </r>
  <r>
    <x v="29"/>
    <n v="126"/>
    <x v="3"/>
    <x v="3"/>
  </r>
  <r>
    <x v="3"/>
    <n v="1888"/>
    <x v="3"/>
    <x v="0"/>
  </r>
  <r>
    <x v="3"/>
    <n v="1877"/>
    <x v="3"/>
    <x v="6"/>
  </r>
  <r>
    <x v="3"/>
    <n v="1830"/>
    <x v="3"/>
    <x v="4"/>
  </r>
  <r>
    <x v="91"/>
    <n v="1145"/>
    <x v="2"/>
    <x v="3"/>
  </r>
  <r>
    <x v="22"/>
    <n v="30"/>
    <x v="3"/>
    <x v="3"/>
  </r>
  <r>
    <x v="7"/>
    <n v="60"/>
    <x v="3"/>
    <x v="3"/>
  </r>
  <r>
    <x v="29"/>
    <n v="120"/>
    <x v="3"/>
    <x v="2"/>
  </r>
  <r>
    <x v="38"/>
    <n v="886"/>
    <x v="3"/>
    <x v="7"/>
  </r>
  <r>
    <x v="6"/>
    <n v="234"/>
    <x v="1"/>
    <x v="0"/>
  </r>
  <r>
    <x v="67"/>
    <n v="375"/>
    <x v="3"/>
    <x v="2"/>
  </r>
  <r>
    <x v="172"/>
    <n v="11467"/>
    <x v="1"/>
    <x v="0"/>
  </r>
  <r>
    <x v="220"/>
    <n v="601"/>
    <x v="3"/>
    <x v="1"/>
  </r>
  <r>
    <x v="83"/>
    <n v="911"/>
    <x v="3"/>
    <x v="7"/>
  </r>
  <r>
    <x v="26"/>
    <n v="341"/>
    <x v="1"/>
    <x v="0"/>
  </r>
  <r>
    <x v="52"/>
    <n v="1020"/>
    <x v="3"/>
    <x v="7"/>
  </r>
  <r>
    <x v="51"/>
    <n v="85"/>
    <x v="3"/>
    <x v="7"/>
  </r>
  <r>
    <x v="114"/>
    <n v="16984"/>
    <x v="3"/>
    <x v="0"/>
  </r>
  <r>
    <x v="64"/>
    <n v="3390"/>
    <x v="3"/>
    <x v="7"/>
  </r>
  <r>
    <x v="18"/>
    <n v="676"/>
    <x v="3"/>
    <x v="4"/>
  </r>
  <r>
    <x v="6"/>
    <n v="225"/>
    <x v="3"/>
    <x v="2"/>
  </r>
  <r>
    <x v="38"/>
    <n v="837"/>
    <x v="3"/>
    <x v="0"/>
  </r>
  <r>
    <x v="19"/>
    <n v="1387"/>
    <x v="1"/>
    <x v="4"/>
  </r>
  <r>
    <x v="25"/>
    <n v="2200"/>
    <x v="3"/>
    <x v="4"/>
  </r>
  <r>
    <x v="7"/>
    <n v="55"/>
    <x v="3"/>
    <x v="3"/>
  </r>
  <r>
    <x v="116"/>
    <n v="30"/>
    <x v="3"/>
    <x v="3"/>
  </r>
  <r>
    <x v="2"/>
    <n v="271"/>
    <x v="3"/>
    <x v="3"/>
  </r>
  <r>
    <x v="3"/>
    <n v="1626"/>
    <x v="3"/>
    <x v="1"/>
  </r>
  <r>
    <x v="26"/>
    <n v="325"/>
    <x v="3"/>
    <x v="2"/>
  </r>
  <r>
    <x v="9"/>
    <n v="541"/>
    <x v="3"/>
    <x v="3"/>
  </r>
  <r>
    <x v="16"/>
    <n v="2700"/>
    <x v="2"/>
    <x v="3"/>
  </r>
  <r>
    <x v="8"/>
    <n v="135"/>
    <x v="3"/>
    <x v="3"/>
  </r>
  <r>
    <x v="8"/>
    <n v="135"/>
    <x v="3"/>
    <x v="3"/>
  </r>
  <r>
    <x v="64"/>
    <n v="3200"/>
    <x v="3"/>
    <x v="7"/>
  </r>
  <r>
    <x v="14"/>
    <n v="425"/>
    <x v="3"/>
    <x v="1"/>
  </r>
  <r>
    <x v="83"/>
    <n v="835"/>
    <x v="3"/>
    <x v="5"/>
  </r>
  <r>
    <x v="2"/>
    <n v="260"/>
    <x v="3"/>
    <x v="3"/>
  </r>
  <r>
    <x v="31"/>
    <n v="1785"/>
    <x v="1"/>
    <x v="4"/>
  </r>
  <r>
    <x v="327"/>
    <n v="11432"/>
    <x v="3"/>
    <x v="3"/>
  </r>
  <r>
    <x v="41"/>
    <n v="381"/>
    <x v="3"/>
    <x v="6"/>
  </r>
  <r>
    <x v="9"/>
    <n v="506"/>
    <x v="1"/>
    <x v="5"/>
  </r>
  <r>
    <x v="328"/>
    <n v="1389"/>
    <x v="3"/>
    <x v="0"/>
  </r>
  <r>
    <x v="117"/>
    <n v="3781"/>
    <x v="3"/>
    <x v="0"/>
  </r>
  <r>
    <x v="315"/>
    <n v="25174"/>
    <x v="3"/>
    <x v="1"/>
  </r>
  <r>
    <x v="274"/>
    <n v="196"/>
    <x v="3"/>
    <x v="2"/>
  </r>
  <r>
    <x v="22"/>
    <n v="25"/>
    <x v="1"/>
    <x v="3"/>
  </r>
  <r>
    <x v="7"/>
    <n v="50"/>
    <x v="3"/>
    <x v="1"/>
  </r>
  <r>
    <x v="8"/>
    <n v="125"/>
    <x v="1"/>
    <x v="5"/>
  </r>
  <r>
    <x v="29"/>
    <n v="100"/>
    <x v="3"/>
    <x v="5"/>
  </r>
  <r>
    <x v="2"/>
    <n v="250"/>
    <x v="3"/>
    <x v="4"/>
  </r>
  <r>
    <x v="61"/>
    <n v="10"/>
    <x v="3"/>
    <x v="3"/>
  </r>
  <r>
    <x v="2"/>
    <n v="250"/>
    <x v="3"/>
    <x v="3"/>
  </r>
  <r>
    <x v="22"/>
    <n v="25"/>
    <x v="3"/>
    <x v="1"/>
  </r>
  <r>
    <x v="7"/>
    <n v="50"/>
    <x v="3"/>
    <x v="3"/>
  </r>
  <r>
    <x v="29"/>
    <n v="100"/>
    <x v="3"/>
    <x v="3"/>
  </r>
  <r>
    <x v="51"/>
    <n v="75"/>
    <x v="3"/>
    <x v="3"/>
  </r>
  <r>
    <x v="8"/>
    <n v="125"/>
    <x v="3"/>
    <x v="4"/>
  </r>
  <r>
    <x v="7"/>
    <n v="50"/>
    <x v="3"/>
    <x v="4"/>
  </r>
  <r>
    <x v="19"/>
    <n v="1241"/>
    <x v="1"/>
    <x v="3"/>
  </r>
  <r>
    <x v="321"/>
    <n v="1636"/>
    <x v="3"/>
    <x v="6"/>
  </r>
  <r>
    <x v="64"/>
    <n v="2971"/>
    <x v="3"/>
    <x v="1"/>
  </r>
  <r>
    <x v="19"/>
    <n v="1217"/>
    <x v="3"/>
    <x v="1"/>
  </r>
  <r>
    <x v="32"/>
    <n v="146"/>
    <x v="3"/>
    <x v="3"/>
  </r>
  <r>
    <x v="146"/>
    <n v="85"/>
    <x v="3"/>
    <x v="2"/>
  </r>
  <r>
    <x v="9"/>
    <n v="481"/>
    <x v="3"/>
    <x v="3"/>
  </r>
  <r>
    <x v="2"/>
    <n v="240"/>
    <x v="3"/>
    <x v="3"/>
  </r>
  <r>
    <x v="4"/>
    <n v="521"/>
    <x v="3"/>
    <x v="3"/>
  </r>
  <r>
    <x v="7"/>
    <n v="47"/>
    <x v="3"/>
    <x v="3"/>
  </r>
  <r>
    <x v="2"/>
    <n v="235"/>
    <x v="3"/>
    <x v="5"/>
  </r>
  <r>
    <x v="9"/>
    <n v="467"/>
    <x v="3"/>
    <x v="3"/>
  </r>
  <r>
    <x v="11"/>
    <n v="35"/>
    <x v="3"/>
    <x v="6"/>
  </r>
  <r>
    <x v="22"/>
    <n v="23"/>
    <x v="3"/>
    <x v="3"/>
  </r>
  <r>
    <x v="329"/>
    <n v="2994"/>
    <x v="3"/>
    <x v="4"/>
  </r>
  <r>
    <x v="18"/>
    <n v="550"/>
    <x v="3"/>
    <x v="3"/>
  </r>
  <r>
    <x v="13"/>
    <n v="320"/>
    <x v="3"/>
    <x v="5"/>
  </r>
  <r>
    <x v="38"/>
    <n v="684"/>
    <x v="3"/>
    <x v="0"/>
  </r>
  <r>
    <x v="7"/>
    <n v="45"/>
    <x v="3"/>
    <x v="5"/>
  </r>
  <r>
    <x v="7"/>
    <n v="45"/>
    <x v="3"/>
    <x v="1"/>
  </r>
  <r>
    <x v="29"/>
    <n v="90"/>
    <x v="3"/>
    <x v="2"/>
  </r>
  <r>
    <x v="2"/>
    <n v="223"/>
    <x v="3"/>
    <x v="0"/>
  </r>
  <r>
    <x v="32"/>
    <n v="132"/>
    <x v="1"/>
    <x v="2"/>
  </r>
  <r>
    <x v="9"/>
    <n v="435"/>
    <x v="1"/>
    <x v="0"/>
  </r>
  <r>
    <x v="321"/>
    <n v="1419"/>
    <x v="3"/>
    <x v="6"/>
  </r>
  <r>
    <x v="19"/>
    <n v="1072"/>
    <x v="3"/>
    <x v="3"/>
  </r>
  <r>
    <x v="117"/>
    <n v="3185"/>
    <x v="3"/>
    <x v="3"/>
  </r>
  <r>
    <x v="330"/>
    <n v="4635"/>
    <x v="3"/>
    <x v="3"/>
  </r>
  <r>
    <x v="2"/>
    <n v="212"/>
    <x v="3"/>
    <x v="0"/>
  </r>
  <r>
    <x v="331"/>
    <n v="216"/>
    <x v="2"/>
    <x v="2"/>
  </r>
  <r>
    <x v="41"/>
    <n v="316"/>
    <x v="3"/>
    <x v="3"/>
  </r>
  <r>
    <x v="7"/>
    <n v="42"/>
    <x v="3"/>
    <x v="7"/>
  </r>
  <r>
    <x v="245"/>
    <n v="69"/>
    <x v="3"/>
    <x v="3"/>
  </r>
  <r>
    <x v="32"/>
    <n v="125"/>
    <x v="3"/>
    <x v="2"/>
  </r>
  <r>
    <x v="19"/>
    <n v="1040"/>
    <x v="1"/>
    <x v="3"/>
  </r>
  <r>
    <x v="132"/>
    <n v="350"/>
    <x v="1"/>
    <x v="5"/>
  </r>
  <r>
    <x v="7"/>
    <n v="41"/>
    <x v="3"/>
    <x v="3"/>
  </r>
  <r>
    <x v="3"/>
    <n v="1225"/>
    <x v="3"/>
    <x v="3"/>
  </r>
  <r>
    <x v="14"/>
    <n v="325"/>
    <x v="3"/>
    <x v="4"/>
  </r>
  <r>
    <x v="201"/>
    <n v="151"/>
    <x v="3"/>
    <x v="3"/>
  </r>
  <r>
    <x v="9"/>
    <n v="402"/>
    <x v="3"/>
    <x v="3"/>
  </r>
  <r>
    <x v="92"/>
    <n v="881"/>
    <x v="3"/>
    <x v="3"/>
  </r>
  <r>
    <x v="8"/>
    <n v="100"/>
    <x v="3"/>
    <x v="7"/>
  </r>
  <r>
    <x v="22"/>
    <n v="20"/>
    <x v="3"/>
    <x v="6"/>
  </r>
  <r>
    <x v="8"/>
    <n v="100"/>
    <x v="3"/>
    <x v="6"/>
  </r>
  <r>
    <x v="12"/>
    <n v="795"/>
    <x v="3"/>
    <x v="3"/>
  </r>
  <r>
    <x v="38"/>
    <n v="590.02"/>
    <x v="1"/>
    <x v="0"/>
  </r>
  <r>
    <x v="14"/>
    <n v="311"/>
    <x v="3"/>
    <x v="3"/>
  </r>
  <r>
    <x v="332"/>
    <n v="75"/>
    <x v="3"/>
    <x v="3"/>
  </r>
  <r>
    <x v="26"/>
    <n v="233"/>
    <x v="3"/>
    <x v="7"/>
  </r>
  <r>
    <x v="16"/>
    <n v="1937"/>
    <x v="1"/>
    <x v="2"/>
  </r>
  <r>
    <x v="3"/>
    <n v="1155"/>
    <x v="3"/>
    <x v="7"/>
  </r>
  <r>
    <x v="333"/>
    <n v="1108"/>
    <x v="3"/>
    <x v="0"/>
  </r>
  <r>
    <x v="7"/>
    <n v="38"/>
    <x v="3"/>
    <x v="3"/>
  </r>
  <r>
    <x v="8"/>
    <n v="94"/>
    <x v="3"/>
    <x v="6"/>
  </r>
  <r>
    <x v="9"/>
    <n v="375"/>
    <x v="2"/>
    <x v="3"/>
  </r>
  <r>
    <x v="2"/>
    <n v="187"/>
    <x v="3"/>
    <x v="6"/>
  </r>
  <r>
    <x v="334"/>
    <n v="1758"/>
    <x v="3"/>
    <x v="3"/>
  </r>
  <r>
    <x v="32"/>
    <n v="107"/>
    <x v="3"/>
    <x v="6"/>
  </r>
  <r>
    <x v="86"/>
    <n v="1705"/>
    <x v="1"/>
    <x v="0"/>
  </r>
  <r>
    <x v="24"/>
    <n v="3550"/>
    <x v="3"/>
    <x v="0"/>
  </r>
  <r>
    <x v="2"/>
    <n v="177"/>
    <x v="3"/>
    <x v="5"/>
  </r>
  <r>
    <x v="38"/>
    <n v="520"/>
    <x v="3"/>
    <x v="3"/>
  </r>
  <r>
    <x v="335"/>
    <n v="452"/>
    <x v="1"/>
    <x v="3"/>
  </r>
  <r>
    <x v="3"/>
    <n v="1026"/>
    <x v="3"/>
    <x v="1"/>
  </r>
  <r>
    <x v="14"/>
    <n v="273"/>
    <x v="3"/>
    <x v="3"/>
  </r>
  <r>
    <x v="51"/>
    <n v="51"/>
    <x v="3"/>
    <x v="4"/>
  </r>
  <r>
    <x v="175"/>
    <n v="5051"/>
    <x v="3"/>
    <x v="1"/>
  </r>
  <r>
    <x v="32"/>
    <n v="101"/>
    <x v="3"/>
    <x v="3"/>
  </r>
  <r>
    <x v="68"/>
    <n v="301"/>
    <x v="3"/>
    <x v="0"/>
  </r>
  <r>
    <x v="9"/>
    <n v="334"/>
    <x v="3"/>
    <x v="3"/>
  </r>
  <r>
    <x v="51"/>
    <n v="50"/>
    <x v="2"/>
    <x v="3"/>
  </r>
  <r>
    <x v="41"/>
    <n v="250"/>
    <x v="3"/>
    <x v="0"/>
  </r>
  <r>
    <x v="133"/>
    <n v="15"/>
    <x v="3"/>
    <x v="6"/>
  </r>
  <r>
    <x v="51"/>
    <n v="50"/>
    <x v="3"/>
    <x v="4"/>
  </r>
  <r>
    <x v="51"/>
    <n v="50"/>
    <x v="3"/>
    <x v="5"/>
  </r>
  <r>
    <x v="67"/>
    <n v="215"/>
    <x v="3"/>
    <x v="4"/>
  </r>
  <r>
    <x v="3"/>
    <n v="991"/>
    <x v="1"/>
    <x v="0"/>
  </r>
  <r>
    <x v="8"/>
    <n v="82.01"/>
    <x v="3"/>
    <x v="4"/>
  </r>
  <r>
    <x v="63"/>
    <n v="180"/>
    <x v="1"/>
    <x v="0"/>
  </r>
  <r>
    <x v="336"/>
    <n v="116"/>
    <x v="3"/>
    <x v="3"/>
  </r>
  <r>
    <x v="9"/>
    <n v="325"/>
    <x v="3"/>
    <x v="4"/>
  </r>
  <r>
    <x v="26"/>
    <n v="195"/>
    <x v="3"/>
    <x v="3"/>
  </r>
  <r>
    <x v="14"/>
    <n v="260"/>
    <x v="3"/>
    <x v="2"/>
  </r>
  <r>
    <x v="83"/>
    <n v="520"/>
    <x v="3"/>
    <x v="2"/>
  </r>
  <r>
    <x v="186"/>
    <n v="45"/>
    <x v="3"/>
    <x v="3"/>
  </r>
  <r>
    <x v="7"/>
    <n v="32"/>
    <x v="3"/>
    <x v="3"/>
  </r>
  <r>
    <x v="12"/>
    <n v="640"/>
    <x v="3"/>
    <x v="4"/>
  </r>
  <r>
    <x v="2"/>
    <n v="160"/>
    <x v="3"/>
    <x v="2"/>
  </r>
  <r>
    <x v="136"/>
    <n v="51"/>
    <x v="3"/>
    <x v="6"/>
  </r>
  <r>
    <x v="108"/>
    <n v="85"/>
    <x v="2"/>
    <x v="7"/>
  </r>
  <r>
    <x v="175"/>
    <n v="4712"/>
    <x v="1"/>
    <x v="4"/>
  </r>
  <r>
    <x v="32"/>
    <n v="94"/>
    <x v="3"/>
    <x v="3"/>
  </r>
  <r>
    <x v="12"/>
    <n v="621"/>
    <x v="1"/>
    <x v="0"/>
  </r>
  <r>
    <x v="26"/>
    <n v="185"/>
    <x v="3"/>
    <x v="3"/>
  </r>
  <r>
    <x v="38"/>
    <n v="460"/>
    <x v="3"/>
    <x v="7"/>
  </r>
  <r>
    <x v="16"/>
    <n v="1529"/>
    <x v="3"/>
    <x v="0"/>
  </r>
  <r>
    <x v="67"/>
    <n v="196"/>
    <x v="3"/>
    <x v="2"/>
  </r>
  <r>
    <x v="14"/>
    <n v="241"/>
    <x v="1"/>
    <x v="2"/>
  </r>
  <r>
    <x v="38"/>
    <n v="451"/>
    <x v="3"/>
    <x v="3"/>
  </r>
  <r>
    <x v="9"/>
    <n v="300"/>
    <x v="3"/>
    <x v="3"/>
  </r>
  <r>
    <x v="12"/>
    <n v="600"/>
    <x v="3"/>
    <x v="5"/>
  </r>
  <r>
    <x v="9"/>
    <n v="300"/>
    <x v="1"/>
    <x v="0"/>
  </r>
  <r>
    <x v="29"/>
    <n v="60"/>
    <x v="1"/>
    <x v="0"/>
  </r>
  <r>
    <x v="2"/>
    <n v="150"/>
    <x v="3"/>
    <x v="4"/>
  </r>
  <r>
    <x v="2"/>
    <n v="150"/>
    <x v="3"/>
    <x v="5"/>
  </r>
  <r>
    <x v="337"/>
    <n v="113"/>
    <x v="3"/>
    <x v="2"/>
  </r>
  <r>
    <x v="12"/>
    <n v="591"/>
    <x v="3"/>
    <x v="6"/>
  </r>
  <r>
    <x v="19"/>
    <n v="732.5"/>
    <x v="3"/>
    <x v="1"/>
  </r>
  <r>
    <x v="12"/>
    <n v="585"/>
    <x v="3"/>
    <x v="7"/>
  </r>
  <r>
    <x v="2"/>
    <n v="145"/>
    <x v="1"/>
    <x v="5"/>
  </r>
  <r>
    <x v="3"/>
    <n v="861"/>
    <x v="3"/>
    <x v="4"/>
  </r>
  <r>
    <x v="9"/>
    <n v="285"/>
    <x v="3"/>
    <x v="3"/>
  </r>
  <r>
    <x v="24"/>
    <n v="2842"/>
    <x v="1"/>
    <x v="0"/>
  </r>
  <r>
    <x v="8"/>
    <n v="70"/>
    <x v="3"/>
    <x v="2"/>
  </r>
  <r>
    <x v="338"/>
    <n v="210"/>
    <x v="1"/>
    <x v="2"/>
  </r>
  <r>
    <x v="339"/>
    <n v="264"/>
    <x v="3"/>
    <x v="3"/>
  </r>
  <r>
    <x v="6"/>
    <n v="110"/>
    <x v="3"/>
    <x v="4"/>
  </r>
  <r>
    <x v="9"/>
    <n v="273"/>
    <x v="3"/>
    <x v="3"/>
  </r>
  <r>
    <x v="49"/>
    <n v="3"/>
    <x v="3"/>
    <x v="5"/>
  </r>
  <r>
    <x v="282"/>
    <n v="1333"/>
    <x v="1"/>
    <x v="0"/>
  </r>
  <r>
    <x v="8"/>
    <n v="68"/>
    <x v="3"/>
    <x v="0"/>
  </r>
  <r>
    <x v="25"/>
    <n v="1081"/>
    <x v="3"/>
    <x v="6"/>
  </r>
  <r>
    <x v="13"/>
    <n v="189"/>
    <x v="3"/>
    <x v="3"/>
  </r>
  <r>
    <x v="32"/>
    <n v="81"/>
    <x v="3"/>
    <x v="1"/>
  </r>
  <r>
    <x v="340"/>
    <n v="2670"/>
    <x v="3"/>
    <x v="0"/>
  </r>
  <r>
    <x v="38"/>
    <n v="403"/>
    <x v="3"/>
    <x v="0"/>
  </r>
  <r>
    <x v="51"/>
    <n v="40"/>
    <x v="1"/>
    <x v="3"/>
  </r>
  <r>
    <x v="3"/>
    <n v="800"/>
    <x v="3"/>
    <x v="3"/>
  </r>
  <r>
    <x v="68"/>
    <n v="240"/>
    <x v="1"/>
    <x v="0"/>
  </r>
  <r>
    <x v="51"/>
    <n v="40"/>
    <x v="1"/>
    <x v="4"/>
  </r>
  <r>
    <x v="26"/>
    <n v="160"/>
    <x v="3"/>
    <x v="2"/>
  </r>
  <r>
    <x v="38"/>
    <n v="400"/>
    <x v="3"/>
    <x v="5"/>
  </r>
  <r>
    <x v="341"/>
    <n v="1493"/>
    <x v="3"/>
    <x v="1"/>
  </r>
  <r>
    <x v="9"/>
    <n v="266"/>
    <x v="1"/>
    <x v="8"/>
  </r>
  <r>
    <x v="2"/>
    <n v="131"/>
    <x v="1"/>
    <x v="0"/>
  </r>
  <r>
    <x v="253"/>
    <n v="678"/>
    <x v="3"/>
    <x v="1"/>
  </r>
  <r>
    <x v="24"/>
    <n v="2607"/>
    <x v="3"/>
    <x v="0"/>
  </r>
  <r>
    <x v="4"/>
    <n v="281"/>
    <x v="3"/>
    <x v="7"/>
  </r>
  <r>
    <x v="201"/>
    <n v="95"/>
    <x v="3"/>
    <x v="3"/>
  </r>
  <r>
    <x v="6"/>
    <n v="100"/>
    <x v="3"/>
    <x v="1"/>
  </r>
  <r>
    <x v="14"/>
    <n v="200"/>
    <x v="3"/>
    <x v="0"/>
  </r>
  <r>
    <x v="7"/>
    <n v="25"/>
    <x v="3"/>
    <x v="3"/>
  </r>
  <r>
    <x v="14"/>
    <n v="200"/>
    <x v="3"/>
    <x v="3"/>
  </r>
  <r>
    <x v="32"/>
    <n v="75"/>
    <x v="1"/>
    <x v="0"/>
  </r>
  <r>
    <x v="7"/>
    <n v="25"/>
    <x v="3"/>
    <x v="3"/>
  </r>
  <r>
    <x v="9"/>
    <n v="250"/>
    <x v="3"/>
    <x v="3"/>
  </r>
  <r>
    <x v="6"/>
    <n v="100"/>
    <x v="1"/>
    <x v="5"/>
  </r>
  <r>
    <x v="24"/>
    <n v="2484"/>
    <x v="3"/>
    <x v="0"/>
  </r>
  <r>
    <x v="68"/>
    <n v="223"/>
    <x v="1"/>
    <x v="5"/>
  </r>
  <r>
    <x v="12"/>
    <n v="490"/>
    <x v="3"/>
    <x v="3"/>
  </r>
  <r>
    <x v="19"/>
    <n v="610"/>
    <x v="3"/>
    <x v="3"/>
  </r>
  <r>
    <x v="14"/>
    <n v="195"/>
    <x v="3"/>
    <x v="2"/>
  </r>
  <r>
    <x v="16"/>
    <n v="1217"/>
    <x v="3"/>
    <x v="7"/>
  </r>
  <r>
    <x v="12"/>
    <n v="486"/>
    <x v="1"/>
    <x v="0"/>
  </r>
  <r>
    <x v="103"/>
    <n v="109"/>
    <x v="3"/>
    <x v="1"/>
  </r>
  <r>
    <x v="8"/>
    <n v="60"/>
    <x v="3"/>
    <x v="3"/>
  </r>
  <r>
    <x v="38"/>
    <n v="360"/>
    <x v="3"/>
    <x v="5"/>
  </r>
  <r>
    <x v="7"/>
    <n v="24"/>
    <x v="3"/>
    <x v="4"/>
  </r>
  <r>
    <x v="132"/>
    <n v="202"/>
    <x v="3"/>
    <x v="3"/>
  </r>
  <r>
    <x v="14"/>
    <n v="190"/>
    <x v="1"/>
    <x v="4"/>
  </r>
  <r>
    <x v="172"/>
    <n v="4669"/>
    <x v="3"/>
    <x v="0"/>
  </r>
  <r>
    <x v="117"/>
    <n v="1748"/>
    <x v="1"/>
    <x v="0"/>
  </r>
  <r>
    <x v="16"/>
    <n v="1161"/>
    <x v="3"/>
    <x v="0"/>
  </r>
  <r>
    <x v="223"/>
    <n v="75"/>
    <x v="3"/>
    <x v="6"/>
  </r>
  <r>
    <x v="2"/>
    <n v="115"/>
    <x v="3"/>
    <x v="1"/>
  </r>
  <r>
    <x v="50"/>
    <n v="1250"/>
    <x v="3"/>
    <x v="4"/>
  </r>
  <r>
    <x v="12"/>
    <n v="453"/>
    <x v="3"/>
    <x v="3"/>
  </r>
  <r>
    <x v="29"/>
    <n v="45"/>
    <x v="3"/>
    <x v="4"/>
  </r>
  <r>
    <x v="103"/>
    <n v="101"/>
    <x v="3"/>
    <x v="2"/>
  </r>
  <r>
    <x v="88"/>
    <n v="150"/>
    <x v="3"/>
    <x v="5"/>
  </r>
  <r>
    <x v="67"/>
    <n v="145"/>
    <x v="1"/>
    <x v="7"/>
  </r>
  <r>
    <x v="342"/>
    <n v="4906.59"/>
    <x v="3"/>
    <x v="4"/>
  </r>
  <r>
    <x v="343"/>
    <n v="19824"/>
    <x v="1"/>
    <x v="0"/>
  </r>
  <r>
    <x v="2"/>
    <n v="110"/>
    <x v="3"/>
    <x v="3"/>
  </r>
  <r>
    <x v="38"/>
    <n v="330"/>
    <x v="3"/>
    <x v="2"/>
  </r>
  <r>
    <x v="16"/>
    <n v="1096"/>
    <x v="1"/>
    <x v="3"/>
  </r>
  <r>
    <x v="60"/>
    <n v="15"/>
    <x v="3"/>
    <x v="3"/>
  </r>
  <r>
    <x v="51"/>
    <n v="32"/>
    <x v="3"/>
    <x v="3"/>
  </r>
  <r>
    <x v="8"/>
    <n v="53"/>
    <x v="3"/>
    <x v="5"/>
  </r>
  <r>
    <x v="24"/>
    <n v="2112.9899999999998"/>
    <x v="3"/>
    <x v="1"/>
  </r>
  <r>
    <x v="25"/>
    <n v="842"/>
    <x v="3"/>
    <x v="3"/>
  </r>
  <r>
    <x v="32"/>
    <n v="63"/>
    <x v="3"/>
    <x v="3"/>
  </r>
  <r>
    <x v="2"/>
    <n v="105"/>
    <x v="3"/>
    <x v="5"/>
  </r>
  <r>
    <x v="34"/>
    <n v="25"/>
    <x v="3"/>
    <x v="6"/>
  </r>
  <r>
    <x v="12"/>
    <n v="411"/>
    <x v="3"/>
    <x v="0"/>
  </r>
  <r>
    <x v="24"/>
    <n v="2053"/>
    <x v="1"/>
    <x v="0"/>
  </r>
  <r>
    <x v="29"/>
    <n v="41"/>
    <x v="3"/>
    <x v="3"/>
  </r>
  <r>
    <x v="80"/>
    <n v="45"/>
    <x v="3"/>
    <x v="2"/>
  </r>
  <r>
    <x v="19"/>
    <n v="509"/>
    <x v="3"/>
    <x v="6"/>
  </r>
  <r>
    <x v="38"/>
    <n v="301"/>
    <x v="3"/>
    <x v="4"/>
  </r>
  <r>
    <x v="20"/>
    <n v="3"/>
    <x v="3"/>
    <x v="3"/>
  </r>
  <r>
    <x v="22"/>
    <n v="10"/>
    <x v="3"/>
    <x v="3"/>
  </r>
  <r>
    <x v="2"/>
    <n v="100"/>
    <x v="3"/>
    <x v="4"/>
  </r>
  <r>
    <x v="2"/>
    <n v="100"/>
    <x v="1"/>
    <x v="0"/>
  </r>
  <r>
    <x v="17"/>
    <n v="2"/>
    <x v="3"/>
    <x v="1"/>
  </r>
  <r>
    <x v="2"/>
    <n v="100"/>
    <x v="3"/>
    <x v="3"/>
  </r>
  <r>
    <x v="2"/>
    <n v="100"/>
    <x v="3"/>
    <x v="5"/>
  </r>
  <r>
    <x v="16"/>
    <n v="995"/>
    <x v="3"/>
    <x v="6"/>
  </r>
  <r>
    <x v="32"/>
    <n v="59"/>
    <x v="3"/>
    <x v="3"/>
  </r>
  <r>
    <x v="18"/>
    <n v="233"/>
    <x v="3"/>
    <x v="0"/>
  </r>
  <r>
    <x v="175"/>
    <n v="2889"/>
    <x v="3"/>
    <x v="0"/>
  </r>
  <r>
    <x v="38"/>
    <n v="286"/>
    <x v="3"/>
    <x v="0"/>
  </r>
  <r>
    <x v="32"/>
    <n v="57"/>
    <x v="3"/>
    <x v="5"/>
  </r>
  <r>
    <x v="2"/>
    <n v="95"/>
    <x v="3"/>
    <x v="3"/>
  </r>
  <r>
    <x v="344"/>
    <n v="5233"/>
    <x v="1"/>
    <x v="0"/>
  </r>
  <r>
    <x v="24"/>
    <n v="1867"/>
    <x v="1"/>
    <x v="4"/>
  </r>
  <r>
    <x v="38"/>
    <n v="280"/>
    <x v="1"/>
    <x v="3"/>
  </r>
  <r>
    <x v="19"/>
    <n v="460"/>
    <x v="3"/>
    <x v="7"/>
  </r>
  <r>
    <x v="118"/>
    <n v="23"/>
    <x v="3"/>
    <x v="3"/>
  </r>
  <r>
    <x v="26"/>
    <n v="110"/>
    <x v="3"/>
    <x v="3"/>
  </r>
  <r>
    <x v="345"/>
    <n v="1571"/>
    <x v="1"/>
    <x v="0"/>
  </r>
  <r>
    <x v="2"/>
    <n v="90"/>
    <x v="3"/>
    <x v="3"/>
  </r>
  <r>
    <x v="67"/>
    <n v="114"/>
    <x v="3"/>
    <x v="4"/>
  </r>
  <r>
    <x v="29"/>
    <n v="35"/>
    <x v="3"/>
    <x v="3"/>
  </r>
  <r>
    <x v="29"/>
    <n v="35"/>
    <x v="1"/>
    <x v="3"/>
  </r>
  <r>
    <x v="18"/>
    <n v="210"/>
    <x v="3"/>
    <x v="7"/>
  </r>
  <r>
    <x v="6"/>
    <n v="69.83"/>
    <x v="3"/>
    <x v="6"/>
  </r>
  <r>
    <x v="51"/>
    <n v="26"/>
    <x v="3"/>
    <x v="7"/>
  </r>
  <r>
    <x v="26"/>
    <n v="104"/>
    <x v="3"/>
    <x v="1"/>
  </r>
  <r>
    <x v="19"/>
    <n v="433"/>
    <x v="3"/>
    <x v="0"/>
  </r>
  <r>
    <x v="16"/>
    <n v="861"/>
    <x v="3"/>
    <x v="0"/>
  </r>
  <r>
    <x v="346"/>
    <n v="607"/>
    <x v="3"/>
    <x v="1"/>
  </r>
  <r>
    <x v="64"/>
    <n v="1020"/>
    <x v="3"/>
    <x v="6"/>
  </r>
  <r>
    <x v="9"/>
    <n v="170"/>
    <x v="3"/>
    <x v="5"/>
  </r>
  <r>
    <x v="31"/>
    <n v="585"/>
    <x v="3"/>
    <x v="1"/>
  </r>
  <r>
    <x v="59"/>
    <n v="10"/>
    <x v="3"/>
    <x v="3"/>
  </r>
  <r>
    <x v="32"/>
    <n v="50"/>
    <x v="3"/>
    <x v="2"/>
  </r>
  <r>
    <x v="69"/>
    <n v="241"/>
    <x v="3"/>
    <x v="5"/>
  </r>
  <r>
    <x v="210"/>
    <n v="45"/>
    <x v="2"/>
    <x v="3"/>
  </r>
  <r>
    <x v="64"/>
    <n v="979"/>
    <x v="3"/>
    <x v="7"/>
  </r>
  <r>
    <x v="6"/>
    <n v="65"/>
    <x v="3"/>
    <x v="0"/>
  </r>
  <r>
    <x v="38"/>
    <n v="243"/>
    <x v="3"/>
    <x v="1"/>
  </r>
  <r>
    <x v="8"/>
    <n v="40"/>
    <x v="3"/>
    <x v="3"/>
  </r>
  <r>
    <x v="22"/>
    <n v="8"/>
    <x v="3"/>
    <x v="0"/>
  </r>
  <r>
    <x v="7"/>
    <n v="16"/>
    <x v="3"/>
    <x v="1"/>
  </r>
  <r>
    <x v="43"/>
    <n v="10"/>
    <x v="1"/>
    <x v="8"/>
  </r>
  <r>
    <x v="9"/>
    <n v="151"/>
    <x v="3"/>
    <x v="7"/>
  </r>
  <r>
    <x v="7"/>
    <n v="15"/>
    <x v="1"/>
    <x v="0"/>
  </r>
  <r>
    <x v="32"/>
    <n v="45"/>
    <x v="3"/>
    <x v="3"/>
  </r>
  <r>
    <x v="347"/>
    <n v="200"/>
    <x v="3"/>
    <x v="3"/>
  </r>
  <r>
    <x v="14"/>
    <n v="118"/>
    <x v="3"/>
    <x v="3"/>
  </r>
  <r>
    <x v="24"/>
    <n v="1471"/>
    <x v="3"/>
    <x v="0"/>
  </r>
  <r>
    <x v="166"/>
    <n v="1025"/>
    <x v="3"/>
    <x v="3"/>
  </r>
  <r>
    <x v="18"/>
    <n v="175"/>
    <x v="3"/>
    <x v="0"/>
  </r>
  <r>
    <x v="210"/>
    <n v="40"/>
    <x v="3"/>
    <x v="2"/>
  </r>
  <r>
    <x v="290"/>
    <n v="1305"/>
    <x v="3"/>
    <x v="3"/>
  </r>
  <r>
    <x v="8"/>
    <n v="36"/>
    <x v="1"/>
    <x v="0"/>
  </r>
  <r>
    <x v="348"/>
    <n v="2005"/>
    <x v="3"/>
    <x v="7"/>
  </r>
  <r>
    <x v="27"/>
    <n v="50"/>
    <x v="3"/>
    <x v="2"/>
  </r>
  <r>
    <x v="93"/>
    <n v="135"/>
    <x v="3"/>
    <x v="3"/>
  </r>
  <r>
    <x v="64"/>
    <n v="852"/>
    <x v="3"/>
    <x v="1"/>
  </r>
  <r>
    <x v="26"/>
    <n v="85"/>
    <x v="1"/>
    <x v="5"/>
  </r>
  <r>
    <x v="38"/>
    <n v="212"/>
    <x v="1"/>
    <x v="8"/>
  </r>
  <r>
    <x v="9"/>
    <n v="140"/>
    <x v="1"/>
    <x v="0"/>
  </r>
  <r>
    <x v="63"/>
    <n v="76"/>
    <x v="3"/>
    <x v="6"/>
  </r>
  <r>
    <x v="16"/>
    <n v="690"/>
    <x v="1"/>
    <x v="0"/>
  </r>
  <r>
    <x v="272"/>
    <n v="335"/>
    <x v="3"/>
    <x v="4"/>
  </r>
  <r>
    <x v="147"/>
    <n v="3417"/>
    <x v="1"/>
    <x v="0"/>
  </r>
  <r>
    <x v="38"/>
    <n v="205"/>
    <x v="3"/>
    <x v="4"/>
  </r>
  <r>
    <x v="12"/>
    <n v="273"/>
    <x v="3"/>
    <x v="0"/>
  </r>
  <r>
    <x v="16"/>
    <n v="670"/>
    <x v="1"/>
    <x v="0"/>
  </r>
  <r>
    <x v="32"/>
    <n v="40"/>
    <x v="3"/>
    <x v="6"/>
  </r>
  <r>
    <x v="32"/>
    <n v="40"/>
    <x v="3"/>
    <x v="3"/>
  </r>
  <r>
    <x v="11"/>
    <n v="10"/>
    <x v="3"/>
    <x v="1"/>
  </r>
  <r>
    <x v="9"/>
    <n v="133"/>
    <x v="3"/>
    <x v="4"/>
  </r>
  <r>
    <x v="86"/>
    <n v="637"/>
    <x v="3"/>
    <x v="0"/>
  </r>
  <r>
    <x v="14"/>
    <n v="106"/>
    <x v="3"/>
    <x v="0"/>
  </r>
  <r>
    <x v="349"/>
    <n v="6019"/>
    <x v="1"/>
    <x v="0"/>
  </r>
  <r>
    <x v="29"/>
    <n v="26"/>
    <x v="3"/>
    <x v="3"/>
  </r>
  <r>
    <x v="2"/>
    <n v="65"/>
    <x v="3"/>
    <x v="0"/>
  </r>
  <r>
    <x v="2"/>
    <n v="65"/>
    <x v="3"/>
    <x v="2"/>
  </r>
  <r>
    <x v="38"/>
    <n v="194"/>
    <x v="3"/>
    <x v="0"/>
  </r>
  <r>
    <x v="27"/>
    <n v="45"/>
    <x v="3"/>
    <x v="2"/>
  </r>
  <r>
    <x v="350"/>
    <n v="463"/>
    <x v="1"/>
    <x v="0"/>
  </r>
  <r>
    <x v="82"/>
    <n v="10"/>
    <x v="3"/>
    <x v="3"/>
  </r>
  <r>
    <x v="29"/>
    <n v="25"/>
    <x v="3"/>
    <x v="3"/>
  </r>
  <r>
    <x v="9"/>
    <n v="125"/>
    <x v="3"/>
    <x v="3"/>
  </r>
  <r>
    <x v="19"/>
    <n v="310"/>
    <x v="3"/>
    <x v="7"/>
  </r>
  <r>
    <x v="103"/>
    <n v="55"/>
    <x v="3"/>
    <x v="5"/>
  </r>
  <r>
    <x v="128"/>
    <n v="788"/>
    <x v="1"/>
    <x v="0"/>
  </r>
  <r>
    <x v="22"/>
    <n v="6"/>
    <x v="3"/>
    <x v="0"/>
  </r>
  <r>
    <x v="2"/>
    <n v="60"/>
    <x v="3"/>
    <x v="3"/>
  </r>
  <r>
    <x v="7"/>
    <n v="12"/>
    <x v="3"/>
    <x v="0"/>
  </r>
  <r>
    <x v="19"/>
    <n v="298"/>
    <x v="3"/>
    <x v="0"/>
  </r>
  <r>
    <x v="24"/>
    <n v="1183.19"/>
    <x v="3"/>
    <x v="3"/>
  </r>
  <r>
    <x v="12"/>
    <n v="230"/>
    <x v="3"/>
    <x v="4"/>
  </r>
  <r>
    <x v="166"/>
    <n v="800"/>
    <x v="3"/>
    <x v="7"/>
  </r>
  <r>
    <x v="27"/>
    <n v="40"/>
    <x v="3"/>
    <x v="2"/>
  </r>
  <r>
    <x v="24"/>
    <n v="1130"/>
    <x v="1"/>
    <x v="0"/>
  </r>
  <r>
    <x v="351"/>
    <n v="2028"/>
    <x v="1"/>
    <x v="0"/>
  </r>
  <r>
    <x v="6"/>
    <n v="45"/>
    <x v="3"/>
    <x v="5"/>
  </r>
  <r>
    <x v="351"/>
    <n v="2020"/>
    <x v="3"/>
    <x v="5"/>
  </r>
  <r>
    <x v="19"/>
    <n v="279"/>
    <x v="3"/>
    <x v="4"/>
  </r>
  <r>
    <x v="103"/>
    <n v="50"/>
    <x v="3"/>
    <x v="3"/>
  </r>
  <r>
    <x v="9"/>
    <n v="110"/>
    <x v="3"/>
    <x v="5"/>
  </r>
  <r>
    <x v="31"/>
    <n v="377"/>
    <x v="3"/>
    <x v="0"/>
  </r>
  <r>
    <x v="25"/>
    <n v="430"/>
    <x v="3"/>
    <x v="4"/>
  </r>
  <r>
    <x v="2"/>
    <n v="53"/>
    <x v="3"/>
    <x v="5"/>
  </r>
  <r>
    <x v="12"/>
    <n v="212"/>
    <x v="3"/>
    <x v="1"/>
  </r>
  <r>
    <x v="9"/>
    <n v="106"/>
    <x v="3"/>
    <x v="0"/>
  </r>
  <r>
    <x v="64"/>
    <n v="636"/>
    <x v="3"/>
    <x v="0"/>
  </r>
  <r>
    <x v="27"/>
    <n v="37"/>
    <x v="3"/>
    <x v="3"/>
  </r>
  <r>
    <x v="280"/>
    <n v="1000"/>
    <x v="3"/>
    <x v="7"/>
  </r>
  <r>
    <x v="9"/>
    <n v="105"/>
    <x v="3"/>
    <x v="3"/>
  </r>
  <r>
    <x v="29"/>
    <n v="21"/>
    <x v="3"/>
    <x v="3"/>
  </r>
  <r>
    <x v="29"/>
    <n v="21"/>
    <x v="3"/>
    <x v="1"/>
  </r>
  <r>
    <x v="19"/>
    <n v="261"/>
    <x v="1"/>
    <x v="0"/>
  </r>
  <r>
    <x v="19"/>
    <n v="260"/>
    <x v="3"/>
    <x v="0"/>
  </r>
  <r>
    <x v="2"/>
    <n v="51"/>
    <x v="3"/>
    <x v="2"/>
  </r>
  <r>
    <x v="9"/>
    <n v="102"/>
    <x v="3"/>
    <x v="3"/>
  </r>
  <r>
    <x v="2"/>
    <n v="51"/>
    <x v="3"/>
    <x v="4"/>
  </r>
  <r>
    <x v="51"/>
    <n v="15"/>
    <x v="1"/>
    <x v="8"/>
  </r>
  <r>
    <x v="352"/>
    <n v="34.950000000000003"/>
    <x v="3"/>
    <x v="3"/>
  </r>
  <r>
    <x v="2"/>
    <n v="50"/>
    <x v="3"/>
    <x v="6"/>
  </r>
  <r>
    <x v="9"/>
    <n v="100"/>
    <x v="1"/>
    <x v="7"/>
  </r>
  <r>
    <x v="22"/>
    <n v="5"/>
    <x v="3"/>
    <x v="3"/>
  </r>
  <r>
    <x v="272"/>
    <n v="245"/>
    <x v="3"/>
    <x v="0"/>
  </r>
  <r>
    <x v="7"/>
    <n v="10"/>
    <x v="3"/>
    <x v="3"/>
  </r>
  <r>
    <x v="8"/>
    <n v="25"/>
    <x v="3"/>
    <x v="3"/>
  </r>
  <r>
    <x v="9"/>
    <n v="100"/>
    <x v="3"/>
    <x v="3"/>
  </r>
  <r>
    <x v="2"/>
    <n v="50"/>
    <x v="3"/>
    <x v="3"/>
  </r>
  <r>
    <x v="2"/>
    <n v="50"/>
    <x v="1"/>
    <x v="8"/>
  </r>
  <r>
    <x v="7"/>
    <n v="10"/>
    <x v="3"/>
    <x v="0"/>
  </r>
  <r>
    <x v="51"/>
    <n v="15"/>
    <x v="3"/>
    <x v="0"/>
  </r>
  <r>
    <x v="3"/>
    <n v="300"/>
    <x v="1"/>
    <x v="0"/>
  </r>
  <r>
    <x v="8"/>
    <n v="25"/>
    <x v="3"/>
    <x v="3"/>
  </r>
  <r>
    <x v="29"/>
    <n v="20"/>
    <x v="3"/>
    <x v="2"/>
  </r>
  <r>
    <x v="353"/>
    <n v="90"/>
    <x v="3"/>
    <x v="7"/>
  </r>
  <r>
    <x v="24"/>
    <n v="977"/>
    <x v="3"/>
    <x v="0"/>
  </r>
  <r>
    <x v="175"/>
    <n v="1461"/>
    <x v="1"/>
    <x v="0"/>
  </r>
  <r>
    <x v="76"/>
    <n v="136"/>
    <x v="3"/>
    <x v="3"/>
  </r>
  <r>
    <x v="9"/>
    <n v="96"/>
    <x v="2"/>
    <x v="3"/>
  </r>
  <r>
    <x v="9"/>
    <n v="95"/>
    <x v="3"/>
    <x v="0"/>
  </r>
  <r>
    <x v="9"/>
    <n v="92"/>
    <x v="1"/>
    <x v="4"/>
  </r>
  <r>
    <x v="175"/>
    <n v="1366"/>
    <x v="3"/>
    <x v="0"/>
  </r>
  <r>
    <x v="63"/>
    <n v="50"/>
    <x v="3"/>
    <x v="3"/>
  </r>
  <r>
    <x v="210"/>
    <n v="25"/>
    <x v="1"/>
    <x v="2"/>
  </r>
  <r>
    <x v="2"/>
    <n v="45"/>
    <x v="3"/>
    <x v="3"/>
  </r>
  <r>
    <x v="12"/>
    <n v="177"/>
    <x v="3"/>
    <x v="3"/>
  </r>
  <r>
    <x v="24"/>
    <n v="885"/>
    <x v="1"/>
    <x v="0"/>
  </r>
  <r>
    <x v="18"/>
    <n v="106"/>
    <x v="1"/>
    <x v="0"/>
  </r>
  <r>
    <x v="6"/>
    <n v="35"/>
    <x v="3"/>
    <x v="2"/>
  </r>
  <r>
    <x v="50"/>
    <n v="481"/>
    <x v="3"/>
    <x v="0"/>
  </r>
  <r>
    <x v="229"/>
    <n v="276"/>
    <x v="3"/>
    <x v="0"/>
  </r>
  <r>
    <x v="333"/>
    <n v="250"/>
    <x v="3"/>
    <x v="4"/>
  </r>
  <r>
    <x v="146"/>
    <n v="15"/>
    <x v="1"/>
    <x v="5"/>
  </r>
  <r>
    <x v="27"/>
    <n v="30"/>
    <x v="3"/>
    <x v="2"/>
  </r>
  <r>
    <x v="31"/>
    <n v="298"/>
    <x v="3"/>
    <x v="0"/>
  </r>
  <r>
    <x v="354"/>
    <n v="32"/>
    <x v="3"/>
    <x v="5"/>
  </r>
  <r>
    <x v="6"/>
    <n v="34"/>
    <x v="3"/>
    <x v="5"/>
  </r>
  <r>
    <x v="9"/>
    <n v="85"/>
    <x v="3"/>
    <x v="1"/>
  </r>
  <r>
    <x v="13"/>
    <n v="59"/>
    <x v="1"/>
    <x v="7"/>
  </r>
  <r>
    <x v="355"/>
    <n v="11226"/>
    <x v="3"/>
    <x v="3"/>
  </r>
  <r>
    <x v="356"/>
    <n v="28"/>
    <x v="1"/>
    <x v="5"/>
  </r>
  <r>
    <x v="38"/>
    <n v="126"/>
    <x v="3"/>
    <x v="0"/>
  </r>
  <r>
    <x v="32"/>
    <n v="25"/>
    <x v="3"/>
    <x v="3"/>
  </r>
  <r>
    <x v="38"/>
    <n v="125"/>
    <x v="3"/>
    <x v="3"/>
  </r>
  <r>
    <x v="32"/>
    <n v="25"/>
    <x v="3"/>
    <x v="7"/>
  </r>
  <r>
    <x v="27"/>
    <n v="29"/>
    <x v="3"/>
    <x v="3"/>
  </r>
  <r>
    <x v="9"/>
    <n v="82"/>
    <x v="3"/>
    <x v="4"/>
  </r>
  <r>
    <x v="16"/>
    <n v="410"/>
    <x v="3"/>
    <x v="1"/>
  </r>
  <r>
    <x v="16"/>
    <n v="408"/>
    <x v="1"/>
    <x v="0"/>
  </r>
  <r>
    <x v="14"/>
    <n v="65"/>
    <x v="3"/>
    <x v="2"/>
  </r>
  <r>
    <x v="16"/>
    <n v="405"/>
    <x v="3"/>
    <x v="1"/>
  </r>
  <r>
    <x v="118"/>
    <n v="10"/>
    <x v="2"/>
    <x v="3"/>
  </r>
  <r>
    <x v="8"/>
    <n v="20"/>
    <x v="3"/>
    <x v="0"/>
  </r>
  <r>
    <x v="11"/>
    <n v="6"/>
    <x v="3"/>
    <x v="3"/>
  </r>
  <r>
    <x v="7"/>
    <n v="8"/>
    <x v="1"/>
    <x v="0"/>
  </r>
  <r>
    <x v="2"/>
    <n v="40"/>
    <x v="3"/>
    <x v="7"/>
  </r>
  <r>
    <x v="54"/>
    <n v="2"/>
    <x v="3"/>
    <x v="1"/>
  </r>
  <r>
    <x v="2"/>
    <n v="40"/>
    <x v="1"/>
    <x v="2"/>
  </r>
  <r>
    <x v="16"/>
    <n v="400"/>
    <x v="3"/>
    <x v="4"/>
  </r>
  <r>
    <x v="201"/>
    <n v="30"/>
    <x v="3"/>
    <x v="2"/>
  </r>
  <r>
    <x v="270"/>
    <n v="879"/>
    <x v="3"/>
    <x v="0"/>
  </r>
  <r>
    <x v="19"/>
    <n v="199"/>
    <x v="3"/>
    <x v="0"/>
  </r>
  <r>
    <x v="16"/>
    <n v="396"/>
    <x v="3"/>
    <x v="4"/>
  </r>
  <r>
    <x v="2"/>
    <n v="39"/>
    <x v="3"/>
    <x v="3"/>
  </r>
  <r>
    <x v="9"/>
    <n v="77"/>
    <x v="3"/>
    <x v="5"/>
  </r>
  <r>
    <x v="223"/>
    <n v="25"/>
    <x v="3"/>
    <x v="5"/>
  </r>
  <r>
    <x v="12"/>
    <n v="153"/>
    <x v="3"/>
    <x v="4"/>
  </r>
  <r>
    <x v="239"/>
    <n v="236"/>
    <x v="3"/>
    <x v="6"/>
  </r>
  <r>
    <x v="9"/>
    <n v="76"/>
    <x v="3"/>
    <x v="4"/>
  </r>
  <r>
    <x v="19"/>
    <n v="188"/>
    <x v="3"/>
    <x v="7"/>
  </r>
  <r>
    <x v="18"/>
    <n v="90"/>
    <x v="3"/>
    <x v="0"/>
  </r>
  <r>
    <x v="9"/>
    <n v="75"/>
    <x v="1"/>
    <x v="7"/>
  </r>
  <r>
    <x v="6"/>
    <n v="30"/>
    <x v="3"/>
    <x v="5"/>
  </r>
  <r>
    <x v="32"/>
    <n v="22"/>
    <x v="3"/>
    <x v="2"/>
  </r>
  <r>
    <x v="58"/>
    <n v="26"/>
    <x v="3"/>
    <x v="1"/>
  </r>
  <r>
    <x v="38"/>
    <n v="108"/>
    <x v="2"/>
    <x v="7"/>
  </r>
  <r>
    <x v="16"/>
    <n v="360"/>
    <x v="3"/>
    <x v="4"/>
  </r>
  <r>
    <x v="2"/>
    <n v="36"/>
    <x v="3"/>
    <x v="5"/>
  </r>
  <r>
    <x v="16"/>
    <n v="359"/>
    <x v="1"/>
    <x v="4"/>
  </r>
  <r>
    <x v="240"/>
    <n v="201"/>
    <x v="3"/>
    <x v="7"/>
  </r>
  <r>
    <x v="357"/>
    <n v="80"/>
    <x v="3"/>
    <x v="0"/>
  </r>
  <r>
    <x v="13"/>
    <n v="50"/>
    <x v="3"/>
    <x v="5"/>
  </r>
  <r>
    <x v="27"/>
    <n v="25"/>
    <x v="3"/>
    <x v="7"/>
  </r>
  <r>
    <x v="10"/>
    <n v="70"/>
    <x v="3"/>
    <x v="7"/>
  </r>
  <r>
    <x v="2"/>
    <n v="35"/>
    <x v="3"/>
    <x v="0"/>
  </r>
  <r>
    <x v="32"/>
    <n v="21"/>
    <x v="3"/>
    <x v="7"/>
  </r>
  <r>
    <x v="32"/>
    <n v="21"/>
    <x v="3"/>
    <x v="5"/>
  </r>
  <r>
    <x v="9"/>
    <n v="70"/>
    <x v="3"/>
    <x v="1"/>
  </r>
  <r>
    <x v="275"/>
    <n v="2716"/>
    <x v="3"/>
    <x v="1"/>
  </r>
  <r>
    <x v="14"/>
    <n v="55"/>
    <x v="1"/>
    <x v="0"/>
  </r>
  <r>
    <x v="14"/>
    <n v="55"/>
    <x v="3"/>
    <x v="7"/>
  </r>
  <r>
    <x v="358"/>
    <n v="61"/>
    <x v="3"/>
    <x v="4"/>
  </r>
  <r>
    <x v="175"/>
    <n v="1026"/>
    <x v="1"/>
    <x v="0"/>
  </r>
  <r>
    <x v="2"/>
    <n v="34"/>
    <x v="3"/>
    <x v="2"/>
  </r>
  <r>
    <x v="6"/>
    <n v="27"/>
    <x v="3"/>
    <x v="3"/>
  </r>
  <r>
    <x v="9"/>
    <n v="67"/>
    <x v="1"/>
    <x v="5"/>
  </r>
  <r>
    <x v="359"/>
    <n v="30"/>
    <x v="3"/>
    <x v="4"/>
  </r>
  <r>
    <x v="51"/>
    <n v="10"/>
    <x v="3"/>
    <x v="5"/>
  </r>
  <r>
    <x v="117"/>
    <n v="500"/>
    <x v="3"/>
    <x v="3"/>
  </r>
  <r>
    <x v="51"/>
    <n v="10"/>
    <x v="3"/>
    <x v="3"/>
  </r>
  <r>
    <x v="51"/>
    <n v="10"/>
    <x v="1"/>
    <x v="3"/>
  </r>
  <r>
    <x v="32"/>
    <n v="20"/>
    <x v="3"/>
    <x v="1"/>
  </r>
  <r>
    <x v="360"/>
    <n v="80"/>
    <x v="1"/>
    <x v="5"/>
  </r>
  <r>
    <x v="361"/>
    <n v="5"/>
    <x v="1"/>
    <x v="0"/>
  </r>
  <r>
    <x v="12"/>
    <n v="125"/>
    <x v="3"/>
    <x v="3"/>
  </r>
  <r>
    <x v="6"/>
    <n v="25"/>
    <x v="3"/>
    <x v="3"/>
  </r>
  <r>
    <x v="14"/>
    <n v="50"/>
    <x v="3"/>
    <x v="7"/>
  </r>
  <r>
    <x v="161"/>
    <n v="28"/>
    <x v="1"/>
    <x v="0"/>
  </r>
  <r>
    <x v="19"/>
    <n v="151"/>
    <x v="3"/>
    <x v="7"/>
  </r>
  <r>
    <x v="2"/>
    <n v="30"/>
    <x v="3"/>
    <x v="7"/>
  </r>
  <r>
    <x v="132"/>
    <n v="51"/>
    <x v="1"/>
    <x v="7"/>
  </r>
  <r>
    <x v="41"/>
    <n v="45"/>
    <x v="3"/>
    <x v="3"/>
  </r>
  <r>
    <x v="2"/>
    <n v="30"/>
    <x v="3"/>
    <x v="2"/>
  </r>
  <r>
    <x v="64"/>
    <n v="358"/>
    <x v="1"/>
    <x v="0"/>
  </r>
  <r>
    <x v="26"/>
    <n v="35"/>
    <x v="3"/>
    <x v="2"/>
  </r>
  <r>
    <x v="12"/>
    <n v="115"/>
    <x v="1"/>
    <x v="4"/>
  </r>
  <r>
    <x v="362"/>
    <n v="108"/>
    <x v="1"/>
    <x v="0"/>
  </r>
  <r>
    <x v="16"/>
    <n v="284"/>
    <x v="3"/>
    <x v="1"/>
  </r>
  <r>
    <x v="16"/>
    <n v="280"/>
    <x v="3"/>
    <x v="0"/>
  </r>
  <r>
    <x v="9"/>
    <n v="56"/>
    <x v="3"/>
    <x v="0"/>
  </r>
  <r>
    <x v="9"/>
    <n v="56"/>
    <x v="3"/>
    <x v="1"/>
  </r>
  <r>
    <x v="64"/>
    <n v="335"/>
    <x v="3"/>
    <x v="7"/>
  </r>
  <r>
    <x v="103"/>
    <n v="25"/>
    <x v="3"/>
    <x v="0"/>
  </r>
  <r>
    <x v="29"/>
    <n v="11"/>
    <x v="3"/>
    <x v="3"/>
  </r>
  <r>
    <x v="9"/>
    <n v="55"/>
    <x v="1"/>
    <x v="5"/>
  </r>
  <r>
    <x v="363"/>
    <n v="5"/>
    <x v="1"/>
    <x v="2"/>
  </r>
  <r>
    <x v="364"/>
    <n v="640"/>
    <x v="3"/>
    <x v="4"/>
  </r>
  <r>
    <x v="16"/>
    <n v="260"/>
    <x v="3"/>
    <x v="0"/>
  </r>
  <r>
    <x v="12"/>
    <n v="102"/>
    <x v="3"/>
    <x v="0"/>
  </r>
  <r>
    <x v="9"/>
    <n v="51"/>
    <x v="3"/>
    <x v="1"/>
  </r>
  <r>
    <x v="16"/>
    <n v="255"/>
    <x v="3"/>
    <x v="1"/>
  </r>
  <r>
    <x v="24"/>
    <n v="503"/>
    <x v="1"/>
    <x v="0"/>
  </r>
  <r>
    <x v="19"/>
    <n v="125"/>
    <x v="3"/>
    <x v="1"/>
  </r>
  <r>
    <x v="9"/>
    <n v="50"/>
    <x v="1"/>
    <x v="7"/>
  </r>
  <r>
    <x v="29"/>
    <n v="10"/>
    <x v="3"/>
    <x v="1"/>
  </r>
  <r>
    <x v="7"/>
    <n v="5"/>
    <x v="3"/>
    <x v="6"/>
  </r>
  <r>
    <x v="2"/>
    <n v="25"/>
    <x v="3"/>
    <x v="1"/>
  </r>
  <r>
    <x v="7"/>
    <n v="5"/>
    <x v="3"/>
    <x v="7"/>
  </r>
  <r>
    <x v="14"/>
    <n v="40"/>
    <x v="3"/>
    <x v="6"/>
  </r>
  <r>
    <x v="2"/>
    <n v="25"/>
    <x v="3"/>
    <x v="3"/>
  </r>
  <r>
    <x v="7"/>
    <n v="5"/>
    <x v="3"/>
    <x v="1"/>
  </r>
  <r>
    <x v="32"/>
    <n v="15"/>
    <x v="3"/>
    <x v="5"/>
  </r>
  <r>
    <x v="12"/>
    <n v="100"/>
    <x v="3"/>
    <x v="2"/>
  </r>
  <r>
    <x v="19"/>
    <n v="123"/>
    <x v="3"/>
    <x v="0"/>
  </r>
  <r>
    <x v="147"/>
    <n v="1224"/>
    <x v="3"/>
    <x v="7"/>
  </r>
  <r>
    <x v="38"/>
    <n v="73"/>
    <x v="3"/>
    <x v="7"/>
  </r>
  <r>
    <x v="92"/>
    <n v="105"/>
    <x v="3"/>
    <x v="3"/>
  </r>
  <r>
    <x v="38"/>
    <n v="71"/>
    <x v="3"/>
    <x v="7"/>
  </r>
  <r>
    <x v="290"/>
    <n v="425"/>
    <x v="3"/>
    <x v="1"/>
  </r>
  <r>
    <x v="24"/>
    <n v="467"/>
    <x v="3"/>
    <x v="0"/>
  </r>
  <r>
    <x v="41"/>
    <n v="35"/>
    <x v="3"/>
    <x v="7"/>
  </r>
  <r>
    <x v="9"/>
    <n v="45"/>
    <x v="3"/>
    <x v="1"/>
  </r>
  <r>
    <x v="14"/>
    <n v="36"/>
    <x v="3"/>
    <x v="1"/>
  </r>
  <r>
    <x v="142"/>
    <n v="10"/>
    <x v="3"/>
    <x v="6"/>
  </r>
  <r>
    <x v="119"/>
    <n v="14.5"/>
    <x v="3"/>
    <x v="4"/>
  </r>
  <r>
    <x v="14"/>
    <n v="35"/>
    <x v="3"/>
    <x v="5"/>
  </r>
  <r>
    <x v="18"/>
    <n v="52"/>
    <x v="3"/>
    <x v="4"/>
  </r>
  <r>
    <x v="18"/>
    <n v="52"/>
    <x v="3"/>
    <x v="7"/>
  </r>
  <r>
    <x v="365"/>
    <n v="55"/>
    <x v="3"/>
    <x v="3"/>
  </r>
  <r>
    <x v="64"/>
    <n v="259"/>
    <x v="3"/>
    <x v="0"/>
  </r>
  <r>
    <x v="24"/>
    <n v="426"/>
    <x v="3"/>
    <x v="0"/>
  </r>
  <r>
    <x v="19"/>
    <n v="106"/>
    <x v="3"/>
    <x v="0"/>
  </r>
  <r>
    <x v="2"/>
    <n v="21"/>
    <x v="3"/>
    <x v="3"/>
  </r>
  <r>
    <x v="2"/>
    <n v="21"/>
    <x v="3"/>
    <x v="2"/>
  </r>
  <r>
    <x v="19"/>
    <n v="105"/>
    <x v="3"/>
    <x v="5"/>
  </r>
  <r>
    <x v="2"/>
    <n v="21"/>
    <x v="3"/>
    <x v="3"/>
  </r>
  <r>
    <x v="18"/>
    <n v="50"/>
    <x v="3"/>
    <x v="4"/>
  </r>
  <r>
    <x v="26"/>
    <n v="25"/>
    <x v="3"/>
    <x v="6"/>
  </r>
  <r>
    <x v="126"/>
    <n v="186"/>
    <x v="3"/>
    <x v="1"/>
  </r>
  <r>
    <x v="126"/>
    <n v="185"/>
    <x v="3"/>
    <x v="3"/>
  </r>
  <r>
    <x v="38"/>
    <n v="61"/>
    <x v="3"/>
    <x v="0"/>
  </r>
  <r>
    <x v="38"/>
    <n v="60"/>
    <x v="3"/>
    <x v="4"/>
  </r>
  <r>
    <x v="19"/>
    <n v="100"/>
    <x v="3"/>
    <x v="7"/>
  </r>
  <r>
    <x v="366"/>
    <n v="156"/>
    <x v="3"/>
    <x v="0"/>
  </r>
  <r>
    <x v="2"/>
    <n v="20"/>
    <x v="3"/>
    <x v="2"/>
  </r>
  <r>
    <x v="9"/>
    <n v="40"/>
    <x v="3"/>
    <x v="3"/>
  </r>
  <r>
    <x v="7"/>
    <n v="4"/>
    <x v="3"/>
    <x v="3"/>
  </r>
  <r>
    <x v="8"/>
    <n v="10"/>
    <x v="3"/>
    <x v="1"/>
  </r>
  <r>
    <x v="22"/>
    <n v="2"/>
    <x v="3"/>
    <x v="5"/>
  </r>
  <r>
    <x v="175"/>
    <n v="590"/>
    <x v="3"/>
    <x v="0"/>
  </r>
  <r>
    <x v="367"/>
    <n v="346"/>
    <x v="3"/>
    <x v="0"/>
  </r>
  <r>
    <x v="81"/>
    <n v="310"/>
    <x v="3"/>
    <x v="1"/>
  </r>
  <r>
    <x v="166"/>
    <n v="270"/>
    <x v="1"/>
    <x v="0"/>
  </r>
  <r>
    <x v="12"/>
    <n v="75"/>
    <x v="1"/>
    <x v="0"/>
  </r>
  <r>
    <x v="38"/>
    <n v="55"/>
    <x v="3"/>
    <x v="0"/>
  </r>
  <r>
    <x v="38"/>
    <n v="55"/>
    <x v="1"/>
    <x v="0"/>
  </r>
  <r>
    <x v="3"/>
    <n v="110"/>
    <x v="3"/>
    <x v="3"/>
  </r>
  <r>
    <x v="2"/>
    <n v="18"/>
    <x v="2"/>
    <x v="2"/>
  </r>
  <r>
    <x v="31"/>
    <n v="125"/>
    <x v="3"/>
    <x v="1"/>
  </r>
  <r>
    <x v="13"/>
    <n v="25"/>
    <x v="3"/>
    <x v="2"/>
  </r>
  <r>
    <x v="172"/>
    <n v="700"/>
    <x v="3"/>
    <x v="0"/>
  </r>
  <r>
    <x v="16"/>
    <n v="170"/>
    <x v="3"/>
    <x v="2"/>
  </r>
  <r>
    <x v="368"/>
    <n v="50"/>
    <x v="3"/>
    <x v="3"/>
  </r>
  <r>
    <x v="32"/>
    <n v="10"/>
    <x v="3"/>
    <x v="3"/>
  </r>
  <r>
    <x v="51"/>
    <n v="5"/>
    <x v="3"/>
    <x v="3"/>
  </r>
  <r>
    <x v="38"/>
    <n v="50"/>
    <x v="3"/>
    <x v="4"/>
  </r>
  <r>
    <x v="3"/>
    <n v="100"/>
    <x v="3"/>
    <x v="5"/>
  </r>
  <r>
    <x v="38"/>
    <n v="50"/>
    <x v="3"/>
    <x v="7"/>
  </r>
  <r>
    <x v="32"/>
    <n v="10"/>
    <x v="3"/>
    <x v="5"/>
  </r>
  <r>
    <x v="38"/>
    <n v="50"/>
    <x v="3"/>
    <x v="6"/>
  </r>
  <r>
    <x v="32"/>
    <n v="10"/>
    <x v="1"/>
    <x v="4"/>
  </r>
  <r>
    <x v="25"/>
    <n v="132"/>
    <x v="3"/>
    <x v="0"/>
  </r>
  <r>
    <x v="19"/>
    <n v="82"/>
    <x v="1"/>
    <x v="0"/>
  </r>
  <r>
    <x v="14"/>
    <n v="26.01"/>
    <x v="3"/>
    <x v="7"/>
  </r>
  <r>
    <x v="92"/>
    <n v="70"/>
    <x v="3"/>
    <x v="0"/>
  </r>
  <r>
    <x v="315"/>
    <n v="1550"/>
    <x v="3"/>
    <x v="3"/>
  </r>
  <r>
    <x v="12"/>
    <n v="62"/>
    <x v="3"/>
    <x v="2"/>
  </r>
  <r>
    <x v="24"/>
    <n v="305"/>
    <x v="3"/>
    <x v="0"/>
  </r>
  <r>
    <x v="31"/>
    <n v="106"/>
    <x v="1"/>
    <x v="0"/>
  </r>
  <r>
    <x v="16"/>
    <n v="151"/>
    <x v="3"/>
    <x v="2"/>
  </r>
  <r>
    <x v="2"/>
    <n v="15"/>
    <x v="3"/>
    <x v="3"/>
  </r>
  <r>
    <x v="3"/>
    <n v="90"/>
    <x v="3"/>
    <x v="2"/>
  </r>
  <r>
    <x v="123"/>
    <n v="250"/>
    <x v="1"/>
    <x v="8"/>
  </r>
  <r>
    <x v="132"/>
    <n v="25"/>
    <x v="3"/>
    <x v="4"/>
  </r>
  <r>
    <x v="369"/>
    <n v="215"/>
    <x v="3"/>
    <x v="4"/>
  </r>
  <r>
    <x v="27"/>
    <n v="10"/>
    <x v="3"/>
    <x v="3"/>
  </r>
  <r>
    <x v="27"/>
    <n v="10"/>
    <x v="3"/>
    <x v="3"/>
  </r>
  <r>
    <x v="3"/>
    <n v="85"/>
    <x v="3"/>
    <x v="0"/>
  </r>
  <r>
    <x v="55"/>
    <n v="35"/>
    <x v="3"/>
    <x v="3"/>
  </r>
  <r>
    <x v="12"/>
    <n v="56"/>
    <x v="3"/>
    <x v="3"/>
  </r>
  <r>
    <x v="24"/>
    <n v="280"/>
    <x v="3"/>
    <x v="6"/>
  </r>
  <r>
    <x v="50"/>
    <n v="151"/>
    <x v="1"/>
    <x v="4"/>
  </r>
  <r>
    <x v="301"/>
    <n v="11"/>
    <x v="3"/>
    <x v="3"/>
  </r>
  <r>
    <x v="370"/>
    <n v="250"/>
    <x v="1"/>
    <x v="0"/>
  </r>
  <r>
    <x v="371"/>
    <n v="8"/>
    <x v="1"/>
    <x v="4"/>
  </r>
  <r>
    <x v="41"/>
    <n v="20"/>
    <x v="3"/>
    <x v="0"/>
  </r>
  <r>
    <x v="126"/>
    <n v="120"/>
    <x v="1"/>
    <x v="7"/>
  </r>
  <r>
    <x v="126"/>
    <n v="118"/>
    <x v="3"/>
    <x v="1"/>
  </r>
  <r>
    <x v="372"/>
    <n v="29"/>
    <x v="3"/>
    <x v="3"/>
  </r>
  <r>
    <x v="29"/>
    <n v="5"/>
    <x v="3"/>
    <x v="5"/>
  </r>
  <r>
    <x v="24"/>
    <n v="250"/>
    <x v="1"/>
    <x v="7"/>
  </r>
  <r>
    <x v="12"/>
    <n v="50"/>
    <x v="3"/>
    <x v="3"/>
  </r>
  <r>
    <x v="29"/>
    <n v="5"/>
    <x v="3"/>
    <x v="3"/>
  </r>
  <r>
    <x v="25"/>
    <n v="100"/>
    <x v="1"/>
    <x v="0"/>
  </r>
  <r>
    <x v="29"/>
    <n v="5"/>
    <x v="3"/>
    <x v="3"/>
  </r>
  <r>
    <x v="29"/>
    <n v="5"/>
    <x v="3"/>
    <x v="3"/>
  </r>
  <r>
    <x v="82"/>
    <n v="2"/>
    <x v="3"/>
    <x v="5"/>
  </r>
  <r>
    <x v="38"/>
    <n v="36"/>
    <x v="3"/>
    <x v="7"/>
  </r>
  <r>
    <x v="12"/>
    <n v="48"/>
    <x v="3"/>
    <x v="5"/>
  </r>
  <r>
    <x v="141"/>
    <n v="5"/>
    <x v="3"/>
    <x v="1"/>
  </r>
  <r>
    <x v="32"/>
    <n v="7"/>
    <x v="3"/>
    <x v="5"/>
  </r>
  <r>
    <x v="373"/>
    <n v="90"/>
    <x v="3"/>
    <x v="5"/>
  </r>
  <r>
    <x v="190"/>
    <n v="10"/>
    <x v="3"/>
    <x v="4"/>
  </r>
  <r>
    <x v="24"/>
    <n v="226"/>
    <x v="3"/>
    <x v="0"/>
  </r>
  <r>
    <x v="64"/>
    <n v="135"/>
    <x v="3"/>
    <x v="3"/>
  </r>
  <r>
    <x v="2"/>
    <n v="11"/>
    <x v="3"/>
    <x v="2"/>
  </r>
  <r>
    <x v="2"/>
    <n v="11"/>
    <x v="3"/>
    <x v="3"/>
  </r>
  <r>
    <x v="2"/>
    <n v="11"/>
    <x v="3"/>
    <x v="1"/>
  </r>
  <r>
    <x v="2"/>
    <n v="11"/>
    <x v="3"/>
    <x v="1"/>
  </r>
  <r>
    <x v="374"/>
    <n v="105"/>
    <x v="3"/>
    <x v="0"/>
  </r>
  <r>
    <x v="31"/>
    <n v="75"/>
    <x v="3"/>
    <x v="2"/>
  </r>
  <r>
    <x v="288"/>
    <n v="2103"/>
    <x v="3"/>
    <x v="3"/>
  </r>
  <r>
    <x v="9"/>
    <n v="21"/>
    <x v="3"/>
    <x v="3"/>
  </r>
  <r>
    <x v="24"/>
    <n v="205"/>
    <x v="3"/>
    <x v="0"/>
  </r>
  <r>
    <x v="45"/>
    <n v="85"/>
    <x v="3"/>
    <x v="1"/>
  </r>
  <r>
    <x v="22"/>
    <n v="1"/>
    <x v="3"/>
    <x v="5"/>
  </r>
  <r>
    <x v="2"/>
    <n v="10"/>
    <x v="3"/>
    <x v="0"/>
  </r>
  <r>
    <x v="32"/>
    <n v="6"/>
    <x v="3"/>
    <x v="5"/>
  </r>
  <r>
    <x v="2"/>
    <n v="10"/>
    <x v="3"/>
    <x v="7"/>
  </r>
  <r>
    <x v="51"/>
    <n v="3"/>
    <x v="3"/>
    <x v="3"/>
  </r>
  <r>
    <x v="2"/>
    <n v="10"/>
    <x v="1"/>
    <x v="0"/>
  </r>
  <r>
    <x v="16"/>
    <n v="100"/>
    <x v="1"/>
    <x v="0"/>
  </r>
  <r>
    <x v="2"/>
    <n v="10"/>
    <x v="3"/>
    <x v="4"/>
  </r>
  <r>
    <x v="29"/>
    <n v="4"/>
    <x v="1"/>
    <x v="0"/>
  </r>
  <r>
    <x v="31"/>
    <n v="70"/>
    <x v="3"/>
    <x v="3"/>
  </r>
  <r>
    <x v="2"/>
    <n v="10"/>
    <x v="1"/>
    <x v="0"/>
  </r>
  <r>
    <x v="9"/>
    <n v="20"/>
    <x v="3"/>
    <x v="3"/>
  </r>
  <r>
    <x v="22"/>
    <n v="1"/>
    <x v="3"/>
    <x v="7"/>
  </r>
  <r>
    <x v="38"/>
    <n v="30"/>
    <x v="3"/>
    <x v="7"/>
  </r>
  <r>
    <x v="22"/>
    <n v="1"/>
    <x v="3"/>
    <x v="3"/>
  </r>
  <r>
    <x v="2"/>
    <n v="10"/>
    <x v="1"/>
    <x v="3"/>
  </r>
  <r>
    <x v="64"/>
    <n v="120"/>
    <x v="3"/>
    <x v="3"/>
  </r>
  <r>
    <x v="375"/>
    <n v="10"/>
    <x v="3"/>
    <x v="2"/>
  </r>
  <r>
    <x v="128"/>
    <n v="126"/>
    <x v="3"/>
    <x v="3"/>
  </r>
  <r>
    <x v="376"/>
    <n v="220"/>
    <x v="1"/>
    <x v="0"/>
  </r>
  <r>
    <x v="377"/>
    <n v="1"/>
    <x v="3"/>
    <x v="5"/>
  </r>
  <r>
    <x v="83"/>
    <n v="30"/>
    <x v="1"/>
    <x v="0"/>
  </r>
  <r>
    <x v="81"/>
    <n v="149"/>
    <x v="3"/>
    <x v="4"/>
  </r>
  <r>
    <x v="172"/>
    <n v="350"/>
    <x v="1"/>
    <x v="0"/>
  </r>
  <r>
    <x v="9"/>
    <n v="17"/>
    <x v="3"/>
    <x v="7"/>
  </r>
  <r>
    <x v="19"/>
    <n v="42"/>
    <x v="3"/>
    <x v="0"/>
  </r>
  <r>
    <x v="123"/>
    <n v="142"/>
    <x v="3"/>
    <x v="0"/>
  </r>
  <r>
    <x v="32"/>
    <n v="5"/>
    <x v="3"/>
    <x v="3"/>
  </r>
  <r>
    <x v="38"/>
    <n v="25"/>
    <x v="3"/>
    <x v="3"/>
  </r>
  <r>
    <x v="32"/>
    <n v="5"/>
    <x v="3"/>
    <x v="7"/>
  </r>
  <r>
    <x v="32"/>
    <n v="5"/>
    <x v="3"/>
    <x v="3"/>
  </r>
  <r>
    <x v="3"/>
    <n v="50"/>
    <x v="3"/>
    <x v="7"/>
  </r>
  <r>
    <x v="38"/>
    <n v="25"/>
    <x v="3"/>
    <x v="1"/>
  </r>
  <r>
    <x v="3"/>
    <n v="50"/>
    <x v="3"/>
    <x v="7"/>
  </r>
  <r>
    <x v="3"/>
    <n v="50"/>
    <x v="3"/>
    <x v="1"/>
  </r>
  <r>
    <x v="26"/>
    <n v="10"/>
    <x v="3"/>
    <x v="1"/>
  </r>
  <r>
    <x v="378"/>
    <n v="1431"/>
    <x v="3"/>
    <x v="1"/>
  </r>
  <r>
    <x v="12"/>
    <n v="31"/>
    <x v="3"/>
    <x v="4"/>
  </r>
  <r>
    <x v="342"/>
    <n v="335"/>
    <x v="3"/>
    <x v="3"/>
  </r>
  <r>
    <x v="70"/>
    <n v="605"/>
    <x v="1"/>
    <x v="3"/>
  </r>
  <r>
    <x v="16"/>
    <n v="75"/>
    <x v="3"/>
    <x v="7"/>
  </r>
  <r>
    <x v="3"/>
    <n v="45"/>
    <x v="3"/>
    <x v="1"/>
  </r>
  <r>
    <x v="16"/>
    <n v="75"/>
    <x v="3"/>
    <x v="3"/>
  </r>
  <r>
    <x v="16"/>
    <n v="75"/>
    <x v="3"/>
    <x v="7"/>
  </r>
  <r>
    <x v="16"/>
    <n v="74"/>
    <x v="3"/>
    <x v="7"/>
  </r>
  <r>
    <x v="172"/>
    <n v="277"/>
    <x v="1"/>
    <x v="7"/>
  </r>
  <r>
    <x v="14"/>
    <n v="11"/>
    <x v="3"/>
    <x v="4"/>
  </r>
  <r>
    <x v="51"/>
    <n v="2"/>
    <x v="3"/>
    <x v="6"/>
  </r>
  <r>
    <x v="25"/>
    <n v="53"/>
    <x v="3"/>
    <x v="1"/>
  </r>
  <r>
    <x v="12"/>
    <n v="26"/>
    <x v="3"/>
    <x v="7"/>
  </r>
  <r>
    <x v="14"/>
    <n v="10"/>
    <x v="3"/>
    <x v="3"/>
  </r>
  <r>
    <x v="18"/>
    <n v="15"/>
    <x v="3"/>
    <x v="5"/>
  </r>
  <r>
    <x v="82"/>
    <n v="1"/>
    <x v="3"/>
    <x v="6"/>
  </r>
  <r>
    <x v="12"/>
    <n v="25"/>
    <x v="1"/>
    <x v="0"/>
  </r>
  <r>
    <x v="81"/>
    <n v="100"/>
    <x v="3"/>
    <x v="7"/>
  </r>
  <r>
    <x v="172"/>
    <n v="250"/>
    <x v="3"/>
    <x v="4"/>
  </r>
  <r>
    <x v="2"/>
    <n v="6"/>
    <x v="3"/>
    <x v="1"/>
  </r>
  <r>
    <x v="8"/>
    <n v="3"/>
    <x v="3"/>
    <x v="4"/>
  </r>
  <r>
    <x v="64"/>
    <n v="71"/>
    <x v="3"/>
    <x v="3"/>
  </r>
  <r>
    <x v="379"/>
    <n v="5"/>
    <x v="3"/>
    <x v="5"/>
  </r>
  <r>
    <x v="315"/>
    <n v="560"/>
    <x v="3"/>
    <x v="1"/>
  </r>
  <r>
    <x v="126"/>
    <n v="50"/>
    <x v="3"/>
    <x v="2"/>
  </r>
  <r>
    <x v="16"/>
    <n v="53"/>
    <x v="3"/>
    <x v="0"/>
  </r>
  <r>
    <x v="12"/>
    <n v="21"/>
    <x v="3"/>
    <x v="1"/>
  </r>
  <r>
    <x v="19"/>
    <n v="26"/>
    <x v="3"/>
    <x v="5"/>
  </r>
  <r>
    <x v="19"/>
    <n v="26"/>
    <x v="3"/>
    <x v="0"/>
  </r>
  <r>
    <x v="19"/>
    <n v="26"/>
    <x v="3"/>
    <x v="0"/>
  </r>
  <r>
    <x v="7"/>
    <n v="1"/>
    <x v="3"/>
    <x v="3"/>
  </r>
  <r>
    <x v="29"/>
    <n v="2"/>
    <x v="3"/>
    <x v="3"/>
  </r>
  <r>
    <x v="7"/>
    <n v="1"/>
    <x v="1"/>
    <x v="0"/>
  </r>
  <r>
    <x v="7"/>
    <n v="1"/>
    <x v="3"/>
    <x v="3"/>
  </r>
  <r>
    <x v="7"/>
    <n v="1"/>
    <x v="3"/>
    <x v="2"/>
  </r>
  <r>
    <x v="9"/>
    <n v="10"/>
    <x v="3"/>
    <x v="4"/>
  </r>
  <r>
    <x v="2"/>
    <n v="5"/>
    <x v="3"/>
    <x v="4"/>
  </r>
  <r>
    <x v="16"/>
    <n v="50"/>
    <x v="3"/>
    <x v="0"/>
  </r>
  <r>
    <x v="38"/>
    <n v="15"/>
    <x v="3"/>
    <x v="5"/>
  </r>
  <r>
    <x v="9"/>
    <n v="10"/>
    <x v="1"/>
    <x v="5"/>
  </r>
  <r>
    <x v="172"/>
    <n v="200"/>
    <x v="3"/>
    <x v="5"/>
  </r>
  <r>
    <x v="19"/>
    <n v="25"/>
    <x v="3"/>
    <x v="7"/>
  </r>
  <r>
    <x v="2"/>
    <n v="5"/>
    <x v="3"/>
    <x v="3"/>
  </r>
  <r>
    <x v="7"/>
    <n v="1"/>
    <x v="3"/>
    <x v="1"/>
  </r>
  <r>
    <x v="9"/>
    <n v="10"/>
    <x v="3"/>
    <x v="4"/>
  </r>
  <r>
    <x v="2"/>
    <n v="5"/>
    <x v="3"/>
    <x v="5"/>
  </r>
  <r>
    <x v="57"/>
    <n v="124"/>
    <x v="1"/>
    <x v="0"/>
  </r>
  <r>
    <x v="380"/>
    <n v="1"/>
    <x v="3"/>
    <x v="4"/>
  </r>
  <r>
    <x v="253"/>
    <n v="25"/>
    <x v="3"/>
    <x v="3"/>
  </r>
  <r>
    <x v="12"/>
    <n v="19"/>
    <x v="1"/>
    <x v="0"/>
  </r>
  <r>
    <x v="235"/>
    <n v="91"/>
    <x v="1"/>
    <x v="0"/>
  </r>
  <r>
    <x v="117"/>
    <n v="68"/>
    <x v="3"/>
    <x v="0"/>
  </r>
  <r>
    <x v="9"/>
    <n v="9"/>
    <x v="3"/>
    <x v="0"/>
  </r>
  <r>
    <x v="19"/>
    <n v="22"/>
    <x v="3"/>
    <x v="3"/>
  </r>
  <r>
    <x v="64"/>
    <n v="52"/>
    <x v="3"/>
    <x v="0"/>
  </r>
  <r>
    <x v="13"/>
    <n v="6"/>
    <x v="1"/>
    <x v="8"/>
  </r>
  <r>
    <x v="381"/>
    <n v="10"/>
    <x v="1"/>
    <x v="0"/>
  </r>
  <r>
    <x v="52"/>
    <n v="15"/>
    <x v="3"/>
    <x v="1"/>
  </r>
  <r>
    <x v="8"/>
    <n v="2"/>
    <x v="3"/>
    <x v="3"/>
  </r>
  <r>
    <x v="16"/>
    <n v="40"/>
    <x v="1"/>
    <x v="4"/>
  </r>
  <r>
    <x v="12"/>
    <n v="16"/>
    <x v="3"/>
    <x v="3"/>
  </r>
  <r>
    <x v="270"/>
    <n v="86"/>
    <x v="3"/>
    <x v="7"/>
  </r>
  <r>
    <x v="12"/>
    <n v="15"/>
    <x v="3"/>
    <x v="6"/>
  </r>
  <r>
    <x v="326"/>
    <n v="40"/>
    <x v="3"/>
    <x v="6"/>
  </r>
  <r>
    <x v="38"/>
    <n v="11"/>
    <x v="3"/>
    <x v="3"/>
  </r>
  <r>
    <x v="31"/>
    <n v="25"/>
    <x v="1"/>
    <x v="0"/>
  </r>
  <r>
    <x v="147"/>
    <n v="175"/>
    <x v="3"/>
    <x v="3"/>
  </r>
  <r>
    <x v="128"/>
    <n v="45"/>
    <x v="3"/>
    <x v="4"/>
  </r>
  <r>
    <x v="315"/>
    <n v="345"/>
    <x v="3"/>
    <x v="4"/>
  </r>
  <r>
    <x v="117"/>
    <n v="51"/>
    <x v="3"/>
    <x v="1"/>
  </r>
  <r>
    <x v="51"/>
    <n v="1"/>
    <x v="3"/>
    <x v="3"/>
  </r>
  <r>
    <x v="41"/>
    <n v="5"/>
    <x v="3"/>
    <x v="3"/>
  </r>
  <r>
    <x v="64"/>
    <n v="39"/>
    <x v="1"/>
    <x v="0"/>
  </r>
  <r>
    <x v="366"/>
    <n v="25"/>
    <x v="3"/>
    <x v="4"/>
  </r>
  <r>
    <x v="14"/>
    <n v="5"/>
    <x v="3"/>
    <x v="1"/>
  </r>
  <r>
    <x v="16"/>
    <n v="31"/>
    <x v="3"/>
    <x v="0"/>
  </r>
  <r>
    <x v="24"/>
    <n v="61"/>
    <x v="3"/>
    <x v="0"/>
  </r>
  <r>
    <x v="382"/>
    <n v="1800"/>
    <x v="3"/>
    <x v="3"/>
  </r>
  <r>
    <x v="2"/>
    <n v="3"/>
    <x v="1"/>
    <x v="0"/>
  </r>
  <r>
    <x v="81"/>
    <n v="47.69"/>
    <x v="3"/>
    <x v="1"/>
  </r>
  <r>
    <x v="64"/>
    <n v="35"/>
    <x v="3"/>
    <x v="7"/>
  </r>
  <r>
    <x v="147"/>
    <n v="140"/>
    <x v="1"/>
    <x v="4"/>
  </r>
  <r>
    <x v="52"/>
    <n v="10"/>
    <x v="1"/>
    <x v="3"/>
  </r>
  <r>
    <x v="128"/>
    <n v="35"/>
    <x v="3"/>
    <x v="7"/>
  </r>
  <r>
    <x v="16"/>
    <n v="26"/>
    <x v="3"/>
    <x v="3"/>
  </r>
  <r>
    <x v="24"/>
    <n v="51"/>
    <x v="1"/>
    <x v="0"/>
  </r>
  <r>
    <x v="9"/>
    <n v="5"/>
    <x v="2"/>
    <x v="2"/>
  </r>
  <r>
    <x v="12"/>
    <n v="10"/>
    <x v="3"/>
    <x v="1"/>
  </r>
  <r>
    <x v="29"/>
    <n v="1"/>
    <x v="3"/>
    <x v="6"/>
  </r>
  <r>
    <x v="24"/>
    <n v="50"/>
    <x v="1"/>
    <x v="0"/>
  </r>
  <r>
    <x v="9"/>
    <n v="5"/>
    <x v="3"/>
    <x v="3"/>
  </r>
  <r>
    <x v="12"/>
    <n v="10"/>
    <x v="3"/>
    <x v="1"/>
  </r>
  <r>
    <x v="29"/>
    <n v="1"/>
    <x v="1"/>
    <x v="8"/>
  </r>
  <r>
    <x v="24"/>
    <n v="47"/>
    <x v="3"/>
    <x v="1"/>
  </r>
  <r>
    <x v="92"/>
    <n v="10"/>
    <x v="1"/>
    <x v="0"/>
  </r>
  <r>
    <x v="175"/>
    <n v="65"/>
    <x v="3"/>
    <x v="7"/>
  </r>
  <r>
    <x v="24"/>
    <n v="41"/>
    <x v="3"/>
    <x v="1"/>
  </r>
  <r>
    <x v="19"/>
    <n v="10"/>
    <x v="3"/>
    <x v="3"/>
  </r>
  <r>
    <x v="8"/>
    <n v="1"/>
    <x v="3"/>
    <x v="0"/>
  </r>
  <r>
    <x v="8"/>
    <n v="1"/>
    <x v="3"/>
    <x v="3"/>
  </r>
  <r>
    <x v="2"/>
    <n v="2"/>
    <x v="1"/>
    <x v="0"/>
  </r>
  <r>
    <x v="8"/>
    <n v="1"/>
    <x v="3"/>
    <x v="1"/>
  </r>
  <r>
    <x v="16"/>
    <n v="20"/>
    <x v="3"/>
    <x v="4"/>
  </r>
  <r>
    <x v="16"/>
    <n v="20"/>
    <x v="3"/>
    <x v="3"/>
  </r>
  <r>
    <x v="19"/>
    <n v="10"/>
    <x v="3"/>
    <x v="3"/>
  </r>
  <r>
    <x v="8"/>
    <n v="1"/>
    <x v="3"/>
    <x v="3"/>
  </r>
  <r>
    <x v="383"/>
    <n v="5"/>
    <x v="3"/>
    <x v="1"/>
  </r>
  <r>
    <x v="384"/>
    <n v="45"/>
    <x v="3"/>
    <x v="7"/>
  </r>
  <r>
    <x v="315"/>
    <n v="178.52"/>
    <x v="3"/>
    <x v="1"/>
  </r>
  <r>
    <x v="12"/>
    <n v="7"/>
    <x v="3"/>
    <x v="3"/>
  </r>
  <r>
    <x v="385"/>
    <n v="1"/>
    <x v="3"/>
    <x v="2"/>
  </r>
  <r>
    <x v="3"/>
    <n v="10"/>
    <x v="2"/>
    <x v="3"/>
  </r>
  <r>
    <x v="32"/>
    <n v="1"/>
    <x v="3"/>
    <x v="0"/>
  </r>
  <r>
    <x v="32"/>
    <n v="1"/>
    <x v="1"/>
    <x v="4"/>
  </r>
  <r>
    <x v="32"/>
    <n v="1"/>
    <x v="3"/>
    <x v="2"/>
  </r>
  <r>
    <x v="32"/>
    <n v="1"/>
    <x v="3"/>
    <x v="6"/>
  </r>
  <r>
    <x v="52"/>
    <n v="6"/>
    <x v="3"/>
    <x v="6"/>
  </r>
  <r>
    <x v="32"/>
    <n v="1"/>
    <x v="3"/>
    <x v="3"/>
  </r>
  <r>
    <x v="119"/>
    <n v="1"/>
    <x v="3"/>
    <x v="4"/>
  </r>
  <r>
    <x v="12"/>
    <n v="6"/>
    <x v="3"/>
    <x v="0"/>
  </r>
  <r>
    <x v="9"/>
    <n v="3"/>
    <x v="3"/>
    <x v="3"/>
  </r>
  <r>
    <x v="16"/>
    <n v="15"/>
    <x v="3"/>
    <x v="0"/>
  </r>
  <r>
    <x v="27"/>
    <n v="1"/>
    <x v="3"/>
    <x v="7"/>
  </r>
  <r>
    <x v="386"/>
    <n v="26"/>
    <x v="3"/>
    <x v="4"/>
  </r>
  <r>
    <x v="79"/>
    <n v="10"/>
    <x v="3"/>
    <x v="5"/>
  </r>
  <r>
    <x v="24"/>
    <n v="26"/>
    <x v="3"/>
    <x v="3"/>
  </r>
  <r>
    <x v="240"/>
    <n v="7"/>
    <x v="3"/>
    <x v="3"/>
  </r>
  <r>
    <x v="24"/>
    <n v="25"/>
    <x v="3"/>
    <x v="3"/>
  </r>
  <r>
    <x v="12"/>
    <n v="5"/>
    <x v="3"/>
    <x v="7"/>
  </r>
  <r>
    <x v="57"/>
    <n v="30"/>
    <x v="3"/>
    <x v="7"/>
  </r>
  <r>
    <x v="387"/>
    <n v="10"/>
    <x v="3"/>
    <x v="0"/>
  </r>
  <r>
    <x v="388"/>
    <n v="645"/>
    <x v="3"/>
    <x v="3"/>
  </r>
  <r>
    <x v="103"/>
    <n v="1"/>
    <x v="3"/>
    <x v="2"/>
  </r>
  <r>
    <x v="389"/>
    <n v="50"/>
    <x v="3"/>
    <x v="0"/>
  </r>
  <r>
    <x v="2"/>
    <n v="1"/>
    <x v="3"/>
    <x v="0"/>
  </r>
  <r>
    <x v="390"/>
    <n v="90"/>
    <x v="1"/>
    <x v="0"/>
  </r>
  <r>
    <x v="2"/>
    <n v="1"/>
    <x v="3"/>
    <x v="1"/>
  </r>
  <r>
    <x v="16"/>
    <n v="10"/>
    <x v="3"/>
    <x v="7"/>
  </r>
  <r>
    <x v="19"/>
    <n v="5"/>
    <x v="3"/>
    <x v="7"/>
  </r>
  <r>
    <x v="2"/>
    <n v="1"/>
    <x v="3"/>
    <x v="3"/>
  </r>
  <r>
    <x v="2"/>
    <n v="1"/>
    <x v="1"/>
    <x v="0"/>
  </r>
  <r>
    <x v="9"/>
    <n v="2"/>
    <x v="3"/>
    <x v="3"/>
  </r>
  <r>
    <x v="2"/>
    <n v="1"/>
    <x v="3"/>
    <x v="3"/>
  </r>
  <r>
    <x v="391"/>
    <n v="376"/>
    <x v="3"/>
    <x v="3"/>
  </r>
  <r>
    <x v="270"/>
    <n v="20"/>
    <x v="3"/>
    <x v="3"/>
  </r>
  <r>
    <x v="94"/>
    <n v="12"/>
    <x v="3"/>
    <x v="1"/>
  </r>
  <r>
    <x v="153"/>
    <n v="3"/>
    <x v="3"/>
    <x v="0"/>
  </r>
  <r>
    <x v="18"/>
    <n v="2"/>
    <x v="3"/>
    <x v="3"/>
  </r>
  <r>
    <x v="26"/>
    <n v="1"/>
    <x v="3"/>
    <x v="5"/>
  </r>
  <r>
    <x v="52"/>
    <n v="3"/>
    <x v="3"/>
    <x v="3"/>
  </r>
  <r>
    <x v="175"/>
    <n v="25"/>
    <x v="3"/>
    <x v="3"/>
  </r>
  <r>
    <x v="26"/>
    <n v="1"/>
    <x v="3"/>
    <x v="7"/>
  </r>
  <r>
    <x v="3"/>
    <n v="5"/>
    <x v="3"/>
    <x v="4"/>
  </r>
  <r>
    <x v="35"/>
    <n v="26"/>
    <x v="3"/>
    <x v="1"/>
  </r>
  <r>
    <x v="320"/>
    <n v="1"/>
    <x v="3"/>
    <x v="4"/>
  </r>
  <r>
    <x v="315"/>
    <n v="75"/>
    <x v="3"/>
    <x v="5"/>
  </r>
  <r>
    <x v="166"/>
    <n v="10"/>
    <x v="1"/>
    <x v="4"/>
  </r>
  <r>
    <x v="13"/>
    <n v="1"/>
    <x v="3"/>
    <x v="3"/>
  </r>
  <r>
    <x v="76"/>
    <n v="2"/>
    <x v="3"/>
    <x v="7"/>
  </r>
  <r>
    <x v="392"/>
    <n v="1100"/>
    <x v="3"/>
    <x v="0"/>
  </r>
  <r>
    <x v="92"/>
    <n v="3"/>
    <x v="3"/>
    <x v="6"/>
  </r>
  <r>
    <x v="41"/>
    <n v="1"/>
    <x v="3"/>
    <x v="3"/>
  </r>
  <r>
    <x v="41"/>
    <n v="1"/>
    <x v="3"/>
    <x v="0"/>
  </r>
  <r>
    <x v="64"/>
    <n v="8"/>
    <x v="3"/>
    <x v="7"/>
  </r>
  <r>
    <x v="41"/>
    <n v="1"/>
    <x v="3"/>
    <x v="6"/>
  </r>
  <r>
    <x v="367"/>
    <n v="11"/>
    <x v="3"/>
    <x v="0"/>
  </r>
  <r>
    <x v="16"/>
    <n v="6"/>
    <x v="3"/>
    <x v="4"/>
  </r>
  <r>
    <x v="24"/>
    <n v="12"/>
    <x v="3"/>
    <x v="0"/>
  </r>
  <r>
    <x v="147"/>
    <n v="29"/>
    <x v="3"/>
    <x v="1"/>
  </r>
  <r>
    <x v="57"/>
    <n v="14"/>
    <x v="3"/>
    <x v="0"/>
  </r>
  <r>
    <x v="68"/>
    <n v="1"/>
    <x v="3"/>
    <x v="0"/>
  </r>
  <r>
    <x v="351"/>
    <n v="20"/>
    <x v="3"/>
    <x v="3"/>
  </r>
  <r>
    <x v="393"/>
    <n v="2"/>
    <x v="1"/>
    <x v="5"/>
  </r>
  <r>
    <x v="16"/>
    <n v="5"/>
    <x v="3"/>
    <x v="7"/>
  </r>
  <r>
    <x v="270"/>
    <n v="11"/>
    <x v="3"/>
    <x v="4"/>
  </r>
  <r>
    <x v="16"/>
    <n v="5"/>
    <x v="3"/>
    <x v="4"/>
  </r>
  <r>
    <x v="394"/>
    <n v="128"/>
    <x v="3"/>
    <x v="3"/>
  </r>
  <r>
    <x v="395"/>
    <n v="34"/>
    <x v="3"/>
    <x v="1"/>
  </r>
  <r>
    <x v="396"/>
    <n v="50"/>
    <x v="3"/>
    <x v="4"/>
  </r>
  <r>
    <x v="172"/>
    <n v="18"/>
    <x v="1"/>
    <x v="0"/>
  </r>
  <r>
    <x v="18"/>
    <n v="1"/>
    <x v="3"/>
    <x v="3"/>
  </r>
  <r>
    <x v="19"/>
    <n v="2"/>
    <x v="1"/>
    <x v="0"/>
  </r>
  <r>
    <x v="55"/>
    <n v="1"/>
    <x v="3"/>
    <x v="4"/>
  </r>
  <r>
    <x v="16"/>
    <n v="4"/>
    <x v="3"/>
    <x v="7"/>
  </r>
  <r>
    <x v="397"/>
    <n v="30"/>
    <x v="1"/>
    <x v="4"/>
  </r>
  <r>
    <x v="112"/>
    <n v="1"/>
    <x v="3"/>
    <x v="5"/>
  </r>
  <r>
    <x v="3"/>
    <n v="2"/>
    <x v="3"/>
    <x v="3"/>
  </r>
  <r>
    <x v="38"/>
    <n v="1"/>
    <x v="3"/>
    <x v="3"/>
  </r>
  <r>
    <x v="38"/>
    <n v="1"/>
    <x v="3"/>
    <x v="0"/>
  </r>
  <r>
    <x v="117"/>
    <n v="5"/>
    <x v="3"/>
    <x v="7"/>
  </r>
  <r>
    <x v="38"/>
    <n v="1"/>
    <x v="3"/>
    <x v="5"/>
  </r>
  <r>
    <x v="312"/>
    <n v="1"/>
    <x v="3"/>
    <x v="2"/>
  </r>
  <r>
    <x v="398"/>
    <n v="81"/>
    <x v="1"/>
    <x v="4"/>
  </r>
  <r>
    <x v="16"/>
    <n v="3"/>
    <x v="3"/>
    <x v="3"/>
  </r>
  <r>
    <x v="399"/>
    <n v="50"/>
    <x v="1"/>
    <x v="0"/>
  </r>
  <r>
    <x v="400"/>
    <n v="10"/>
    <x v="3"/>
    <x v="7"/>
  </r>
  <r>
    <x v="52"/>
    <n v="1"/>
    <x v="3"/>
    <x v="0"/>
  </r>
  <r>
    <x v="12"/>
    <n v="1"/>
    <x v="3"/>
    <x v="3"/>
  </r>
  <r>
    <x v="315"/>
    <n v="24"/>
    <x v="3"/>
    <x v="3"/>
  </r>
  <r>
    <x v="285"/>
    <n v="1"/>
    <x v="3"/>
    <x v="3"/>
  </r>
  <r>
    <x v="19"/>
    <n v="1"/>
    <x v="3"/>
    <x v="3"/>
  </r>
  <r>
    <x v="19"/>
    <n v="1"/>
    <x v="3"/>
    <x v="3"/>
  </r>
  <r>
    <x v="19"/>
    <n v="1"/>
    <x v="3"/>
    <x v="3"/>
  </r>
  <r>
    <x v="19"/>
    <n v="1"/>
    <x v="3"/>
    <x v="1"/>
  </r>
  <r>
    <x v="172"/>
    <n v="8"/>
    <x v="3"/>
    <x v="0"/>
  </r>
  <r>
    <x v="270"/>
    <n v="4"/>
    <x v="3"/>
    <x v="1"/>
  </r>
  <r>
    <x v="3"/>
    <n v="1"/>
    <x v="3"/>
    <x v="3"/>
  </r>
  <r>
    <x v="64"/>
    <n v="2"/>
    <x v="3"/>
    <x v="4"/>
  </r>
  <r>
    <x v="3"/>
    <n v="1"/>
    <x v="3"/>
    <x v="7"/>
  </r>
  <r>
    <x v="401"/>
    <n v="26"/>
    <x v="1"/>
    <x v="3"/>
  </r>
  <r>
    <x v="31"/>
    <n v="1"/>
    <x v="3"/>
    <x v="7"/>
  </r>
  <r>
    <x v="31"/>
    <n v="1"/>
    <x v="3"/>
    <x v="7"/>
  </r>
  <r>
    <x v="270"/>
    <n v="3"/>
    <x v="3"/>
    <x v="4"/>
  </r>
  <r>
    <x v="16"/>
    <n v="1"/>
    <x v="3"/>
    <x v="4"/>
  </r>
  <r>
    <x v="315"/>
    <n v="10"/>
    <x v="1"/>
    <x v="4"/>
  </r>
  <r>
    <x v="24"/>
    <n v="2"/>
    <x v="3"/>
    <x v="7"/>
  </r>
  <r>
    <x v="16"/>
    <n v="1"/>
    <x v="3"/>
    <x v="3"/>
  </r>
  <r>
    <x v="16"/>
    <n v="1"/>
    <x v="3"/>
    <x v="7"/>
  </r>
  <r>
    <x v="175"/>
    <n v="3"/>
    <x v="3"/>
    <x v="3"/>
  </r>
  <r>
    <x v="288"/>
    <n v="17"/>
    <x v="3"/>
    <x v="4"/>
  </r>
  <r>
    <x v="64"/>
    <n v="1"/>
    <x v="3"/>
    <x v="4"/>
  </r>
  <r>
    <x v="117"/>
    <n v="1"/>
    <x v="1"/>
    <x v="0"/>
  </r>
  <r>
    <x v="81"/>
    <n v="1"/>
    <x v="3"/>
    <x v="0"/>
  </r>
  <r>
    <x v="81"/>
    <n v="1"/>
    <x v="3"/>
    <x v="7"/>
  </r>
  <r>
    <x v="290"/>
    <n v="1"/>
    <x v="3"/>
    <x v="7"/>
  </r>
  <r>
    <x v="24"/>
    <n v="1"/>
    <x v="3"/>
    <x v="5"/>
  </r>
  <r>
    <x v="400"/>
    <n v="1"/>
    <x v="3"/>
    <x v="0"/>
  </r>
  <r>
    <x v="172"/>
    <n v="1"/>
    <x v="3"/>
    <x v="3"/>
  </r>
  <r>
    <x v="147"/>
    <n v="1"/>
    <x v="3"/>
    <x v="0"/>
  </r>
  <r>
    <x v="288"/>
    <n v="2"/>
    <x v="3"/>
    <x v="3"/>
  </r>
  <r>
    <x v="288"/>
    <n v="1"/>
    <x v="1"/>
    <x v="0"/>
  </r>
  <r>
    <x v="402"/>
    <n v="1"/>
    <x v="1"/>
    <x v="0"/>
  </r>
  <r>
    <x v="19"/>
    <n v="0"/>
    <x v="1"/>
    <x v="5"/>
  </r>
  <r>
    <x v="26"/>
    <n v="0"/>
    <x v="2"/>
    <x v="2"/>
  </r>
  <r>
    <x v="60"/>
    <n v="0"/>
    <x v="2"/>
    <x v="3"/>
  </r>
  <r>
    <x v="61"/>
    <n v="0"/>
    <x v="2"/>
    <x v="3"/>
  </r>
  <r>
    <x v="114"/>
    <n v="0"/>
    <x v="2"/>
    <x v="2"/>
  </r>
  <r>
    <x v="19"/>
    <n v="0"/>
    <x v="2"/>
    <x v="3"/>
  </r>
  <r>
    <x v="19"/>
    <n v="0"/>
    <x v="1"/>
    <x v="0"/>
  </r>
  <r>
    <x v="57"/>
    <n v="0"/>
    <x v="2"/>
    <x v="2"/>
  </r>
  <r>
    <x v="38"/>
    <n v="0"/>
    <x v="1"/>
    <x v="3"/>
  </r>
  <r>
    <x v="24"/>
    <n v="0"/>
    <x v="3"/>
    <x v="5"/>
  </r>
  <r>
    <x v="2"/>
    <n v="0"/>
    <x v="3"/>
    <x v="4"/>
  </r>
  <r>
    <x v="351"/>
    <n v="0"/>
    <x v="3"/>
    <x v="7"/>
  </r>
  <r>
    <x v="24"/>
    <n v="0"/>
    <x v="1"/>
    <x v="0"/>
  </r>
  <r>
    <x v="2"/>
    <n v="0"/>
    <x v="1"/>
    <x v="0"/>
  </r>
  <r>
    <x v="403"/>
    <n v="0"/>
    <x v="3"/>
    <x v="6"/>
  </r>
  <r>
    <x v="54"/>
    <n v="0"/>
    <x v="3"/>
    <x v="3"/>
  </r>
  <r>
    <x v="404"/>
    <n v="0"/>
    <x v="1"/>
    <x v="0"/>
  </r>
  <r>
    <x v="59"/>
    <n v="0"/>
    <x v="3"/>
    <x v="3"/>
  </r>
  <r>
    <x v="321"/>
    <n v="0"/>
    <x v="1"/>
    <x v="0"/>
  </r>
  <r>
    <x v="18"/>
    <n v="0"/>
    <x v="3"/>
    <x v="4"/>
  </r>
  <r>
    <x v="7"/>
    <n v="0"/>
    <x v="3"/>
    <x v="4"/>
  </r>
  <r>
    <x v="9"/>
    <n v="0"/>
    <x v="3"/>
    <x v="1"/>
  </r>
  <r>
    <x v="16"/>
    <n v="0"/>
    <x v="1"/>
    <x v="0"/>
  </r>
  <r>
    <x v="112"/>
    <n v="0"/>
    <x v="3"/>
    <x v="5"/>
  </r>
  <r>
    <x v="253"/>
    <n v="0"/>
    <x v="3"/>
    <x v="4"/>
  </r>
  <r>
    <x v="12"/>
    <n v="0"/>
    <x v="3"/>
    <x v="3"/>
  </r>
  <r>
    <x v="16"/>
    <n v="0"/>
    <x v="3"/>
    <x v="4"/>
  </r>
  <r>
    <x v="16"/>
    <n v="0"/>
    <x v="3"/>
    <x v="0"/>
  </r>
  <r>
    <x v="24"/>
    <n v="0"/>
    <x v="3"/>
    <x v="0"/>
  </r>
  <r>
    <x v="6"/>
    <n v="0"/>
    <x v="3"/>
    <x v="3"/>
  </r>
  <r>
    <x v="199"/>
    <n v="0"/>
    <x v="3"/>
    <x v="6"/>
  </r>
  <r>
    <x v="9"/>
    <n v="0"/>
    <x v="1"/>
    <x v="8"/>
  </r>
  <r>
    <x v="351"/>
    <n v="0"/>
    <x v="3"/>
    <x v="6"/>
  </r>
  <r>
    <x v="27"/>
    <n v="0"/>
    <x v="3"/>
    <x v="5"/>
  </r>
  <r>
    <x v="12"/>
    <n v="0"/>
    <x v="3"/>
    <x v="3"/>
  </r>
  <r>
    <x v="80"/>
    <n v="0"/>
    <x v="3"/>
    <x v="5"/>
  </r>
  <r>
    <x v="14"/>
    <n v="0"/>
    <x v="3"/>
    <x v="7"/>
  </r>
  <r>
    <x v="8"/>
    <n v="0"/>
    <x v="1"/>
    <x v="0"/>
  </r>
  <r>
    <x v="38"/>
    <n v="0"/>
    <x v="3"/>
    <x v="3"/>
  </r>
  <r>
    <x v="405"/>
    <n v="0"/>
    <x v="3"/>
    <x v="5"/>
  </r>
  <r>
    <x v="24"/>
    <n v="0"/>
    <x v="3"/>
    <x v="7"/>
  </r>
  <r>
    <x v="406"/>
    <n v="0"/>
    <x v="3"/>
    <x v="4"/>
  </r>
  <r>
    <x v="407"/>
    <n v="0"/>
    <x v="1"/>
    <x v="4"/>
  </r>
  <r>
    <x v="13"/>
    <n v="0"/>
    <x v="3"/>
    <x v="4"/>
  </r>
  <r>
    <x v="2"/>
    <n v="0"/>
    <x v="3"/>
    <x v="0"/>
  </r>
  <r>
    <x v="408"/>
    <n v="0"/>
    <x v="3"/>
    <x v="3"/>
  </r>
  <r>
    <x v="306"/>
    <n v="0"/>
    <x v="3"/>
    <x v="4"/>
  </r>
  <r>
    <x v="38"/>
    <n v="0"/>
    <x v="3"/>
    <x v="6"/>
  </r>
  <r>
    <x v="9"/>
    <n v="0"/>
    <x v="3"/>
    <x v="2"/>
  </r>
  <r>
    <x v="9"/>
    <n v="0"/>
    <x v="1"/>
    <x v="0"/>
  </r>
  <r>
    <x v="3"/>
    <n v="0"/>
    <x v="1"/>
    <x v="3"/>
  </r>
  <r>
    <x v="63"/>
    <n v="0"/>
    <x v="1"/>
    <x v="4"/>
  </r>
  <r>
    <x v="9"/>
    <n v="0"/>
    <x v="1"/>
    <x v="0"/>
  </r>
  <r>
    <x v="9"/>
    <n v="0"/>
    <x v="3"/>
    <x v="4"/>
  </r>
  <r>
    <x v="7"/>
    <n v="0"/>
    <x v="1"/>
    <x v="8"/>
  </r>
  <r>
    <x v="365"/>
    <n v="0"/>
    <x v="3"/>
    <x v="4"/>
  </r>
  <r>
    <x v="9"/>
    <n v="0"/>
    <x v="3"/>
    <x v="5"/>
  </r>
  <r>
    <x v="14"/>
    <n v="0"/>
    <x v="3"/>
    <x v="3"/>
  </r>
  <r>
    <x v="409"/>
    <n v="0"/>
    <x v="3"/>
    <x v="3"/>
  </r>
  <r>
    <x v="9"/>
    <n v="0"/>
    <x v="3"/>
    <x v="3"/>
  </r>
  <r>
    <x v="339"/>
    <n v="0"/>
    <x v="3"/>
    <x v="3"/>
  </r>
  <r>
    <x v="315"/>
    <n v="0"/>
    <x v="3"/>
    <x v="0"/>
  </r>
  <r>
    <x v="410"/>
    <n v="0"/>
    <x v="3"/>
    <x v="3"/>
  </r>
  <r>
    <x v="34"/>
    <n v="0"/>
    <x v="1"/>
    <x v="4"/>
  </r>
  <r>
    <x v="53"/>
    <n v="0"/>
    <x v="3"/>
    <x v="0"/>
  </r>
  <r>
    <x v="9"/>
    <n v="0"/>
    <x v="1"/>
    <x v="0"/>
  </r>
  <r>
    <x v="9"/>
    <n v="0"/>
    <x v="3"/>
    <x v="7"/>
  </r>
  <r>
    <x v="32"/>
    <n v="0"/>
    <x v="3"/>
    <x v="3"/>
  </r>
  <r>
    <x v="34"/>
    <n v="0"/>
    <x v="3"/>
    <x v="3"/>
  </r>
  <r>
    <x v="41"/>
    <n v="0"/>
    <x v="3"/>
    <x v="0"/>
  </r>
  <r>
    <x v="9"/>
    <n v="0"/>
    <x v="3"/>
    <x v="2"/>
  </r>
  <r>
    <x v="9"/>
    <n v="0"/>
    <x v="3"/>
    <x v="7"/>
  </r>
  <r>
    <x v="9"/>
    <n v="0"/>
    <x v="1"/>
    <x v="3"/>
  </r>
  <r>
    <x v="411"/>
    <n v="0"/>
    <x v="1"/>
    <x v="8"/>
  </r>
  <r>
    <x v="117"/>
    <n v="0"/>
    <x v="3"/>
    <x v="3"/>
  </r>
  <r>
    <x v="29"/>
    <n v="0"/>
    <x v="3"/>
    <x v="3"/>
  </r>
  <r>
    <x v="412"/>
    <n v="0"/>
    <x v="1"/>
    <x v="4"/>
  </r>
  <r>
    <x v="51"/>
    <n v="0"/>
    <x v="3"/>
    <x v="5"/>
  </r>
  <r>
    <x v="29"/>
    <n v="0"/>
    <x v="3"/>
    <x v="3"/>
  </r>
  <r>
    <x v="413"/>
    <n v="0"/>
    <x v="3"/>
    <x v="4"/>
  </r>
  <r>
    <x v="9"/>
    <n v="0"/>
    <x v="1"/>
    <x v="7"/>
  </r>
  <r>
    <x v="414"/>
    <n v="0"/>
    <x v="1"/>
    <x v="3"/>
  </r>
  <r>
    <x v="81"/>
    <n v="0"/>
    <x v="1"/>
    <x v="3"/>
  </r>
  <r>
    <x v="6"/>
    <n v="0"/>
    <x v="1"/>
    <x v="8"/>
  </r>
  <r>
    <x v="13"/>
    <n v="0"/>
    <x v="3"/>
    <x v="2"/>
  </r>
  <r>
    <x v="61"/>
    <n v="0"/>
    <x v="1"/>
    <x v="0"/>
  </r>
  <r>
    <x v="63"/>
    <n v="0"/>
    <x v="3"/>
    <x v="3"/>
  </r>
  <r>
    <x v="115"/>
    <n v="0"/>
    <x v="3"/>
    <x v="5"/>
  </r>
  <r>
    <x v="415"/>
    <n v="0"/>
    <x v="3"/>
    <x v="3"/>
  </r>
  <r>
    <x v="16"/>
    <n v="0"/>
    <x v="1"/>
    <x v="0"/>
  </r>
  <r>
    <x v="61"/>
    <n v="0"/>
    <x v="3"/>
    <x v="4"/>
  </r>
  <r>
    <x v="22"/>
    <n v="0"/>
    <x v="3"/>
    <x v="6"/>
  </r>
  <r>
    <x v="16"/>
    <n v="0"/>
    <x v="3"/>
    <x v="3"/>
  </r>
  <r>
    <x v="9"/>
    <n v="0"/>
    <x v="3"/>
    <x v="3"/>
  </r>
  <r>
    <x v="13"/>
    <n v="0"/>
    <x v="3"/>
    <x v="3"/>
  </r>
  <r>
    <x v="27"/>
    <n v="0"/>
    <x v="1"/>
    <x v="8"/>
  </r>
  <r>
    <x v="68"/>
    <n v="0"/>
    <x v="3"/>
    <x v="3"/>
  </r>
  <r>
    <x v="76"/>
    <n v="0"/>
    <x v="3"/>
    <x v="4"/>
  </r>
  <r>
    <x v="9"/>
    <n v="0"/>
    <x v="3"/>
    <x v="7"/>
  </r>
  <r>
    <x v="32"/>
    <n v="0"/>
    <x v="3"/>
    <x v="4"/>
  </r>
  <r>
    <x v="18"/>
    <n v="0"/>
    <x v="1"/>
    <x v="8"/>
  </r>
  <r>
    <x v="19"/>
    <n v="0"/>
    <x v="1"/>
    <x v="0"/>
  </r>
  <r>
    <x v="41"/>
    <n v="0"/>
    <x v="3"/>
    <x v="0"/>
  </r>
  <r>
    <x v="24"/>
    <n v="0"/>
    <x v="3"/>
    <x v="7"/>
  </r>
  <r>
    <x v="9"/>
    <n v="0"/>
    <x v="3"/>
    <x v="3"/>
  </r>
  <r>
    <x v="3"/>
    <n v="0"/>
    <x v="1"/>
    <x v="3"/>
  </r>
  <r>
    <x v="103"/>
    <n v="0"/>
    <x v="3"/>
    <x v="3"/>
  </r>
  <r>
    <x v="9"/>
    <n v="0"/>
    <x v="3"/>
    <x v="4"/>
  </r>
  <r>
    <x v="32"/>
    <n v="0"/>
    <x v="3"/>
    <x v="7"/>
  </r>
  <r>
    <x v="416"/>
    <n v="0"/>
    <x v="3"/>
    <x v="3"/>
  </r>
  <r>
    <x v="81"/>
    <n v="0"/>
    <x v="1"/>
    <x v="0"/>
  </r>
  <r>
    <x v="7"/>
    <n v="0"/>
    <x v="1"/>
    <x v="0"/>
  </r>
  <r>
    <x v="6"/>
    <n v="0"/>
    <x v="3"/>
    <x v="2"/>
  </r>
  <r>
    <x v="113"/>
    <n v="0"/>
    <x v="3"/>
    <x v="4"/>
  </r>
  <r>
    <x v="126"/>
    <n v="0"/>
    <x v="3"/>
    <x v="0"/>
  </r>
  <r>
    <x v="413"/>
    <n v="0"/>
    <x v="1"/>
    <x v="3"/>
  </r>
  <r>
    <x v="175"/>
    <n v="0"/>
    <x v="3"/>
    <x v="4"/>
  </r>
  <r>
    <x v="38"/>
    <n v="0"/>
    <x v="3"/>
    <x v="7"/>
  </r>
  <r>
    <x v="413"/>
    <n v="0"/>
    <x v="3"/>
    <x v="4"/>
  </r>
  <r>
    <x v="400"/>
    <n v="0"/>
    <x v="1"/>
    <x v="0"/>
  </r>
  <r>
    <x v="32"/>
    <n v="0"/>
    <x v="1"/>
    <x v="8"/>
  </r>
  <r>
    <x v="25"/>
    <n v="0"/>
    <x v="3"/>
    <x v="1"/>
  </r>
  <r>
    <x v="29"/>
    <n v="0"/>
    <x v="3"/>
    <x v="6"/>
  </r>
  <r>
    <x v="12"/>
    <n v="0"/>
    <x v="3"/>
    <x v="3"/>
  </r>
  <r>
    <x v="12"/>
    <n v="0"/>
    <x v="3"/>
    <x v="3"/>
  </r>
  <r>
    <x v="24"/>
    <n v="0"/>
    <x v="3"/>
    <x v="3"/>
  </r>
  <r>
    <x v="2"/>
    <n v="0"/>
    <x v="3"/>
    <x v="2"/>
  </r>
  <r>
    <x v="46"/>
    <n v="0"/>
    <x v="1"/>
    <x v="0"/>
  </r>
  <r>
    <x v="6"/>
    <n v="0"/>
    <x v="3"/>
    <x v="3"/>
  </r>
  <r>
    <x v="350"/>
    <n v="0"/>
    <x v="1"/>
    <x v="5"/>
  </r>
  <r>
    <x v="68"/>
    <n v="0"/>
    <x v="3"/>
    <x v="0"/>
  </r>
  <r>
    <x v="22"/>
    <n v="0"/>
    <x v="3"/>
    <x v="3"/>
  </r>
  <r>
    <x v="315"/>
    <n v="0"/>
    <x v="3"/>
    <x v="4"/>
  </r>
  <r>
    <x v="12"/>
    <n v="0"/>
    <x v="1"/>
    <x v="0"/>
  </r>
  <r>
    <x v="54"/>
    <n v="0"/>
    <x v="1"/>
    <x v="0"/>
  </r>
  <r>
    <x v="16"/>
    <n v="0"/>
    <x v="3"/>
    <x v="5"/>
  </r>
  <r>
    <x v="9"/>
    <n v="0"/>
    <x v="3"/>
    <x v="3"/>
  </r>
  <r>
    <x v="17"/>
    <n v="0"/>
    <x v="3"/>
    <x v="1"/>
  </r>
  <r>
    <x v="19"/>
    <n v="0"/>
    <x v="3"/>
    <x v="3"/>
  </r>
  <r>
    <x v="68"/>
    <n v="0"/>
    <x v="3"/>
    <x v="3"/>
  </r>
  <r>
    <x v="26"/>
    <n v="0"/>
    <x v="1"/>
    <x v="5"/>
  </r>
  <r>
    <x v="32"/>
    <n v="0"/>
    <x v="3"/>
    <x v="3"/>
  </r>
  <r>
    <x v="26"/>
    <n v="0"/>
    <x v="3"/>
    <x v="3"/>
  </r>
  <r>
    <x v="8"/>
    <n v="0"/>
    <x v="3"/>
    <x v="0"/>
  </r>
  <r>
    <x v="144"/>
    <n v="0"/>
    <x v="1"/>
    <x v="0"/>
  </r>
  <r>
    <x v="417"/>
    <n v="0"/>
    <x v="1"/>
    <x v="0"/>
  </r>
  <r>
    <x v="32"/>
    <n v="0"/>
    <x v="3"/>
    <x v="2"/>
  </r>
  <r>
    <x v="67"/>
    <n v="0"/>
    <x v="3"/>
    <x v="4"/>
  </r>
  <r>
    <x v="32"/>
    <n v="0"/>
    <x v="3"/>
    <x v="3"/>
  </r>
  <r>
    <x v="9"/>
    <n v="0"/>
    <x v="3"/>
    <x v="7"/>
  </r>
  <r>
    <x v="104"/>
    <n v="0"/>
    <x v="1"/>
    <x v="0"/>
  </r>
  <r>
    <x v="24"/>
    <n v="0"/>
    <x v="1"/>
    <x v="7"/>
  </r>
  <r>
    <x v="50"/>
    <n v="0"/>
    <x v="1"/>
    <x v="4"/>
  </r>
  <r>
    <x v="32"/>
    <n v="0"/>
    <x v="3"/>
    <x v="4"/>
  </r>
  <r>
    <x v="34"/>
    <n v="0"/>
    <x v="3"/>
    <x v="6"/>
  </r>
  <r>
    <x v="26"/>
    <n v="0"/>
    <x v="1"/>
    <x v="7"/>
  </r>
  <r>
    <x v="26"/>
    <n v="0"/>
    <x v="3"/>
    <x v="4"/>
  </r>
  <r>
    <x v="63"/>
    <n v="0"/>
    <x v="1"/>
    <x v="3"/>
  </r>
  <r>
    <x v="3"/>
    <n v="0"/>
    <x v="1"/>
    <x v="0"/>
  </r>
  <r>
    <x v="391"/>
    <n v="0"/>
    <x v="3"/>
    <x v="4"/>
  </r>
  <r>
    <x v="32"/>
    <n v="0"/>
    <x v="3"/>
    <x v="1"/>
  </r>
  <r>
    <x v="418"/>
    <n v="0"/>
    <x v="1"/>
    <x v="0"/>
  </r>
  <r>
    <x v="2"/>
    <n v="0"/>
    <x v="3"/>
    <x v="2"/>
  </r>
  <r>
    <x v="2"/>
    <n v="0"/>
    <x v="3"/>
    <x v="3"/>
  </r>
  <r>
    <x v="11"/>
    <n v="0"/>
    <x v="3"/>
    <x v="6"/>
  </r>
  <r>
    <x v="8"/>
    <n v="0"/>
    <x v="1"/>
    <x v="8"/>
  </r>
  <r>
    <x v="175"/>
    <n v="0"/>
    <x v="3"/>
    <x v="3"/>
  </r>
  <r>
    <x v="419"/>
    <n v="0"/>
    <x v="3"/>
    <x v="5"/>
  </r>
  <r>
    <x v="2"/>
    <n v="0"/>
    <x v="3"/>
    <x v="5"/>
  </r>
  <r>
    <x v="29"/>
    <n v="0"/>
    <x v="3"/>
    <x v="2"/>
  </r>
  <r>
    <x v="38"/>
    <n v="0"/>
    <x v="3"/>
    <x v="7"/>
  </r>
  <r>
    <x v="19"/>
    <n v="0"/>
    <x v="3"/>
    <x v="7"/>
  </r>
  <r>
    <x v="420"/>
    <n v="0"/>
    <x v="3"/>
    <x v="4"/>
  </r>
  <r>
    <x v="14"/>
    <n v="0"/>
    <x v="3"/>
    <x v="3"/>
  </r>
  <r>
    <x v="2"/>
    <n v="0"/>
    <x v="1"/>
    <x v="4"/>
  </r>
  <r>
    <x v="26"/>
    <n v="0"/>
    <x v="3"/>
    <x v="6"/>
  </r>
  <r>
    <x v="2"/>
    <n v="0"/>
    <x v="1"/>
    <x v="2"/>
  </r>
  <r>
    <x v="2"/>
    <n v="0"/>
    <x v="3"/>
    <x v="3"/>
  </r>
  <r>
    <x v="270"/>
    <n v="0"/>
    <x v="1"/>
    <x v="0"/>
  </r>
  <r>
    <x v="7"/>
    <n v="0"/>
    <x v="3"/>
    <x v="5"/>
  </r>
  <r>
    <x v="63"/>
    <n v="0"/>
    <x v="3"/>
    <x v="2"/>
  </r>
  <r>
    <x v="2"/>
    <n v="0"/>
    <x v="3"/>
    <x v="4"/>
  </r>
  <r>
    <x v="51"/>
    <n v="0"/>
    <x v="3"/>
    <x v="3"/>
  </r>
  <r>
    <x v="38"/>
    <n v="0"/>
    <x v="1"/>
    <x v="3"/>
  </r>
  <r>
    <x v="421"/>
    <n v="0"/>
    <x v="1"/>
    <x v="0"/>
  </r>
  <r>
    <x v="12"/>
    <n v="0"/>
    <x v="3"/>
    <x v="7"/>
  </r>
  <r>
    <x v="2"/>
    <n v="0"/>
    <x v="3"/>
    <x v="1"/>
  </r>
  <r>
    <x v="51"/>
    <n v="0"/>
    <x v="3"/>
    <x v="4"/>
  </r>
  <r>
    <x v="315"/>
    <n v="0"/>
    <x v="3"/>
    <x v="0"/>
  </r>
  <r>
    <x v="12"/>
    <n v="0"/>
    <x v="3"/>
    <x v="6"/>
  </r>
  <r>
    <x v="46"/>
    <n v="0"/>
    <x v="3"/>
    <x v="0"/>
  </r>
  <r>
    <x v="12"/>
    <n v="0"/>
    <x v="1"/>
    <x v="7"/>
  </r>
  <r>
    <x v="4"/>
    <n v="0"/>
    <x v="3"/>
    <x v="3"/>
  </r>
  <r>
    <x v="25"/>
    <n v="0"/>
    <x v="3"/>
    <x v="5"/>
  </r>
  <r>
    <x v="22"/>
    <n v="0"/>
    <x v="3"/>
    <x v="3"/>
  </r>
  <r>
    <x v="13"/>
    <n v="0"/>
    <x v="3"/>
    <x v="4"/>
  </r>
  <r>
    <x v="32"/>
    <n v="0"/>
    <x v="3"/>
    <x v="2"/>
  </r>
  <r>
    <x v="175"/>
    <n v="0"/>
    <x v="3"/>
    <x v="3"/>
  </r>
  <r>
    <x v="2"/>
    <n v="0"/>
    <x v="1"/>
    <x v="0"/>
  </r>
  <r>
    <x v="19"/>
    <n v="0"/>
    <x v="3"/>
    <x v="4"/>
  </r>
  <r>
    <x v="19"/>
    <n v="0"/>
    <x v="3"/>
    <x v="0"/>
  </r>
  <r>
    <x v="391"/>
    <n v="0"/>
    <x v="3"/>
    <x v="4"/>
  </r>
  <r>
    <x v="422"/>
    <n v="0"/>
    <x v="3"/>
    <x v="4"/>
  </r>
  <r>
    <x v="9"/>
    <n v="0"/>
    <x v="3"/>
    <x v="4"/>
  </r>
  <r>
    <x v="240"/>
    <n v="0"/>
    <x v="3"/>
    <x v="4"/>
  </r>
  <r>
    <x v="22"/>
    <n v="0"/>
    <x v="3"/>
    <x v="1"/>
  </r>
  <r>
    <x v="6"/>
    <n v="0"/>
    <x v="1"/>
    <x v="0"/>
  </r>
  <r>
    <x v="32"/>
    <n v="0"/>
    <x v="3"/>
    <x v="6"/>
  </r>
  <r>
    <x v="2"/>
    <n v="0"/>
    <x v="3"/>
    <x v="2"/>
  </r>
  <r>
    <x v="423"/>
    <n v="0"/>
    <x v="3"/>
    <x v="7"/>
  </r>
  <r>
    <x v="38"/>
    <n v="0"/>
    <x v="3"/>
    <x v="7"/>
  </r>
  <r>
    <x v="29"/>
    <n v="0"/>
    <x v="1"/>
    <x v="0"/>
  </r>
  <r>
    <x v="32"/>
    <n v="0"/>
    <x v="3"/>
    <x v="3"/>
  </r>
  <r>
    <x v="166"/>
    <n v="0"/>
    <x v="1"/>
    <x v="0"/>
  </r>
  <r>
    <x v="34"/>
    <n v="0"/>
    <x v="3"/>
    <x v="3"/>
  </r>
  <r>
    <x v="9"/>
    <n v="0"/>
    <x v="3"/>
    <x v="7"/>
  </r>
  <r>
    <x v="269"/>
    <n v="0"/>
    <x v="3"/>
    <x v="5"/>
  </r>
  <r>
    <x v="7"/>
    <n v="0"/>
    <x v="3"/>
    <x v="2"/>
  </r>
  <r>
    <x v="29"/>
    <n v="0"/>
    <x v="1"/>
    <x v="0"/>
  </r>
  <r>
    <x v="9"/>
    <n v="0"/>
    <x v="1"/>
    <x v="0"/>
  </r>
  <r>
    <x v="14"/>
    <n v="0"/>
    <x v="3"/>
    <x v="4"/>
  </r>
  <r>
    <x v="14"/>
    <n v="0"/>
    <x v="3"/>
    <x v="3"/>
  </r>
  <r>
    <x v="117"/>
    <n v="0"/>
    <x v="1"/>
    <x v="0"/>
  </r>
  <r>
    <x v="27"/>
    <n v="0"/>
    <x v="3"/>
    <x v="6"/>
  </r>
  <r>
    <x v="2"/>
    <n v="0"/>
    <x v="3"/>
    <x v="4"/>
  </r>
  <r>
    <x v="16"/>
    <n v="0"/>
    <x v="3"/>
    <x v="3"/>
  </r>
  <r>
    <x v="172"/>
    <n v="0"/>
    <x v="3"/>
    <x v="5"/>
  </r>
  <r>
    <x v="3"/>
    <n v="0"/>
    <x v="3"/>
    <x v="4"/>
  </r>
  <r>
    <x v="52"/>
    <n v="0"/>
    <x v="3"/>
    <x v="7"/>
  </r>
  <r>
    <x v="32"/>
    <n v="0"/>
    <x v="1"/>
    <x v="4"/>
  </r>
  <r>
    <x v="6"/>
    <n v="0"/>
    <x v="1"/>
    <x v="4"/>
  </r>
  <r>
    <x v="2"/>
    <n v="0"/>
    <x v="1"/>
    <x v="0"/>
  </r>
  <r>
    <x v="424"/>
    <n v="0"/>
    <x v="3"/>
    <x v="7"/>
  </r>
  <r>
    <x v="358"/>
    <n v="0"/>
    <x v="3"/>
    <x v="5"/>
  </r>
  <r>
    <x v="26"/>
    <n v="0"/>
    <x v="3"/>
    <x v="4"/>
  </r>
  <r>
    <x v="29"/>
    <n v="0"/>
    <x v="3"/>
    <x v="4"/>
  </r>
  <r>
    <x v="425"/>
    <n v="0"/>
    <x v="3"/>
    <x v="3"/>
  </r>
  <r>
    <x v="426"/>
    <n v="0"/>
    <x v="3"/>
    <x v="7"/>
  </r>
  <r>
    <x v="112"/>
    <n v="0"/>
    <x v="3"/>
    <x v="5"/>
  </r>
  <r>
    <x v="9"/>
    <n v="0"/>
    <x v="3"/>
    <x v="7"/>
  </r>
  <r>
    <x v="9"/>
    <n v="0"/>
    <x v="1"/>
    <x v="8"/>
  </r>
  <r>
    <x v="427"/>
    <n v="0"/>
    <x v="1"/>
    <x v="0"/>
  </r>
  <r>
    <x v="7"/>
    <n v="0"/>
    <x v="1"/>
    <x v="0"/>
  </r>
  <r>
    <x v="51"/>
    <n v="0"/>
    <x v="3"/>
    <x v="3"/>
  </r>
  <r>
    <x v="32"/>
    <n v="0"/>
    <x v="3"/>
    <x v="3"/>
  </r>
  <r>
    <x v="3"/>
    <n v="0"/>
    <x v="1"/>
    <x v="7"/>
  </r>
  <r>
    <x v="9"/>
    <n v="0"/>
    <x v="1"/>
    <x v="7"/>
  </r>
  <r>
    <x v="9"/>
    <n v="0"/>
    <x v="3"/>
    <x v="5"/>
  </r>
  <r>
    <x v="32"/>
    <n v="0"/>
    <x v="3"/>
    <x v="3"/>
  </r>
  <r>
    <x v="51"/>
    <n v="0"/>
    <x v="3"/>
    <x v="6"/>
  </r>
  <r>
    <x v="16"/>
    <n v="0"/>
    <x v="3"/>
    <x v="3"/>
  </r>
  <r>
    <x v="38"/>
    <n v="0"/>
    <x v="3"/>
    <x v="6"/>
  </r>
  <r>
    <x v="9"/>
    <n v="0"/>
    <x v="3"/>
    <x v="4"/>
  </r>
  <r>
    <x v="7"/>
    <n v="0"/>
    <x v="3"/>
    <x v="6"/>
  </r>
  <r>
    <x v="32"/>
    <n v="0"/>
    <x v="1"/>
    <x v="0"/>
  </r>
  <r>
    <x v="16"/>
    <n v="0"/>
    <x v="3"/>
    <x v="4"/>
  </r>
  <r>
    <x v="40"/>
    <n v="0"/>
    <x v="3"/>
    <x v="6"/>
  </r>
  <r>
    <x v="9"/>
    <n v="0"/>
    <x v="1"/>
    <x v="3"/>
  </r>
  <r>
    <x v="25"/>
    <n v="0"/>
    <x v="1"/>
    <x v="8"/>
  </r>
  <r>
    <x v="11"/>
    <n v="0"/>
    <x v="3"/>
    <x v="0"/>
  </r>
  <r>
    <x v="172"/>
    <n v="0"/>
    <x v="1"/>
    <x v="4"/>
  </r>
  <r>
    <x v="280"/>
    <n v="0"/>
    <x v="3"/>
    <x v="4"/>
  </r>
  <r>
    <x v="14"/>
    <n v="0"/>
    <x v="3"/>
    <x v="7"/>
  </r>
  <r>
    <x v="24"/>
    <n v="0"/>
    <x v="3"/>
    <x v="0"/>
  </r>
  <r>
    <x v="13"/>
    <n v="0"/>
    <x v="3"/>
    <x v="7"/>
  </r>
  <r>
    <x v="48"/>
    <n v="0"/>
    <x v="1"/>
    <x v="8"/>
  </r>
  <r>
    <x v="37"/>
    <n v="0"/>
    <x v="3"/>
    <x v="3"/>
  </r>
  <r>
    <x v="24"/>
    <n v="0"/>
    <x v="1"/>
    <x v="3"/>
  </r>
  <r>
    <x v="428"/>
    <n v="0"/>
    <x v="3"/>
    <x v="1"/>
  </r>
  <r>
    <x v="429"/>
    <n v="0"/>
    <x v="3"/>
    <x v="4"/>
  </r>
  <r>
    <x v="67"/>
    <n v="0"/>
    <x v="3"/>
    <x v="7"/>
  </r>
  <r>
    <x v="32"/>
    <n v="0"/>
    <x v="3"/>
    <x v="7"/>
  </r>
  <r>
    <x v="6"/>
    <n v="0"/>
    <x v="3"/>
    <x v="1"/>
  </r>
  <r>
    <x v="6"/>
    <n v="0"/>
    <x v="3"/>
    <x v="5"/>
  </r>
  <r>
    <x v="16"/>
    <n v="0"/>
    <x v="1"/>
    <x v="2"/>
  </r>
  <r>
    <x v="430"/>
    <n v="0"/>
    <x v="3"/>
    <x v="6"/>
  </r>
  <r>
    <x v="51"/>
    <n v="0"/>
    <x v="1"/>
    <x v="0"/>
  </r>
  <r>
    <x v="147"/>
    <n v="0"/>
    <x v="3"/>
    <x v="1"/>
  </r>
  <r>
    <x v="38"/>
    <n v="0"/>
    <x v="1"/>
    <x v="3"/>
  </r>
  <r>
    <x v="171"/>
    <n v="0"/>
    <x v="1"/>
    <x v="3"/>
  </r>
  <r>
    <x v="123"/>
    <n v="0"/>
    <x v="1"/>
    <x v="7"/>
  </r>
  <r>
    <x v="3"/>
    <n v="0"/>
    <x v="1"/>
    <x v="0"/>
  </r>
  <r>
    <x v="13"/>
    <n v="0"/>
    <x v="1"/>
    <x v="4"/>
  </r>
  <r>
    <x v="431"/>
    <n v="0"/>
    <x v="3"/>
    <x v="3"/>
  </r>
  <r>
    <x v="432"/>
    <n v="0"/>
    <x v="1"/>
    <x v="0"/>
  </r>
  <r>
    <x v="433"/>
    <n v="0"/>
    <x v="1"/>
    <x v="0"/>
  </r>
  <r>
    <x v="9"/>
    <n v="0"/>
    <x v="3"/>
    <x v="0"/>
  </r>
  <r>
    <x v="6"/>
    <n v="0"/>
    <x v="3"/>
    <x v="5"/>
  </r>
  <r>
    <x v="112"/>
    <n v="0"/>
    <x v="1"/>
    <x v="0"/>
  </r>
  <r>
    <x v="2"/>
    <n v="0"/>
    <x v="3"/>
    <x v="3"/>
  </r>
  <r>
    <x v="16"/>
    <n v="0"/>
    <x v="3"/>
    <x v="4"/>
  </r>
  <r>
    <x v="170"/>
    <n v="0"/>
    <x v="3"/>
    <x v="7"/>
  </r>
  <r>
    <x v="9"/>
    <n v="0"/>
    <x v="1"/>
    <x v="3"/>
  </r>
  <r>
    <x v="7"/>
    <n v="0"/>
    <x v="3"/>
    <x v="3"/>
  </r>
  <r>
    <x v="63"/>
    <n v="0"/>
    <x v="3"/>
    <x v="3"/>
  </r>
  <r>
    <x v="434"/>
    <n v="0"/>
    <x v="1"/>
    <x v="5"/>
  </r>
  <r>
    <x v="92"/>
    <n v="0"/>
    <x v="3"/>
    <x v="7"/>
  </r>
  <r>
    <x v="7"/>
    <n v="0"/>
    <x v="3"/>
    <x v="4"/>
  </r>
  <r>
    <x v="37"/>
    <n v="0"/>
    <x v="3"/>
    <x v="3"/>
  </r>
  <r>
    <x v="31"/>
    <n v="0"/>
    <x v="3"/>
    <x v="7"/>
  </r>
  <r>
    <x v="38"/>
    <n v="0"/>
    <x v="3"/>
    <x v="1"/>
  </r>
  <r>
    <x v="2"/>
    <n v="0"/>
    <x v="3"/>
    <x v="7"/>
  </r>
  <r>
    <x v="12"/>
    <n v="0"/>
    <x v="1"/>
    <x v="4"/>
  </r>
  <r>
    <x v="32"/>
    <n v="0"/>
    <x v="3"/>
    <x v="3"/>
  </r>
  <r>
    <x v="435"/>
    <n v="0"/>
    <x v="3"/>
    <x v="3"/>
  </r>
  <r>
    <x v="2"/>
    <n v="0"/>
    <x v="1"/>
    <x v="4"/>
  </r>
  <r>
    <x v="60"/>
    <n v="0"/>
    <x v="3"/>
    <x v="3"/>
  </r>
  <r>
    <x v="19"/>
    <n v="0"/>
    <x v="3"/>
    <x v="7"/>
  </r>
  <r>
    <x v="3"/>
    <n v="0"/>
    <x v="3"/>
    <x v="3"/>
  </r>
  <r>
    <x v="133"/>
    <n v="0"/>
    <x v="3"/>
    <x v="4"/>
  </r>
  <r>
    <x v="26"/>
    <n v="0"/>
    <x v="3"/>
    <x v="7"/>
  </r>
  <r>
    <x v="63"/>
    <n v="0"/>
    <x v="1"/>
    <x v="0"/>
  </r>
  <r>
    <x v="32"/>
    <n v="0"/>
    <x v="3"/>
    <x v="3"/>
  </r>
  <r>
    <x v="3"/>
    <n v="0"/>
    <x v="3"/>
    <x v="7"/>
  </r>
  <r>
    <x v="19"/>
    <n v="0"/>
    <x v="3"/>
    <x v="3"/>
  </r>
  <r>
    <x v="117"/>
    <n v="0"/>
    <x v="3"/>
    <x v="3"/>
  </r>
  <r>
    <x v="51"/>
    <n v="0"/>
    <x v="3"/>
    <x v="5"/>
  </r>
  <r>
    <x v="93"/>
    <n v="0"/>
    <x v="3"/>
    <x v="3"/>
  </r>
  <r>
    <x v="436"/>
    <n v="0"/>
    <x v="1"/>
    <x v="3"/>
  </r>
  <r>
    <x v="9"/>
    <n v="0"/>
    <x v="3"/>
    <x v="5"/>
  </r>
  <r>
    <x v="3"/>
    <n v="0"/>
    <x v="3"/>
    <x v="3"/>
  </r>
  <r>
    <x v="26"/>
    <n v="0"/>
    <x v="3"/>
    <x v="4"/>
  </r>
  <r>
    <x v="51"/>
    <n v="0"/>
    <x v="3"/>
    <x v="4"/>
  </r>
  <r>
    <x v="38"/>
    <n v="0"/>
    <x v="1"/>
    <x v="3"/>
  </r>
  <r>
    <x v="51"/>
    <n v="0"/>
    <x v="1"/>
    <x v="0"/>
  </r>
  <r>
    <x v="22"/>
    <n v="0"/>
    <x v="1"/>
    <x v="8"/>
  </r>
  <r>
    <x v="67"/>
    <n v="0"/>
    <x v="3"/>
    <x v="6"/>
  </r>
  <r>
    <x v="51"/>
    <n v="0"/>
    <x v="3"/>
    <x v="6"/>
  </r>
  <r>
    <x v="7"/>
    <n v="0"/>
    <x v="3"/>
    <x v="3"/>
  </r>
  <r>
    <x v="14"/>
    <n v="0"/>
    <x v="1"/>
    <x v="7"/>
  </r>
  <r>
    <x v="31"/>
    <n v="0"/>
    <x v="1"/>
    <x v="7"/>
  </r>
  <r>
    <x v="68"/>
    <n v="0"/>
    <x v="3"/>
    <x v="7"/>
  </r>
  <r>
    <x v="34"/>
    <n v="0"/>
    <x v="3"/>
    <x v="0"/>
  </r>
  <r>
    <x v="12"/>
    <n v="0"/>
    <x v="3"/>
    <x v="4"/>
  </r>
  <r>
    <x v="437"/>
    <n v="0"/>
    <x v="1"/>
    <x v="0"/>
  </r>
  <r>
    <x v="12"/>
    <n v="0"/>
    <x v="3"/>
    <x v="7"/>
  </r>
  <r>
    <x v="288"/>
    <n v="0"/>
    <x v="3"/>
    <x v="3"/>
  </r>
  <r>
    <x v="2"/>
    <n v="0"/>
    <x v="1"/>
    <x v="5"/>
  </r>
  <r>
    <x v="8"/>
    <n v="0"/>
    <x v="1"/>
    <x v="8"/>
  </r>
  <r>
    <x v="7"/>
    <n v="0"/>
    <x v="3"/>
    <x v="7"/>
  </r>
  <r>
    <x v="438"/>
    <n v="0"/>
    <x v="3"/>
    <x v="7"/>
  </r>
  <r>
    <x v="116"/>
    <n v="0"/>
    <x v="3"/>
    <x v="1"/>
  </r>
  <r>
    <x v="439"/>
    <n v="0"/>
    <x v="3"/>
    <x v="7"/>
  </r>
  <r>
    <x v="120"/>
    <n v="0"/>
    <x v="3"/>
    <x v="6"/>
  </r>
  <r>
    <x v="29"/>
    <n v="0"/>
    <x v="1"/>
    <x v="2"/>
  </r>
  <r>
    <x v="38"/>
    <n v="0"/>
    <x v="1"/>
    <x v="7"/>
  </r>
  <r>
    <x v="25"/>
    <n v="0"/>
    <x v="1"/>
    <x v="7"/>
  </r>
  <r>
    <x v="5"/>
    <n v="0"/>
    <x v="1"/>
    <x v="8"/>
  </r>
  <r>
    <x v="76"/>
    <n v="0"/>
    <x v="1"/>
    <x v="5"/>
  </r>
  <r>
    <x v="9"/>
    <n v="0"/>
    <x v="3"/>
    <x v="1"/>
  </r>
  <r>
    <x v="8"/>
    <n v="0"/>
    <x v="1"/>
    <x v="0"/>
  </r>
  <r>
    <x v="19"/>
    <n v="0"/>
    <x v="3"/>
    <x v="3"/>
  </r>
  <r>
    <x v="2"/>
    <n v="0"/>
    <x v="1"/>
    <x v="0"/>
  </r>
  <r>
    <x v="440"/>
    <n v="0"/>
    <x v="3"/>
    <x v="6"/>
  </r>
  <r>
    <x v="51"/>
    <n v="0"/>
    <x v="3"/>
    <x v="3"/>
  </r>
  <r>
    <x v="34"/>
    <n v="0"/>
    <x v="3"/>
    <x v="3"/>
  </r>
  <r>
    <x v="80"/>
    <n v="0"/>
    <x v="3"/>
    <x v="3"/>
  </r>
  <r>
    <x v="51"/>
    <n v="0"/>
    <x v="3"/>
    <x v="3"/>
  </r>
  <r>
    <x v="441"/>
    <n v="0"/>
    <x v="3"/>
    <x v="5"/>
  </r>
  <r>
    <x v="59"/>
    <n v="0"/>
    <x v="1"/>
    <x v="4"/>
  </r>
  <r>
    <x v="442"/>
    <n v="0"/>
    <x v="3"/>
    <x v="1"/>
  </r>
  <r>
    <x v="48"/>
    <n v="0"/>
    <x v="3"/>
    <x v="1"/>
  </r>
  <r>
    <x v="14"/>
    <n v="0"/>
    <x v="3"/>
    <x v="1"/>
  </r>
  <r>
    <x v="34"/>
    <n v="0"/>
    <x v="3"/>
    <x v="6"/>
  </r>
  <r>
    <x v="22"/>
    <n v="0"/>
    <x v="3"/>
    <x v="3"/>
  </r>
  <r>
    <x v="38"/>
    <n v="0"/>
    <x v="3"/>
    <x v="2"/>
  </r>
  <r>
    <x v="12"/>
    <n v="0"/>
    <x v="3"/>
    <x v="4"/>
  </r>
  <r>
    <x v="24"/>
    <n v="0"/>
    <x v="3"/>
    <x v="2"/>
  </r>
  <r>
    <x v="8"/>
    <n v="0"/>
    <x v="3"/>
    <x v="5"/>
  </r>
  <r>
    <x v="63"/>
    <n v="0"/>
    <x v="3"/>
    <x v="2"/>
  </r>
  <r>
    <x v="46"/>
    <n v="0"/>
    <x v="3"/>
    <x v="4"/>
  </r>
  <r>
    <x v="14"/>
    <n v="0"/>
    <x v="3"/>
    <x v="5"/>
  </r>
  <r>
    <x v="7"/>
    <n v="0"/>
    <x v="3"/>
    <x v="4"/>
  </r>
  <r>
    <x v="2"/>
    <n v="0"/>
    <x v="3"/>
    <x v="5"/>
  </r>
  <r>
    <x v="217"/>
    <n v="0"/>
    <x v="3"/>
    <x v="5"/>
  </r>
  <r>
    <x v="116"/>
    <n v="0"/>
    <x v="3"/>
    <x v="4"/>
  </r>
  <r>
    <x v="199"/>
    <n v="0"/>
    <x v="3"/>
    <x v="1"/>
  </r>
  <r>
    <x v="3"/>
    <n v="0"/>
    <x v="1"/>
    <x v="5"/>
  </r>
  <r>
    <x v="153"/>
    <n v="0"/>
    <x v="3"/>
    <x v="5"/>
  </r>
  <r>
    <x v="443"/>
    <n v="0"/>
    <x v="3"/>
    <x v="5"/>
  </r>
  <r>
    <x v="32"/>
    <n v="0"/>
    <x v="3"/>
    <x v="2"/>
  </r>
  <r>
    <x v="2"/>
    <n v="0"/>
    <x v="3"/>
    <x v="5"/>
  </r>
  <r>
    <x v="6"/>
    <n v="0"/>
    <x v="3"/>
    <x v="5"/>
  </r>
  <r>
    <x v="51"/>
    <n v="0"/>
    <x v="3"/>
    <x v="2"/>
  </r>
  <r>
    <x v="19"/>
    <n v="0"/>
    <x v="1"/>
    <x v="2"/>
  </r>
  <r>
    <x v="7"/>
    <n v="0"/>
    <x v="3"/>
    <x v="4"/>
  </r>
  <r>
    <x v="8"/>
    <n v="0"/>
    <x v="1"/>
    <x v="2"/>
  </r>
  <r>
    <x v="29"/>
    <n v="0"/>
    <x v="3"/>
    <x v="5"/>
  </r>
  <r>
    <x v="41"/>
    <n v="0"/>
    <x v="3"/>
    <x v="4"/>
  </r>
  <r>
    <x v="444"/>
    <n v="0"/>
    <x v="3"/>
    <x v="5"/>
  </r>
  <r>
    <x v="7"/>
    <n v="0"/>
    <x v="3"/>
    <x v="2"/>
  </r>
  <r>
    <x v="146"/>
    <n v="0"/>
    <x v="1"/>
    <x v="5"/>
  </r>
  <r>
    <x v="51"/>
    <n v="0"/>
    <x v="3"/>
    <x v="4"/>
  </r>
  <r>
    <x v="12"/>
    <n v="0"/>
    <x v="3"/>
    <x v="2"/>
  </r>
  <r>
    <x v="22"/>
    <n v="0"/>
    <x v="3"/>
    <x v="2"/>
  </r>
  <r>
    <x v="186"/>
    <n v="0"/>
    <x v="3"/>
    <x v="2"/>
  </r>
  <r>
    <x v="8"/>
    <n v="0"/>
    <x v="1"/>
    <x v="2"/>
  </r>
  <r>
    <x v="19"/>
    <n v="0"/>
    <x v="3"/>
    <x v="1"/>
  </r>
  <r>
    <x v="248"/>
    <n v="0"/>
    <x v="3"/>
    <x v="2"/>
  </r>
  <r>
    <x v="29"/>
    <n v="0"/>
    <x v="3"/>
    <x v="5"/>
  </r>
  <r>
    <x v="24"/>
    <n v="0"/>
    <x v="3"/>
    <x v="4"/>
  </r>
  <r>
    <x v="9"/>
    <n v="0"/>
    <x v="3"/>
    <x v="4"/>
  </r>
  <r>
    <x v="315"/>
    <n v="0"/>
    <x v="1"/>
    <x v="2"/>
  </r>
  <r>
    <x v="119"/>
    <n v="0"/>
    <x v="3"/>
    <x v="2"/>
  </r>
  <r>
    <x v="29"/>
    <n v="0"/>
    <x v="3"/>
    <x v="1"/>
  </r>
  <r>
    <x v="8"/>
    <n v="0"/>
    <x v="3"/>
    <x v="2"/>
  </r>
  <r>
    <x v="13"/>
    <n v="0"/>
    <x v="3"/>
    <x v="2"/>
  </r>
  <r>
    <x v="67"/>
    <n v="0"/>
    <x v="3"/>
    <x v="2"/>
  </r>
  <r>
    <x v="6"/>
    <n v="0"/>
    <x v="1"/>
    <x v="5"/>
  </r>
  <r>
    <x v="2"/>
    <n v="0"/>
    <x v="3"/>
    <x v="4"/>
  </r>
  <r>
    <x v="445"/>
    <m/>
    <x v="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55DF6-DE22-467A-B3D2-AA4857E9521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State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formats count="2">
    <format dxfId="27">
      <pivotArea outline="0" collapsedLevelsAreSubtotals="1" fieldPosition="0"/>
    </format>
    <format dxfId="26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177F5-C8DC-4905-BEC3-028940EC4C7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formats count="1">
    <format dxfId="25">
      <pivotArea outline="0" collapsedLevelsAreSubtotals="1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B7E17-17D7-49FA-8A2E-5D5A35B9119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sd="0" x="5"/>
      </items>
    </pivotField>
    <pivotField axis="axisPage" multipleItemSelectionAllowed="1"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4">
    <format dxfId="24">
      <pivotArea grandRow="1" outline="0" collapsedLevelsAreSubtotals="1" fieldPosition="0"/>
    </format>
    <format dxfId="23">
      <pivotArea grandRow="1" grandCol="1" outline="0" collapsedLevelsAreSubtotals="1" fieldPosition="0"/>
    </format>
    <format dxfId="22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21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08777-B518-4C92-B878-4B05DF74FC7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M17" firstHeaderRow="1" firstDataRow="3" firstDataCol="1" rowPageCount="1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showAll="0"/>
    <pivotField axis="axisRow" showAll="0">
      <items count="7">
        <item x="1"/>
        <item x="2"/>
        <item x="3"/>
        <item x="4"/>
        <item x="0"/>
        <item x="5"/>
        <item t="default"/>
      </items>
    </pivotField>
    <pivotField axis="axisPage" multipleItemSelectionAllowed="1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x="0"/>
        <item h="1" x="10"/>
        <item t="default"/>
      </items>
    </pivotField>
  </pivotFields>
  <rowFields count="3">
    <field x="18"/>
    <field x="20"/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21" hier="-1"/>
  </pageFields>
  <dataFields count="3">
    <dataField name="Count of state" fld="5" subtotal="count" baseField="0" baseItem="0" numFmtId="164"/>
    <dataField name="% of Column" fld="5" subtotal="count" showDataAs="percentOfCol" baseField="11" baseItem="5" numFmtId="10"/>
    <dataField name="Percentage " fld="5" subtotal="count" showDataAs="percentOfTotal" baseField="11" baseItem="1" numFmtId="10"/>
  </dataFields>
  <formats count="11">
    <format dxfId="20">
      <pivotArea dataOnly="0" labelOnly="1" grandCol="1" outline="0" fieldPosition="0"/>
    </format>
    <format dxfId="19">
      <pivotArea outline="0" collapsedLevelsAreSubtotals="1" fieldPosition="0"/>
    </format>
    <format dxfId="18">
      <pivotArea outline="0" fieldPosition="0">
        <references count="1">
          <reference field="4294967294" count="1">
            <x v="2"/>
          </reference>
        </references>
      </pivotArea>
    </format>
    <format dxfId="17">
      <pivotArea outline="0" collapsedLevelsAreSubtotals="1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format>
    <format dxfId="16">
      <pivotArea outline="0" collapsedLevelsAreSubtotals="1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format>
    <format dxfId="15">
      <pivotArea outline="0" collapsedLevelsAreSubtotals="1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format>
    <format dxfId="14">
      <pivotArea field="5" grandCol="1" outline="0" collapsedLevelsAreSubtotals="1" axis="axisCol" fieldPosition="0">
        <references count="1">
          <reference field="4294967294" count="1" selected="0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  <format dxfId="12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format>
    <format dxfId="11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format>
    <format dxfId="10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format>
  </formats>
  <chartFormats count="19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C0DD2-5D7D-4371-B0F6-2C965EB1BBC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71" firstHeaderRow="1" firstDataRow="1" firstDataCol="1" rowPageCount="1" colPageCount="1"/>
  <pivotFields count="4">
    <pivotField axis="axisRow" showAll="0">
      <items count="447">
        <item x="0"/>
        <item x="439"/>
        <item x="87"/>
        <item x="1"/>
        <item x="263"/>
        <item x="403"/>
        <item x="40"/>
        <item x="109"/>
        <item x="5"/>
        <item x="428"/>
        <item x="100"/>
        <item x="15"/>
        <item x="17"/>
        <item x="66"/>
        <item x="49"/>
        <item x="74"/>
        <item x="417"/>
        <item x="20"/>
        <item x="262"/>
        <item x="267"/>
        <item x="61"/>
        <item x="191"/>
        <item x="227"/>
        <item x="54"/>
        <item x="435"/>
        <item x="442"/>
        <item x="37"/>
        <item x="122"/>
        <item x="139"/>
        <item x="249"/>
        <item x="95"/>
        <item x="46"/>
        <item x="257"/>
        <item x="133"/>
        <item x="152"/>
        <item x="78"/>
        <item x="145"/>
        <item x="22"/>
        <item x="291"/>
        <item x="418"/>
        <item x="430"/>
        <item x="415"/>
        <item x="377"/>
        <item x="116"/>
        <item x="425"/>
        <item x="59"/>
        <item x="171"/>
        <item x="43"/>
        <item x="169"/>
        <item x="314"/>
        <item x="96"/>
        <item x="410"/>
        <item x="60"/>
        <item x="163"/>
        <item x="216"/>
        <item x="11"/>
        <item x="266"/>
        <item x="298"/>
        <item x="361"/>
        <item x="82"/>
        <item x="188"/>
        <item x="53"/>
        <item x="115"/>
        <item x="363"/>
        <item x="211"/>
        <item x="162"/>
        <item x="150"/>
        <item x="84"/>
        <item x="7"/>
        <item x="380"/>
        <item x="155"/>
        <item x="137"/>
        <item x="48"/>
        <item x="429"/>
        <item x="170"/>
        <item x="34"/>
        <item x="118"/>
        <item x="131"/>
        <item x="236"/>
        <item x="164"/>
        <item x="33"/>
        <item x="264"/>
        <item x="186"/>
        <item x="231"/>
        <item x="51"/>
        <item x="85"/>
        <item x="196"/>
        <item x="237"/>
        <item x="167"/>
        <item x="136"/>
        <item x="245"/>
        <item x="437"/>
        <item x="177"/>
        <item x="146"/>
        <item x="36"/>
        <item x="317"/>
        <item x="310"/>
        <item x="127"/>
        <item x="332"/>
        <item x="121"/>
        <item x="208"/>
        <item x="444"/>
        <item x="29"/>
        <item x="105"/>
        <item x="141"/>
        <item x="80"/>
        <item x="97"/>
        <item x="300"/>
        <item x="142"/>
        <item x="102"/>
        <item x="98"/>
        <item x="217"/>
        <item x="292"/>
        <item x="212"/>
        <item x="62"/>
        <item x="8"/>
        <item x="232"/>
        <item x="106"/>
        <item x="99"/>
        <item x="256"/>
        <item x="108"/>
        <item x="323"/>
        <item x="210"/>
        <item x="30"/>
        <item x="203"/>
        <item x="319"/>
        <item x="230"/>
        <item x="385"/>
        <item x="268"/>
        <item x="431"/>
        <item x="248"/>
        <item x="183"/>
        <item x="371"/>
        <item x="32"/>
        <item x="192"/>
        <item x="281"/>
        <item x="199"/>
        <item x="223"/>
        <item x="305"/>
        <item x="278"/>
        <item x="441"/>
        <item x="119"/>
        <item x="356"/>
        <item x="110"/>
        <item x="75"/>
        <item x="202"/>
        <item x="297"/>
        <item x="352"/>
        <item x="27"/>
        <item x="336"/>
        <item x="58"/>
        <item x="238"/>
        <item x="73"/>
        <item x="201"/>
        <item x="354"/>
        <item x="337"/>
        <item x="219"/>
        <item x="284"/>
        <item x="135"/>
        <item x="274"/>
        <item x="258"/>
        <item x="65"/>
        <item x="189"/>
        <item x="6"/>
        <item x="308"/>
        <item x="301"/>
        <item x="324"/>
        <item x="144"/>
        <item x="379"/>
        <item x="204"/>
        <item x="411"/>
        <item x="190"/>
        <item x="242"/>
        <item x="359"/>
        <item x="103"/>
        <item x="168"/>
        <item x="214"/>
        <item x="161"/>
        <item x="182"/>
        <item x="149"/>
        <item x="23"/>
        <item x="419"/>
        <item x="180"/>
        <item x="2"/>
        <item x="375"/>
        <item x="331"/>
        <item x="438"/>
        <item x="206"/>
        <item x="156"/>
        <item x="42"/>
        <item x="63"/>
        <item x="195"/>
        <item x="316"/>
        <item x="174"/>
        <item x="279"/>
        <item x="213"/>
        <item x="247"/>
        <item x="405"/>
        <item x="26"/>
        <item x="322"/>
        <item x="320"/>
        <item x="243"/>
        <item x="193"/>
        <item x="67"/>
        <item x="88"/>
        <item x="423"/>
        <item x="250"/>
        <item x="205"/>
        <item x="13"/>
        <item x="420"/>
        <item x="176"/>
        <item x="56"/>
        <item x="41"/>
        <item x="233"/>
        <item x="338"/>
        <item x="252"/>
        <item x="125"/>
        <item x="90"/>
        <item x="14"/>
        <item x="101"/>
        <item x="158"/>
        <item x="187"/>
        <item x="226"/>
        <item x="132"/>
        <item x="140"/>
        <item x="120"/>
        <item x="307"/>
        <item x="408"/>
        <item x="358"/>
        <item x="254"/>
        <item x="68"/>
        <item x="353"/>
        <item x="251"/>
        <item x="426"/>
        <item x="93"/>
        <item x="339"/>
        <item x="151"/>
        <item x="44"/>
        <item x="138"/>
        <item x="10"/>
        <item x="9"/>
        <item x="154"/>
        <item x="404"/>
        <item x="129"/>
        <item x="220"/>
        <item x="283"/>
        <item x="159"/>
        <item x="4"/>
        <item x="287"/>
        <item x="357"/>
        <item x="372"/>
        <item x="209"/>
        <item x="181"/>
        <item x="261"/>
        <item x="381"/>
        <item x="18"/>
        <item x="295"/>
        <item x="360"/>
        <item x="234"/>
        <item x="228"/>
        <item x="55"/>
        <item x="184"/>
        <item x="365"/>
        <item x="221"/>
        <item x="383"/>
        <item x="112"/>
        <item x="335"/>
        <item x="347"/>
        <item x="427"/>
        <item x="76"/>
        <item x="304"/>
        <item x="69"/>
        <item x="368"/>
        <item x="38"/>
        <item x="255"/>
        <item x="83"/>
        <item x="244"/>
        <item x="111"/>
        <item x="312"/>
        <item x="225"/>
        <item x="303"/>
        <item x="113"/>
        <item x="276"/>
        <item x="265"/>
        <item x="153"/>
        <item x="409"/>
        <item x="52"/>
        <item x="39"/>
        <item x="197"/>
        <item x="362"/>
        <item x="393"/>
        <item x="91"/>
        <item x="215"/>
        <item x="179"/>
        <item x="443"/>
        <item x="12"/>
        <item x="21"/>
        <item x="92"/>
        <item x="259"/>
        <item x="285"/>
        <item x="130"/>
        <item x="160"/>
        <item x="293"/>
        <item x="148"/>
        <item x="222"/>
        <item x="272"/>
        <item x="19"/>
        <item x="253"/>
        <item x="241"/>
        <item x="104"/>
        <item x="328"/>
        <item x="165"/>
        <item x="240"/>
        <item x="260"/>
        <item x="224"/>
        <item x="333"/>
        <item x="3"/>
        <item x="239"/>
        <item x="229"/>
        <item x="218"/>
        <item x="271"/>
        <item x="77"/>
        <item x="321"/>
        <item x="246"/>
        <item x="143"/>
        <item x="31"/>
        <item x="346"/>
        <item x="178"/>
        <item x="350"/>
        <item x="207"/>
        <item x="296"/>
        <item x="79"/>
        <item x="325"/>
        <item x="366"/>
        <item x="373"/>
        <item x="25"/>
        <item x="45"/>
        <item x="387"/>
        <item x="424"/>
        <item x="134"/>
        <item x="157"/>
        <item x="200"/>
        <item x="126"/>
        <item x="299"/>
        <item x="173"/>
        <item x="86"/>
        <item x="374"/>
        <item x="334"/>
        <item x="282"/>
        <item x="16"/>
        <item x="309"/>
        <item x="107"/>
        <item x="326"/>
        <item x="50"/>
        <item x="277"/>
        <item x="341"/>
        <item x="302"/>
        <item x="198"/>
        <item x="64"/>
        <item x="128"/>
        <item x="329"/>
        <item x="94"/>
        <item x="166"/>
        <item x="185"/>
        <item x="412"/>
        <item x="369"/>
        <item x="117"/>
        <item x="47"/>
        <item x="81"/>
        <item x="313"/>
        <item x="123"/>
        <item x="345"/>
        <item x="286"/>
        <item x="367"/>
        <item x="71"/>
        <item x="290"/>
        <item x="370"/>
        <item x="386"/>
        <item x="280"/>
        <item x="294"/>
        <item x="235"/>
        <item x="340"/>
        <item x="24"/>
        <item x="289"/>
        <item x="330"/>
        <item x="270"/>
        <item x="376"/>
        <item x="124"/>
        <item x="384"/>
        <item x="364"/>
        <item x="433"/>
        <item x="57"/>
        <item x="194"/>
        <item x="269"/>
        <item x="311"/>
        <item x="440"/>
        <item x="348"/>
        <item x="175"/>
        <item x="35"/>
        <item x="273"/>
        <item x="400"/>
        <item x="28"/>
        <item x="351"/>
        <item x="72"/>
        <item x="172"/>
        <item x="342"/>
        <item x="327"/>
        <item x="389"/>
        <item x="147"/>
        <item x="89"/>
        <item x="344"/>
        <item x="114"/>
        <item x="318"/>
        <item x="306"/>
        <item x="395"/>
        <item x="414"/>
        <item x="397"/>
        <item x="275"/>
        <item x="70"/>
        <item x="390"/>
        <item x="349"/>
        <item x="421"/>
        <item x="315"/>
        <item x="432"/>
        <item x="396"/>
        <item x="401"/>
        <item x="399"/>
        <item x="343"/>
        <item x="378"/>
        <item x="288"/>
        <item x="394"/>
        <item x="355"/>
        <item x="398"/>
        <item x="413"/>
        <item x="391"/>
        <item x="402"/>
        <item x="388"/>
        <item x="382"/>
        <item x="416"/>
        <item x="422"/>
        <item x="392"/>
        <item x="406"/>
        <item x="434"/>
        <item x="436"/>
        <item x="407"/>
        <item x="445"/>
        <item t="default"/>
      </items>
    </pivotField>
    <pivotField showAll="0"/>
    <pivotField axis="axisPage" dataField="1" multipleItemSelectionAllowed="1" showAll="0">
      <items count="6">
        <item h="1" x="1"/>
        <item h="1" x="3"/>
        <item h="1" x="2"/>
        <item x="0"/>
        <item h="1" x="4"/>
        <item t="default"/>
      </items>
    </pivotField>
    <pivotField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</pivotFields>
  <rowFields count="1">
    <field x="0"/>
  </rowFields>
  <rowItems count="268">
    <i>
      <x/>
    </i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20"/>
    </i>
    <i>
      <x v="21"/>
    </i>
    <i>
      <x v="22"/>
    </i>
    <i>
      <x v="23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43"/>
    </i>
    <i>
      <x v="45"/>
    </i>
    <i>
      <x v="46"/>
    </i>
    <i>
      <x v="47"/>
    </i>
    <i>
      <x v="48"/>
    </i>
    <i>
      <x v="50"/>
    </i>
    <i>
      <x v="52"/>
    </i>
    <i>
      <x v="53"/>
    </i>
    <i>
      <x v="54"/>
    </i>
    <i>
      <x v="55"/>
    </i>
    <i>
      <x v="56"/>
    </i>
    <i>
      <x v="59"/>
    </i>
    <i>
      <x v="60"/>
    </i>
    <i>
      <x v="61"/>
    </i>
    <i>
      <x v="62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2"/>
    </i>
    <i>
      <x v="93"/>
    </i>
    <i>
      <x v="94"/>
    </i>
    <i>
      <x v="97"/>
    </i>
    <i>
      <x v="99"/>
    </i>
    <i>
      <x v="100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30"/>
    </i>
    <i>
      <x v="131"/>
    </i>
    <i>
      <x v="133"/>
    </i>
    <i>
      <x v="134"/>
    </i>
    <i>
      <x v="136"/>
    </i>
    <i>
      <x v="137"/>
    </i>
    <i>
      <x v="141"/>
    </i>
    <i>
      <x v="143"/>
    </i>
    <i>
      <x v="144"/>
    </i>
    <i>
      <x v="145"/>
    </i>
    <i>
      <x v="148"/>
    </i>
    <i>
      <x v="150"/>
    </i>
    <i>
      <x v="151"/>
    </i>
    <i>
      <x v="152"/>
    </i>
    <i>
      <x v="153"/>
    </i>
    <i>
      <x v="156"/>
    </i>
    <i>
      <x v="158"/>
    </i>
    <i>
      <x v="160"/>
    </i>
    <i>
      <x v="161"/>
    </i>
    <i>
      <x v="162"/>
    </i>
    <i>
      <x v="163"/>
    </i>
    <i>
      <x v="167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2"/>
    </i>
    <i>
      <x v="183"/>
    </i>
    <i>
      <x v="187"/>
    </i>
    <i>
      <x v="188"/>
    </i>
    <i>
      <x v="189"/>
    </i>
    <i>
      <x v="190"/>
    </i>
    <i>
      <x v="191"/>
    </i>
    <i>
      <x v="193"/>
    </i>
    <i>
      <x v="195"/>
    </i>
    <i>
      <x v="196"/>
    </i>
    <i>
      <x v="198"/>
    </i>
    <i>
      <x v="201"/>
    </i>
    <i>
      <x v="202"/>
    </i>
    <i>
      <x v="203"/>
    </i>
    <i>
      <x v="204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9"/>
    </i>
    <i>
      <x v="230"/>
    </i>
    <i>
      <x v="232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6"/>
    </i>
    <i>
      <x v="247"/>
    </i>
    <i>
      <x v="251"/>
    </i>
    <i>
      <x v="252"/>
    </i>
    <i>
      <x v="253"/>
    </i>
    <i>
      <x v="255"/>
    </i>
    <i>
      <x v="258"/>
    </i>
    <i>
      <x v="259"/>
    </i>
    <i>
      <x v="260"/>
    </i>
    <i>
      <x v="261"/>
    </i>
    <i>
      <x v="263"/>
    </i>
    <i>
      <x v="265"/>
    </i>
    <i>
      <x v="269"/>
    </i>
    <i>
      <x v="271"/>
    </i>
    <i>
      <x v="273"/>
    </i>
    <i>
      <x v="274"/>
    </i>
    <i>
      <x v="275"/>
    </i>
    <i>
      <x v="276"/>
    </i>
    <i>
      <x v="277"/>
    </i>
    <i>
      <x v="279"/>
    </i>
    <i>
      <x v="281"/>
    </i>
    <i>
      <x v="283"/>
    </i>
    <i>
      <x v="284"/>
    </i>
    <i>
      <x v="286"/>
    </i>
    <i>
      <x v="287"/>
    </i>
    <i>
      <x v="288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0"/>
    </i>
    <i>
      <x v="301"/>
    </i>
    <i>
      <x v="303"/>
    </i>
    <i>
      <x v="304"/>
    </i>
    <i>
      <x v="306"/>
    </i>
    <i>
      <x v="307"/>
    </i>
    <i>
      <x v="308"/>
    </i>
    <i>
      <x v="309"/>
    </i>
    <i>
      <x v="311"/>
    </i>
    <i>
      <x v="312"/>
    </i>
    <i>
      <x v="313"/>
    </i>
    <i>
      <x v="314"/>
    </i>
    <i>
      <x v="316"/>
    </i>
    <i>
      <x v="317"/>
    </i>
    <i>
      <x v="318"/>
    </i>
    <i>
      <x v="319"/>
    </i>
    <i>
      <x v="321"/>
    </i>
    <i>
      <x v="323"/>
    </i>
    <i>
      <x v="324"/>
    </i>
    <i>
      <x v="325"/>
    </i>
    <i>
      <x v="327"/>
    </i>
    <i>
      <x v="329"/>
    </i>
    <i>
      <x v="331"/>
    </i>
    <i>
      <x v="335"/>
    </i>
    <i>
      <x v="336"/>
    </i>
    <i>
      <x v="339"/>
    </i>
    <i>
      <x v="340"/>
    </i>
    <i>
      <x v="341"/>
    </i>
    <i>
      <x v="342"/>
    </i>
    <i>
      <x v="344"/>
    </i>
    <i>
      <x v="345"/>
    </i>
    <i>
      <x v="349"/>
    </i>
    <i>
      <x v="351"/>
    </i>
    <i>
      <x v="353"/>
    </i>
    <i>
      <x v="357"/>
    </i>
    <i>
      <x v="358"/>
    </i>
    <i>
      <x v="359"/>
    </i>
    <i>
      <x v="361"/>
    </i>
    <i>
      <x v="362"/>
    </i>
    <i>
      <x v="363"/>
    </i>
    <i>
      <x v="366"/>
    </i>
    <i>
      <x v="367"/>
    </i>
    <i>
      <x v="368"/>
    </i>
    <i>
      <x v="370"/>
    </i>
    <i>
      <x v="374"/>
    </i>
    <i>
      <x v="380"/>
    </i>
    <i>
      <x v="382"/>
    </i>
    <i>
      <x v="387"/>
    </i>
    <i>
      <x v="391"/>
    </i>
    <i>
      <x v="392"/>
    </i>
    <i>
      <x v="397"/>
    </i>
    <i>
      <x v="398"/>
    </i>
    <i>
      <x v="401"/>
    </i>
    <i>
      <x v="403"/>
    </i>
    <i>
      <x v="404"/>
    </i>
    <i>
      <x v="408"/>
    </i>
    <i>
      <x v="409"/>
    </i>
    <i>
      <x v="411"/>
    </i>
    <i>
      <x v="418"/>
    </i>
    <i t="grand">
      <x/>
    </i>
  </rowItems>
  <colItems count="1">
    <i/>
  </colItems>
  <pageFields count="1">
    <pageField fld="2" hier="-1"/>
  </pageFields>
  <dataFields count="1">
    <dataField name="Count of st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AAF1B-412A-495A-B00C-32CC24DBE1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22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backers_count" fld="13" baseField="0" baseItem="0"/>
  </dataFields>
  <formats count="2">
    <format dxfId="1">
      <pivotArea collapsedLevelsAreSubtotals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10" zoomScale="70" zoomScaleNormal="70" workbookViewId="0">
      <selection activeCell="G26" sqref="G26"/>
    </sheetView>
  </sheetViews>
  <sheetFormatPr defaultRowHeight="14.4" x14ac:dyDescent="0.3"/>
  <cols>
    <col min="2" max="2" width="38.44140625" style="3" customWidth="1"/>
    <col min="3" max="3" width="60.109375" style="3" customWidth="1"/>
    <col min="4" max="4" width="18.5546875" customWidth="1"/>
    <col min="5" max="5" width="25.33203125" customWidth="1"/>
    <col min="6" max="6" width="33.109375" customWidth="1"/>
    <col min="7" max="7" width="17.88671875" customWidth="1"/>
    <col min="8" max="8" width="19.88671875" customWidth="1"/>
    <col min="9" max="9" width="25.77734375" customWidth="1"/>
    <col min="10" max="10" width="23.109375" customWidth="1"/>
    <col min="11" max="11" width="22.33203125" customWidth="1"/>
    <col min="12" max="12" width="24.5546875" customWidth="1"/>
    <col min="13" max="13" width="25.33203125" style="14" customWidth="1"/>
    <col min="14" max="14" width="27.88671875" customWidth="1"/>
    <col min="15" max="15" width="31.33203125" style="5" customWidth="1"/>
    <col min="16" max="16" width="25.33203125" style="14" customWidth="1"/>
    <col min="17" max="17" width="34.5546875" customWidth="1"/>
    <col min="18" max="18" width="36" style="8" customWidth="1"/>
    <col min="19" max="19" width="34.44140625" customWidth="1"/>
    <col min="20" max="20" width="25.6640625" customWidth="1"/>
    <col min="21" max="21" width="23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3" t="s">
        <v>8306</v>
      </c>
      <c r="N1" s="1" t="s">
        <v>8263</v>
      </c>
      <c r="O1" s="19" t="s">
        <v>8442</v>
      </c>
      <c r="P1" s="13" t="s">
        <v>8306</v>
      </c>
      <c r="Q1" s="1" t="s">
        <v>8308</v>
      </c>
      <c r="R1" s="7" t="s">
        <v>8309</v>
      </c>
      <c r="S1" s="1" t="s">
        <v>8264</v>
      </c>
      <c r="T1" s="1" t="s">
        <v>8378</v>
      </c>
      <c r="U1" s="1" t="s">
        <v>8307</v>
      </c>
    </row>
    <row r="2" spans="1:21" ht="28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14">
        <f t="shared" ref="M2:M65" si="0">$E2/$L2</f>
        <v>63.917582417582416</v>
      </c>
      <c r="N2" t="b">
        <v>1</v>
      </c>
      <c r="O2" s="5">
        <f t="shared" ref="O2:O65" si="1">E2/D2</f>
        <v>1.3685882352941177</v>
      </c>
      <c r="P2" s="14">
        <f t="shared" ref="P2:P65" si="2">$E2/$L2</f>
        <v>63.917582417582416</v>
      </c>
      <c r="Q2" s="8">
        <f t="shared" ref="Q2:Q65" si="3">(((J2/60)/60)/24)+DATE(1970,1,1)</f>
        <v>42177.007071759261</v>
      </c>
      <c r="R2" s="8">
        <f t="shared" ref="R2:R65" si="4">(((I2/60)/60)/24)+DATE(1970,1,1)</f>
        <v>42208.125</v>
      </c>
      <c r="S2" t="s">
        <v>8265</v>
      </c>
      <c r="T2" t="str">
        <f t="shared" ref="T2:T65" si="5">LEFT(S2, SEARCH("/",S2,1)-1)</f>
        <v>film &amp; video</v>
      </c>
      <c r="U2" t="str">
        <f t="shared" ref="U2:U65" si="6">RIGHT(S2,LEN(S2)-SEARCH("/",S2,1))</f>
        <v>television</v>
      </c>
    </row>
    <row r="3" spans="1:2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14">
        <f t="shared" si="0"/>
        <v>185.48101265822785</v>
      </c>
      <c r="N3" t="b">
        <v>1</v>
      </c>
      <c r="O3" s="5">
        <f t="shared" si="1"/>
        <v>1.4260827250608272</v>
      </c>
      <c r="P3" s="14">
        <f t="shared" si="2"/>
        <v>185.48101265822785</v>
      </c>
      <c r="Q3" s="8">
        <f t="shared" si="3"/>
        <v>42766.600497685184</v>
      </c>
      <c r="R3" s="8">
        <f t="shared" si="4"/>
        <v>42796.600497685184</v>
      </c>
      <c r="S3" t="s">
        <v>8265</v>
      </c>
      <c r="T3" t="str">
        <f t="shared" si="5"/>
        <v>film &amp; video</v>
      </c>
      <c r="U3" t="str">
        <f t="shared" si="6"/>
        <v>television</v>
      </c>
    </row>
    <row r="4" spans="1:21" ht="28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14">
        <f t="shared" si="0"/>
        <v>15</v>
      </c>
      <c r="N4" t="b">
        <v>1</v>
      </c>
      <c r="O4" s="5">
        <f t="shared" si="1"/>
        <v>1.05</v>
      </c>
      <c r="P4" s="14">
        <f t="shared" si="2"/>
        <v>15</v>
      </c>
      <c r="Q4" s="8">
        <f t="shared" si="3"/>
        <v>42405.702349537038</v>
      </c>
      <c r="R4" s="8">
        <f t="shared" si="4"/>
        <v>42415.702349537038</v>
      </c>
      <c r="S4" t="s">
        <v>8265</v>
      </c>
      <c r="T4" t="str">
        <f t="shared" si="5"/>
        <v>film &amp; video</v>
      </c>
      <c r="U4" t="str">
        <f t="shared" si="6"/>
        <v>television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14">
        <f t="shared" si="0"/>
        <v>69.266666666666666</v>
      </c>
      <c r="N5" t="b">
        <v>1</v>
      </c>
      <c r="O5" s="5">
        <f t="shared" si="1"/>
        <v>1.0389999999999999</v>
      </c>
      <c r="P5" s="14">
        <f t="shared" si="2"/>
        <v>69.266666666666666</v>
      </c>
      <c r="Q5" s="8">
        <f t="shared" si="3"/>
        <v>41828.515127314815</v>
      </c>
      <c r="R5" s="8">
        <f t="shared" si="4"/>
        <v>41858.515127314815</v>
      </c>
      <c r="S5" t="s">
        <v>8265</v>
      </c>
      <c r="T5" t="str">
        <f t="shared" si="5"/>
        <v>film &amp; video</v>
      </c>
      <c r="U5" t="str">
        <f t="shared" si="6"/>
        <v>television</v>
      </c>
    </row>
    <row r="6" spans="1:21" ht="28.8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14">
        <f t="shared" si="0"/>
        <v>190.55028169014085</v>
      </c>
      <c r="N6" t="b">
        <v>1</v>
      </c>
      <c r="O6" s="5">
        <f t="shared" si="1"/>
        <v>1.2299154545454545</v>
      </c>
      <c r="P6" s="14">
        <f t="shared" si="2"/>
        <v>190.55028169014085</v>
      </c>
      <c r="Q6" s="8">
        <f t="shared" si="3"/>
        <v>42327.834247685183</v>
      </c>
      <c r="R6" s="8">
        <f t="shared" si="4"/>
        <v>42357.834247685183</v>
      </c>
      <c r="S6" t="s">
        <v>8265</v>
      </c>
      <c r="T6" t="str">
        <f t="shared" si="5"/>
        <v>film &amp; video</v>
      </c>
      <c r="U6" t="str">
        <f t="shared" si="6"/>
        <v>television</v>
      </c>
    </row>
    <row r="7" spans="1:21" ht="28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14">
        <f t="shared" si="0"/>
        <v>93.40425531914893</v>
      </c>
      <c r="N7" t="b">
        <v>1</v>
      </c>
      <c r="O7" s="5">
        <f t="shared" si="1"/>
        <v>1.0977744436109027</v>
      </c>
      <c r="P7" s="14">
        <f t="shared" si="2"/>
        <v>93.40425531914893</v>
      </c>
      <c r="Q7" s="8">
        <f t="shared" si="3"/>
        <v>42563.932951388888</v>
      </c>
      <c r="R7" s="8">
        <f t="shared" si="4"/>
        <v>42580.232638888891</v>
      </c>
      <c r="S7" t="s">
        <v>8265</v>
      </c>
      <c r="T7" t="str">
        <f t="shared" si="5"/>
        <v>film &amp; video</v>
      </c>
      <c r="U7" t="str">
        <f t="shared" si="6"/>
        <v>television</v>
      </c>
    </row>
    <row r="8" spans="1:21" ht="28.8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14">
        <f t="shared" si="0"/>
        <v>146.87931034482759</v>
      </c>
      <c r="N8" t="b">
        <v>1</v>
      </c>
      <c r="O8" s="5">
        <f t="shared" si="1"/>
        <v>1.064875</v>
      </c>
      <c r="P8" s="14">
        <f t="shared" si="2"/>
        <v>146.87931034482759</v>
      </c>
      <c r="Q8" s="8">
        <f t="shared" si="3"/>
        <v>41794.072337962964</v>
      </c>
      <c r="R8" s="8">
        <f t="shared" si="4"/>
        <v>41804.072337962964</v>
      </c>
      <c r="S8" t="s">
        <v>8265</v>
      </c>
      <c r="T8" t="str">
        <f t="shared" si="5"/>
        <v>film &amp; video</v>
      </c>
      <c r="U8" t="str">
        <f t="shared" si="6"/>
        <v>television</v>
      </c>
    </row>
    <row r="9" spans="1:21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14">
        <f t="shared" si="0"/>
        <v>159.82456140350877</v>
      </c>
      <c r="N9" t="b">
        <v>1</v>
      </c>
      <c r="O9" s="5">
        <f t="shared" si="1"/>
        <v>1.0122222222222221</v>
      </c>
      <c r="P9" s="14">
        <f t="shared" si="2"/>
        <v>159.82456140350877</v>
      </c>
      <c r="Q9" s="8">
        <f t="shared" si="3"/>
        <v>42516.047071759262</v>
      </c>
      <c r="R9" s="8">
        <f t="shared" si="4"/>
        <v>42556.047071759262</v>
      </c>
      <c r="S9" t="s">
        <v>8265</v>
      </c>
      <c r="T9" t="str">
        <f t="shared" si="5"/>
        <v>film &amp; video</v>
      </c>
      <c r="U9" t="str">
        <f t="shared" si="6"/>
        <v>television</v>
      </c>
    </row>
    <row r="10" spans="1:2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14">
        <f t="shared" si="0"/>
        <v>291.79333333333335</v>
      </c>
      <c r="N10" t="b">
        <v>1</v>
      </c>
      <c r="O10" s="5">
        <f t="shared" si="1"/>
        <v>1.0004342857142856</v>
      </c>
      <c r="P10" s="14">
        <f t="shared" si="2"/>
        <v>291.79333333333335</v>
      </c>
      <c r="Q10" s="8">
        <f t="shared" si="3"/>
        <v>42468.94458333333</v>
      </c>
      <c r="R10" s="8">
        <f t="shared" si="4"/>
        <v>42475.875</v>
      </c>
      <c r="S10" t="s">
        <v>8265</v>
      </c>
      <c r="T10" t="str">
        <f t="shared" si="5"/>
        <v>film &amp; video</v>
      </c>
      <c r="U10" t="str">
        <f t="shared" si="6"/>
        <v>television</v>
      </c>
    </row>
    <row r="11" spans="1:21" ht="28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14">
        <f t="shared" si="0"/>
        <v>31.499500000000001</v>
      </c>
      <c r="N11" t="b">
        <v>1</v>
      </c>
      <c r="O11" s="5">
        <f t="shared" si="1"/>
        <v>1.2599800000000001</v>
      </c>
      <c r="P11" s="14">
        <f t="shared" si="2"/>
        <v>31.499500000000001</v>
      </c>
      <c r="Q11" s="8">
        <f t="shared" si="3"/>
        <v>42447.103518518517</v>
      </c>
      <c r="R11" s="8">
        <f t="shared" si="4"/>
        <v>42477.103518518517</v>
      </c>
      <c r="S11" t="s">
        <v>8265</v>
      </c>
      <c r="T11" t="str">
        <f t="shared" si="5"/>
        <v>film &amp; video</v>
      </c>
      <c r="U11" t="str">
        <f t="shared" si="6"/>
        <v>television</v>
      </c>
    </row>
    <row r="12" spans="1:21" ht="28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14">
        <f t="shared" si="0"/>
        <v>158.68421052631578</v>
      </c>
      <c r="N12" t="b">
        <v>1</v>
      </c>
      <c r="O12" s="5">
        <f t="shared" si="1"/>
        <v>1.0049999999999999</v>
      </c>
      <c r="P12" s="14">
        <f t="shared" si="2"/>
        <v>158.68421052631578</v>
      </c>
      <c r="Q12" s="8">
        <f t="shared" si="3"/>
        <v>41780.068043981482</v>
      </c>
      <c r="R12" s="8">
        <f t="shared" si="4"/>
        <v>41815.068043981482</v>
      </c>
      <c r="S12" t="s">
        <v>8265</v>
      </c>
      <c r="T12" t="str">
        <f t="shared" si="5"/>
        <v>film &amp; video</v>
      </c>
      <c r="U12" t="str">
        <f t="shared" si="6"/>
        <v>television</v>
      </c>
    </row>
    <row r="13" spans="1:21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14">
        <f t="shared" si="0"/>
        <v>80.333333333333329</v>
      </c>
      <c r="N13" t="b">
        <v>1</v>
      </c>
      <c r="O13" s="5">
        <f t="shared" si="1"/>
        <v>1.2050000000000001</v>
      </c>
      <c r="P13" s="14">
        <f t="shared" si="2"/>
        <v>80.333333333333329</v>
      </c>
      <c r="Q13" s="8">
        <f t="shared" si="3"/>
        <v>42572.778495370367</v>
      </c>
      <c r="R13" s="8">
        <f t="shared" si="4"/>
        <v>42604.125</v>
      </c>
      <c r="S13" t="s">
        <v>8265</v>
      </c>
      <c r="T13" t="str">
        <f t="shared" si="5"/>
        <v>film &amp; video</v>
      </c>
      <c r="U13" t="str">
        <f t="shared" si="6"/>
        <v>television</v>
      </c>
    </row>
    <row r="14" spans="1:21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14">
        <f t="shared" si="0"/>
        <v>59.961305925030231</v>
      </c>
      <c r="N14" t="b">
        <v>1</v>
      </c>
      <c r="O14" s="5">
        <f t="shared" si="1"/>
        <v>1.6529333333333334</v>
      </c>
      <c r="P14" s="14">
        <f t="shared" si="2"/>
        <v>59.961305925030231</v>
      </c>
      <c r="Q14" s="8">
        <f t="shared" si="3"/>
        <v>41791.713252314818</v>
      </c>
      <c r="R14" s="8">
        <f t="shared" si="4"/>
        <v>41836.125</v>
      </c>
      <c r="S14" t="s">
        <v>8265</v>
      </c>
      <c r="T14" t="str">
        <f t="shared" si="5"/>
        <v>film &amp; video</v>
      </c>
      <c r="U14" t="str">
        <f t="shared" si="6"/>
        <v>television</v>
      </c>
    </row>
    <row r="15" spans="1:21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14">
        <f t="shared" si="0"/>
        <v>109.78431372549019</v>
      </c>
      <c r="N15" t="b">
        <v>1</v>
      </c>
      <c r="O15" s="5">
        <f t="shared" si="1"/>
        <v>1.5997142857142856</v>
      </c>
      <c r="P15" s="14">
        <f t="shared" si="2"/>
        <v>109.78431372549019</v>
      </c>
      <c r="Q15" s="8">
        <f t="shared" si="3"/>
        <v>42508.677187499998</v>
      </c>
      <c r="R15" s="8">
        <f t="shared" si="4"/>
        <v>42544.852083333331</v>
      </c>
      <c r="S15" t="s">
        <v>8265</v>
      </c>
      <c r="T15" t="str">
        <f t="shared" si="5"/>
        <v>film &amp; video</v>
      </c>
      <c r="U15" t="str">
        <f t="shared" si="6"/>
        <v>television</v>
      </c>
    </row>
    <row r="16" spans="1:2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14">
        <f t="shared" si="0"/>
        <v>147.70731707317074</v>
      </c>
      <c r="N16" t="b">
        <v>1</v>
      </c>
      <c r="O16" s="5">
        <f t="shared" si="1"/>
        <v>1.0093333333333334</v>
      </c>
      <c r="P16" s="14">
        <f t="shared" si="2"/>
        <v>147.70731707317074</v>
      </c>
      <c r="Q16" s="8">
        <f t="shared" si="3"/>
        <v>41808.02648148148</v>
      </c>
      <c r="R16" s="8">
        <f t="shared" si="4"/>
        <v>41833.582638888889</v>
      </c>
      <c r="S16" t="s">
        <v>8265</v>
      </c>
      <c r="T16" t="str">
        <f t="shared" si="5"/>
        <v>film &amp; video</v>
      </c>
      <c r="U16" t="str">
        <f t="shared" si="6"/>
        <v>television</v>
      </c>
    </row>
    <row r="17" spans="1:21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14">
        <f t="shared" si="0"/>
        <v>21.755102040816325</v>
      </c>
      <c r="N17" t="b">
        <v>1</v>
      </c>
      <c r="O17" s="5">
        <f t="shared" si="1"/>
        <v>1.0660000000000001</v>
      </c>
      <c r="P17" s="14">
        <f t="shared" si="2"/>
        <v>21.755102040816325</v>
      </c>
      <c r="Q17" s="8">
        <f t="shared" si="3"/>
        <v>42256.391875000001</v>
      </c>
      <c r="R17" s="8">
        <f t="shared" si="4"/>
        <v>42274.843055555553</v>
      </c>
      <c r="S17" t="s">
        <v>8265</v>
      </c>
      <c r="T17" t="str">
        <f t="shared" si="5"/>
        <v>film &amp; video</v>
      </c>
      <c r="U17" t="str">
        <f t="shared" si="6"/>
        <v>television</v>
      </c>
    </row>
    <row r="18" spans="1:21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14">
        <f t="shared" si="0"/>
        <v>171.84285714285716</v>
      </c>
      <c r="N18" t="b">
        <v>1</v>
      </c>
      <c r="O18" s="5">
        <f t="shared" si="1"/>
        <v>1.0024166666666667</v>
      </c>
      <c r="P18" s="14">
        <f t="shared" si="2"/>
        <v>171.84285714285716</v>
      </c>
      <c r="Q18" s="8">
        <f t="shared" si="3"/>
        <v>41760.796423611115</v>
      </c>
      <c r="R18" s="8">
        <f t="shared" si="4"/>
        <v>41806.229166666664</v>
      </c>
      <c r="S18" t="s">
        <v>8265</v>
      </c>
      <c r="T18" t="str">
        <f t="shared" si="5"/>
        <v>film &amp; video</v>
      </c>
      <c r="U18" t="str">
        <f t="shared" si="6"/>
        <v>television</v>
      </c>
    </row>
    <row r="19" spans="1:21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14">
        <f t="shared" si="0"/>
        <v>41.944444444444443</v>
      </c>
      <c r="N19" t="b">
        <v>1</v>
      </c>
      <c r="O19" s="5">
        <f t="shared" si="1"/>
        <v>1.0066666666666666</v>
      </c>
      <c r="P19" s="14">
        <f t="shared" si="2"/>
        <v>41.944444444444443</v>
      </c>
      <c r="Q19" s="8">
        <f t="shared" si="3"/>
        <v>41917.731736111113</v>
      </c>
      <c r="R19" s="8">
        <f t="shared" si="4"/>
        <v>41947.773402777777</v>
      </c>
      <c r="S19" t="s">
        <v>8265</v>
      </c>
      <c r="T19" t="str">
        <f t="shared" si="5"/>
        <v>film &amp; video</v>
      </c>
      <c r="U19" t="str">
        <f t="shared" si="6"/>
        <v>television</v>
      </c>
    </row>
    <row r="20" spans="1:21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14">
        <f t="shared" si="0"/>
        <v>93.264122807017543</v>
      </c>
      <c r="N20" t="b">
        <v>1</v>
      </c>
      <c r="O20" s="5">
        <f t="shared" si="1"/>
        <v>1.0632110000000001</v>
      </c>
      <c r="P20" s="14">
        <f t="shared" si="2"/>
        <v>93.264122807017543</v>
      </c>
      <c r="Q20" s="8">
        <f t="shared" si="3"/>
        <v>41869.542314814818</v>
      </c>
      <c r="R20" s="8">
        <f t="shared" si="4"/>
        <v>41899.542314814818</v>
      </c>
      <c r="S20" t="s">
        <v>8265</v>
      </c>
      <c r="T20" t="str">
        <f t="shared" si="5"/>
        <v>film &amp; video</v>
      </c>
      <c r="U20" t="str">
        <f t="shared" si="6"/>
        <v>television</v>
      </c>
    </row>
    <row r="21" spans="1:21" ht="28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14">
        <f t="shared" si="0"/>
        <v>56.136363636363633</v>
      </c>
      <c r="N21" t="b">
        <v>1</v>
      </c>
      <c r="O21" s="5">
        <f t="shared" si="1"/>
        <v>1.4529411764705882</v>
      </c>
      <c r="P21" s="14">
        <f t="shared" si="2"/>
        <v>56.136363636363633</v>
      </c>
      <c r="Q21" s="8">
        <f t="shared" si="3"/>
        <v>42175.816365740742</v>
      </c>
      <c r="R21" s="8">
        <f t="shared" si="4"/>
        <v>42205.816365740742</v>
      </c>
      <c r="S21" t="s">
        <v>8265</v>
      </c>
      <c r="T21" t="str">
        <f t="shared" si="5"/>
        <v>film &amp; video</v>
      </c>
      <c r="U21" t="str">
        <f t="shared" si="6"/>
        <v>television</v>
      </c>
    </row>
    <row r="22" spans="1:21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14">
        <f t="shared" si="0"/>
        <v>80.16</v>
      </c>
      <c r="N22" t="b">
        <v>1</v>
      </c>
      <c r="O22" s="5">
        <f t="shared" si="1"/>
        <v>1.002</v>
      </c>
      <c r="P22" s="14">
        <f t="shared" si="2"/>
        <v>80.16</v>
      </c>
      <c r="Q22" s="8">
        <f t="shared" si="3"/>
        <v>42200.758240740746</v>
      </c>
      <c r="R22" s="8">
        <f t="shared" si="4"/>
        <v>42260.758240740746</v>
      </c>
      <c r="S22" t="s">
        <v>8265</v>
      </c>
      <c r="T22" t="str">
        <f t="shared" si="5"/>
        <v>film &amp; video</v>
      </c>
      <c r="U22" t="str">
        <f t="shared" si="6"/>
        <v>television</v>
      </c>
    </row>
    <row r="23" spans="1:21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14">
        <f t="shared" si="0"/>
        <v>199.9009900990099</v>
      </c>
      <c r="N23" t="b">
        <v>1</v>
      </c>
      <c r="O23" s="5">
        <f t="shared" si="1"/>
        <v>1.0913513513513513</v>
      </c>
      <c r="P23" s="14">
        <f t="shared" si="2"/>
        <v>199.9009900990099</v>
      </c>
      <c r="Q23" s="8">
        <f t="shared" si="3"/>
        <v>41878.627187500002</v>
      </c>
      <c r="R23" s="8">
        <f t="shared" si="4"/>
        <v>41908.627187500002</v>
      </c>
      <c r="S23" t="s">
        <v>8265</v>
      </c>
      <c r="T23" t="str">
        <f t="shared" si="5"/>
        <v>film &amp; video</v>
      </c>
      <c r="U23" t="str">
        <f t="shared" si="6"/>
        <v>television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14">
        <f t="shared" si="0"/>
        <v>51.25</v>
      </c>
      <c r="N24" t="b">
        <v>1</v>
      </c>
      <c r="O24" s="5">
        <f t="shared" si="1"/>
        <v>1.1714285714285715</v>
      </c>
      <c r="P24" s="14">
        <f t="shared" si="2"/>
        <v>51.25</v>
      </c>
      <c r="Q24" s="8">
        <f t="shared" si="3"/>
        <v>41989.91134259259</v>
      </c>
      <c r="R24" s="8">
        <f t="shared" si="4"/>
        <v>42005.332638888889</v>
      </c>
      <c r="S24" t="s">
        <v>8265</v>
      </c>
      <c r="T24" t="str">
        <f t="shared" si="5"/>
        <v>film &amp; video</v>
      </c>
      <c r="U24" t="str">
        <f t="shared" si="6"/>
        <v>television</v>
      </c>
    </row>
    <row r="25" spans="1:21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14">
        <f t="shared" si="0"/>
        <v>103.04347826086956</v>
      </c>
      <c r="N25" t="b">
        <v>1</v>
      </c>
      <c r="O25" s="5">
        <f t="shared" si="1"/>
        <v>1.1850000000000001</v>
      </c>
      <c r="P25" s="14">
        <f t="shared" si="2"/>
        <v>103.04347826086956</v>
      </c>
      <c r="Q25" s="8">
        <f t="shared" si="3"/>
        <v>42097.778946759259</v>
      </c>
      <c r="R25" s="8">
        <f t="shared" si="4"/>
        <v>42124.638888888891</v>
      </c>
      <c r="S25" t="s">
        <v>8265</v>
      </c>
      <c r="T25" t="str">
        <f t="shared" si="5"/>
        <v>film &amp; video</v>
      </c>
      <c r="U25" t="str">
        <f t="shared" si="6"/>
        <v>television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14">
        <f t="shared" si="0"/>
        <v>66.346149825783982</v>
      </c>
      <c r="N26" t="b">
        <v>1</v>
      </c>
      <c r="O26" s="5">
        <f t="shared" si="1"/>
        <v>1.0880768571428572</v>
      </c>
      <c r="P26" s="14">
        <f t="shared" si="2"/>
        <v>66.346149825783982</v>
      </c>
      <c r="Q26" s="8">
        <f t="shared" si="3"/>
        <v>42229.820173611108</v>
      </c>
      <c r="R26" s="8">
        <f t="shared" si="4"/>
        <v>42262.818750000006</v>
      </c>
      <c r="S26" t="s">
        <v>8265</v>
      </c>
      <c r="T26" t="str">
        <f t="shared" si="5"/>
        <v>film &amp; video</v>
      </c>
      <c r="U26" t="str">
        <f t="shared" si="6"/>
        <v>television</v>
      </c>
    </row>
    <row r="27" spans="1:21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14">
        <f t="shared" si="0"/>
        <v>57.142857142857146</v>
      </c>
      <c r="N27" t="b">
        <v>1</v>
      </c>
      <c r="O27" s="5">
        <f t="shared" si="1"/>
        <v>1.3333333333333333</v>
      </c>
      <c r="P27" s="14">
        <f t="shared" si="2"/>
        <v>57.142857142857146</v>
      </c>
      <c r="Q27" s="8">
        <f t="shared" si="3"/>
        <v>42318.025011574078</v>
      </c>
      <c r="R27" s="8">
        <f t="shared" si="4"/>
        <v>42378.025011574078</v>
      </c>
      <c r="S27" t="s">
        <v>8265</v>
      </c>
      <c r="T27" t="str">
        <f t="shared" si="5"/>
        <v>film &amp; video</v>
      </c>
      <c r="U27" t="str">
        <f t="shared" si="6"/>
        <v>television</v>
      </c>
    </row>
    <row r="28" spans="1:21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14">
        <f t="shared" si="0"/>
        <v>102.10526315789474</v>
      </c>
      <c r="N28" t="b">
        <v>1</v>
      </c>
      <c r="O28" s="5">
        <f t="shared" si="1"/>
        <v>1.552</v>
      </c>
      <c r="P28" s="14">
        <f t="shared" si="2"/>
        <v>102.10526315789474</v>
      </c>
      <c r="Q28" s="8">
        <f t="shared" si="3"/>
        <v>41828.515555555554</v>
      </c>
      <c r="R28" s="8">
        <f t="shared" si="4"/>
        <v>41868.515555555554</v>
      </c>
      <c r="S28" t="s">
        <v>8265</v>
      </c>
      <c r="T28" t="str">
        <f t="shared" si="5"/>
        <v>film &amp; video</v>
      </c>
      <c r="U28" t="str">
        <f t="shared" si="6"/>
        <v>television</v>
      </c>
    </row>
    <row r="29" spans="1:21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14">
        <f t="shared" si="0"/>
        <v>148.96666666666667</v>
      </c>
      <c r="N29" t="b">
        <v>1</v>
      </c>
      <c r="O29" s="5">
        <f t="shared" si="1"/>
        <v>1.1172500000000001</v>
      </c>
      <c r="P29" s="14">
        <f t="shared" si="2"/>
        <v>148.96666666666667</v>
      </c>
      <c r="Q29" s="8">
        <f t="shared" si="3"/>
        <v>41929.164733796293</v>
      </c>
      <c r="R29" s="8">
        <f t="shared" si="4"/>
        <v>41959.206400462965</v>
      </c>
      <c r="S29" t="s">
        <v>8265</v>
      </c>
      <c r="T29" t="str">
        <f t="shared" si="5"/>
        <v>film &amp; video</v>
      </c>
      <c r="U29" t="str">
        <f t="shared" si="6"/>
        <v>television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14">
        <f t="shared" si="0"/>
        <v>169.6056338028169</v>
      </c>
      <c r="N30" t="b">
        <v>1</v>
      </c>
      <c r="O30" s="5">
        <f t="shared" si="1"/>
        <v>1.0035000000000001</v>
      </c>
      <c r="P30" s="14">
        <f t="shared" si="2"/>
        <v>169.6056338028169</v>
      </c>
      <c r="Q30" s="8">
        <f t="shared" si="3"/>
        <v>42324.96393518518</v>
      </c>
      <c r="R30" s="8">
        <f t="shared" si="4"/>
        <v>42354.96393518518</v>
      </c>
      <c r="S30" t="s">
        <v>8265</v>
      </c>
      <c r="T30" t="str">
        <f t="shared" si="5"/>
        <v>film &amp; video</v>
      </c>
      <c r="U30" t="str">
        <f t="shared" si="6"/>
        <v>television</v>
      </c>
    </row>
    <row r="31" spans="1:21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14">
        <f t="shared" si="0"/>
        <v>31.623931623931625</v>
      </c>
      <c r="N31" t="b">
        <v>1</v>
      </c>
      <c r="O31" s="5">
        <f t="shared" si="1"/>
        <v>1.2333333333333334</v>
      </c>
      <c r="P31" s="14">
        <f t="shared" si="2"/>
        <v>31.623931623931625</v>
      </c>
      <c r="Q31" s="8">
        <f t="shared" si="3"/>
        <v>41812.67324074074</v>
      </c>
      <c r="R31" s="8">
        <f t="shared" si="4"/>
        <v>41842.67324074074</v>
      </c>
      <c r="S31" t="s">
        <v>8265</v>
      </c>
      <c r="T31" t="str">
        <f t="shared" si="5"/>
        <v>film &amp; video</v>
      </c>
      <c r="U31" t="str">
        <f t="shared" si="6"/>
        <v>television</v>
      </c>
    </row>
    <row r="32" spans="1:21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14">
        <f t="shared" si="0"/>
        <v>76.45264150943396</v>
      </c>
      <c r="N32" t="b">
        <v>1</v>
      </c>
      <c r="O32" s="5">
        <f t="shared" si="1"/>
        <v>1.0129975</v>
      </c>
      <c r="P32" s="14">
        <f t="shared" si="2"/>
        <v>76.45264150943396</v>
      </c>
      <c r="Q32" s="8">
        <f t="shared" si="3"/>
        <v>41842.292997685188</v>
      </c>
      <c r="R32" s="8">
        <f t="shared" si="4"/>
        <v>41872.292997685188</v>
      </c>
      <c r="S32" t="s">
        <v>8265</v>
      </c>
      <c r="T32" t="str">
        <f t="shared" si="5"/>
        <v>film &amp; video</v>
      </c>
      <c r="U32" t="str">
        <f t="shared" si="6"/>
        <v>television</v>
      </c>
    </row>
    <row r="33" spans="1:21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14">
        <f t="shared" si="0"/>
        <v>13</v>
      </c>
      <c r="N33" t="b">
        <v>1</v>
      </c>
      <c r="O33" s="5">
        <f t="shared" si="1"/>
        <v>1</v>
      </c>
      <c r="P33" s="14">
        <f t="shared" si="2"/>
        <v>13</v>
      </c>
      <c r="Q33" s="8">
        <f t="shared" si="3"/>
        <v>42376.79206018518</v>
      </c>
      <c r="R33" s="8">
        <f t="shared" si="4"/>
        <v>42394.79206018518</v>
      </c>
      <c r="S33" t="s">
        <v>8265</v>
      </c>
      <c r="T33" t="str">
        <f t="shared" si="5"/>
        <v>film &amp; video</v>
      </c>
      <c r="U33" t="str">
        <f t="shared" si="6"/>
        <v>television</v>
      </c>
    </row>
    <row r="34" spans="1:21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14">
        <f t="shared" si="0"/>
        <v>320.44943820224717</v>
      </c>
      <c r="N34" t="b">
        <v>1</v>
      </c>
      <c r="O34" s="5">
        <f t="shared" si="1"/>
        <v>1.0024604569420035</v>
      </c>
      <c r="P34" s="14">
        <f t="shared" si="2"/>
        <v>320.44943820224717</v>
      </c>
      <c r="Q34" s="8">
        <f t="shared" si="3"/>
        <v>42461.627511574072</v>
      </c>
      <c r="R34" s="8">
        <f t="shared" si="4"/>
        <v>42503.165972222225</v>
      </c>
      <c r="S34" t="s">
        <v>8265</v>
      </c>
      <c r="T34" t="str">
        <f t="shared" si="5"/>
        <v>film &amp; video</v>
      </c>
      <c r="U34" t="str">
        <f t="shared" si="6"/>
        <v>television</v>
      </c>
    </row>
    <row r="35" spans="1:21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14">
        <f t="shared" si="0"/>
        <v>83.75</v>
      </c>
      <c r="N35" t="b">
        <v>1</v>
      </c>
      <c r="O35" s="5">
        <f t="shared" si="1"/>
        <v>1.0209523809523811</v>
      </c>
      <c r="P35" s="14">
        <f t="shared" si="2"/>
        <v>83.75</v>
      </c>
      <c r="Q35" s="8">
        <f t="shared" si="3"/>
        <v>42286.660891203705</v>
      </c>
      <c r="R35" s="8">
        <f t="shared" si="4"/>
        <v>42316.702557870376</v>
      </c>
      <c r="S35" t="s">
        <v>8265</v>
      </c>
      <c r="T35" t="str">
        <f t="shared" si="5"/>
        <v>film &amp; video</v>
      </c>
      <c r="U35" t="str">
        <f t="shared" si="6"/>
        <v>television</v>
      </c>
    </row>
    <row r="36" spans="1:21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14">
        <f t="shared" si="0"/>
        <v>49.882352941176471</v>
      </c>
      <c r="N36" t="b">
        <v>1</v>
      </c>
      <c r="O36" s="5">
        <f t="shared" si="1"/>
        <v>1.3046153846153845</v>
      </c>
      <c r="P36" s="14">
        <f t="shared" si="2"/>
        <v>49.882352941176471</v>
      </c>
      <c r="Q36" s="8">
        <f t="shared" si="3"/>
        <v>41841.321770833332</v>
      </c>
      <c r="R36" s="8">
        <f t="shared" si="4"/>
        <v>41856.321770833332</v>
      </c>
      <c r="S36" t="s">
        <v>8265</v>
      </c>
      <c r="T36" t="str">
        <f t="shared" si="5"/>
        <v>film &amp; video</v>
      </c>
      <c r="U36" t="str">
        <f t="shared" si="6"/>
        <v>television</v>
      </c>
    </row>
    <row r="37" spans="1:21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14">
        <f t="shared" si="0"/>
        <v>59.464285714285715</v>
      </c>
      <c r="N37" t="b">
        <v>1</v>
      </c>
      <c r="O37" s="5">
        <f t="shared" si="1"/>
        <v>1.665</v>
      </c>
      <c r="P37" s="14">
        <f t="shared" si="2"/>
        <v>59.464285714285715</v>
      </c>
      <c r="Q37" s="8">
        <f t="shared" si="3"/>
        <v>42098.291828703703</v>
      </c>
      <c r="R37" s="8">
        <f t="shared" si="4"/>
        <v>42122</v>
      </c>
      <c r="S37" t="s">
        <v>8265</v>
      </c>
      <c r="T37" t="str">
        <f t="shared" si="5"/>
        <v>film &amp; video</v>
      </c>
      <c r="U37" t="str">
        <f t="shared" si="6"/>
        <v>television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14">
        <f t="shared" si="0"/>
        <v>193.84090909090909</v>
      </c>
      <c r="N38" t="b">
        <v>1</v>
      </c>
      <c r="O38" s="5">
        <f t="shared" si="1"/>
        <v>1.4215</v>
      </c>
      <c r="P38" s="14">
        <f t="shared" si="2"/>
        <v>193.84090909090909</v>
      </c>
      <c r="Q38" s="8">
        <f t="shared" si="3"/>
        <v>42068.307002314818</v>
      </c>
      <c r="R38" s="8">
        <f t="shared" si="4"/>
        <v>42098.265335648146</v>
      </c>
      <c r="S38" t="s">
        <v>8265</v>
      </c>
      <c r="T38" t="str">
        <f t="shared" si="5"/>
        <v>film &amp; video</v>
      </c>
      <c r="U38" t="str">
        <f t="shared" si="6"/>
        <v>television</v>
      </c>
    </row>
    <row r="39" spans="1:21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14">
        <f t="shared" si="0"/>
        <v>159.51383399209487</v>
      </c>
      <c r="N39" t="b">
        <v>1</v>
      </c>
      <c r="O39" s="5">
        <f t="shared" si="1"/>
        <v>1.8344090909090909</v>
      </c>
      <c r="P39" s="14">
        <f t="shared" si="2"/>
        <v>159.51383399209487</v>
      </c>
      <c r="Q39" s="8">
        <f t="shared" si="3"/>
        <v>42032.693043981482</v>
      </c>
      <c r="R39" s="8">
        <f t="shared" si="4"/>
        <v>42062.693043981482</v>
      </c>
      <c r="S39" t="s">
        <v>8265</v>
      </c>
      <c r="T39" t="str">
        <f t="shared" si="5"/>
        <v>film &amp; video</v>
      </c>
      <c r="U39" t="str">
        <f t="shared" si="6"/>
        <v>television</v>
      </c>
    </row>
    <row r="40" spans="1:21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14">
        <f t="shared" si="0"/>
        <v>41.68181818181818</v>
      </c>
      <c r="N40" t="b">
        <v>1</v>
      </c>
      <c r="O40" s="5">
        <f t="shared" si="1"/>
        <v>1.1004</v>
      </c>
      <c r="P40" s="14">
        <f t="shared" si="2"/>
        <v>41.68181818181818</v>
      </c>
      <c r="Q40" s="8">
        <f t="shared" si="3"/>
        <v>41375.057222222218</v>
      </c>
      <c r="R40" s="8">
        <f t="shared" si="4"/>
        <v>41405.057222222218</v>
      </c>
      <c r="S40" t="s">
        <v>8265</v>
      </c>
      <c r="T40" t="str">
        <f t="shared" si="5"/>
        <v>film &amp; video</v>
      </c>
      <c r="U40" t="str">
        <f t="shared" si="6"/>
        <v>television</v>
      </c>
    </row>
    <row r="41" spans="1:21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14">
        <f t="shared" si="0"/>
        <v>150.89861751152074</v>
      </c>
      <c r="N41" t="b">
        <v>1</v>
      </c>
      <c r="O41" s="5">
        <f t="shared" si="1"/>
        <v>1.3098000000000001</v>
      </c>
      <c r="P41" s="14">
        <f t="shared" si="2"/>
        <v>150.89861751152074</v>
      </c>
      <c r="Q41" s="8">
        <f t="shared" si="3"/>
        <v>41754.047083333331</v>
      </c>
      <c r="R41" s="8">
        <f t="shared" si="4"/>
        <v>41784.957638888889</v>
      </c>
      <c r="S41" t="s">
        <v>8265</v>
      </c>
      <c r="T41" t="str">
        <f t="shared" si="5"/>
        <v>film &amp; video</v>
      </c>
      <c r="U41" t="str">
        <f t="shared" si="6"/>
        <v>television</v>
      </c>
    </row>
    <row r="42" spans="1:21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14">
        <f t="shared" si="0"/>
        <v>126.6875</v>
      </c>
      <c r="N42" t="b">
        <v>1</v>
      </c>
      <c r="O42" s="5">
        <f t="shared" si="1"/>
        <v>1.0135000000000001</v>
      </c>
      <c r="P42" s="14">
        <f t="shared" si="2"/>
        <v>126.6875</v>
      </c>
      <c r="Q42" s="8">
        <f t="shared" si="3"/>
        <v>41789.21398148148</v>
      </c>
      <c r="R42" s="8">
        <f t="shared" si="4"/>
        <v>41809.166666666664</v>
      </c>
      <c r="S42" t="s">
        <v>8265</v>
      </c>
      <c r="T42" t="str">
        <f t="shared" si="5"/>
        <v>film &amp; video</v>
      </c>
      <c r="U42" t="str">
        <f t="shared" si="6"/>
        <v>television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14">
        <f t="shared" si="0"/>
        <v>105.26315789473684</v>
      </c>
      <c r="N43" t="b">
        <v>1</v>
      </c>
      <c r="O43" s="5">
        <f t="shared" si="1"/>
        <v>1</v>
      </c>
      <c r="P43" s="14">
        <f t="shared" si="2"/>
        <v>105.26315789473684</v>
      </c>
      <c r="Q43" s="8">
        <f t="shared" si="3"/>
        <v>41887.568912037037</v>
      </c>
      <c r="R43" s="8">
        <f t="shared" si="4"/>
        <v>41917.568912037037</v>
      </c>
      <c r="S43" t="s">
        <v>8265</v>
      </c>
      <c r="T43" t="str">
        <f t="shared" si="5"/>
        <v>film &amp; video</v>
      </c>
      <c r="U43" t="str">
        <f t="shared" si="6"/>
        <v>television</v>
      </c>
    </row>
    <row r="44" spans="1:21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14">
        <f t="shared" si="0"/>
        <v>117.51479289940828</v>
      </c>
      <c r="N44" t="b">
        <v>1</v>
      </c>
      <c r="O44" s="5">
        <f t="shared" si="1"/>
        <v>1.4185714285714286</v>
      </c>
      <c r="P44" s="14">
        <f t="shared" si="2"/>
        <v>117.51479289940828</v>
      </c>
      <c r="Q44" s="8">
        <f t="shared" si="3"/>
        <v>41971.639189814814</v>
      </c>
      <c r="R44" s="8">
        <f t="shared" si="4"/>
        <v>42001.639189814814</v>
      </c>
      <c r="S44" t="s">
        <v>8265</v>
      </c>
      <c r="T44" t="str">
        <f t="shared" si="5"/>
        <v>film &amp; video</v>
      </c>
      <c r="U44" t="str">
        <f t="shared" si="6"/>
        <v>television</v>
      </c>
    </row>
    <row r="45" spans="1:21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14">
        <f t="shared" si="0"/>
        <v>117.36121673003802</v>
      </c>
      <c r="N45" t="b">
        <v>1</v>
      </c>
      <c r="O45" s="5">
        <f t="shared" si="1"/>
        <v>3.0865999999999998</v>
      </c>
      <c r="P45" s="14">
        <f t="shared" si="2"/>
        <v>117.36121673003802</v>
      </c>
      <c r="Q45" s="8">
        <f t="shared" si="3"/>
        <v>41802.790347222224</v>
      </c>
      <c r="R45" s="8">
        <f t="shared" si="4"/>
        <v>41833</v>
      </c>
      <c r="S45" t="s">
        <v>8265</v>
      </c>
      <c r="T45" t="str">
        <f t="shared" si="5"/>
        <v>film &amp; video</v>
      </c>
      <c r="U45" t="str">
        <f t="shared" si="6"/>
        <v>television</v>
      </c>
    </row>
    <row r="46" spans="1:21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14">
        <f t="shared" si="0"/>
        <v>133.33333333333334</v>
      </c>
      <c r="N46" t="b">
        <v>1</v>
      </c>
      <c r="O46" s="5">
        <f t="shared" si="1"/>
        <v>1</v>
      </c>
      <c r="P46" s="14">
        <f t="shared" si="2"/>
        <v>133.33333333333334</v>
      </c>
      <c r="Q46" s="8">
        <f t="shared" si="3"/>
        <v>41874.098807870374</v>
      </c>
      <c r="R46" s="8">
        <f t="shared" si="4"/>
        <v>41919.098807870374</v>
      </c>
      <c r="S46" t="s">
        <v>8265</v>
      </c>
      <c r="T46" t="str">
        <f t="shared" si="5"/>
        <v>film &amp; video</v>
      </c>
      <c r="U46" t="str">
        <f t="shared" si="6"/>
        <v>television</v>
      </c>
    </row>
    <row r="47" spans="1:21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14">
        <f t="shared" si="0"/>
        <v>98.360655737704917</v>
      </c>
      <c r="N47" t="b">
        <v>1</v>
      </c>
      <c r="O47" s="5">
        <f t="shared" si="1"/>
        <v>1.2</v>
      </c>
      <c r="P47" s="14">
        <f t="shared" si="2"/>
        <v>98.360655737704917</v>
      </c>
      <c r="Q47" s="8">
        <f t="shared" si="3"/>
        <v>42457.623923611114</v>
      </c>
      <c r="R47" s="8">
        <f t="shared" si="4"/>
        <v>42487.623923611114</v>
      </c>
      <c r="S47" t="s">
        <v>8265</v>
      </c>
      <c r="T47" t="str">
        <f t="shared" si="5"/>
        <v>film &amp; video</v>
      </c>
      <c r="U47" t="str">
        <f t="shared" si="6"/>
        <v>television</v>
      </c>
    </row>
    <row r="48" spans="1:21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14">
        <f t="shared" si="0"/>
        <v>194.44444444444446</v>
      </c>
      <c r="N48" t="b">
        <v>1</v>
      </c>
      <c r="O48" s="5">
        <f t="shared" si="1"/>
        <v>1.0416666666666667</v>
      </c>
      <c r="P48" s="14">
        <f t="shared" si="2"/>
        <v>194.44444444444446</v>
      </c>
      <c r="Q48" s="8">
        <f t="shared" si="3"/>
        <v>42323.964976851858</v>
      </c>
      <c r="R48" s="8">
        <f t="shared" si="4"/>
        <v>42353.964976851858</v>
      </c>
      <c r="S48" t="s">
        <v>8265</v>
      </c>
      <c r="T48" t="str">
        <f t="shared" si="5"/>
        <v>film &amp; video</v>
      </c>
      <c r="U48" t="str">
        <f t="shared" si="6"/>
        <v>television</v>
      </c>
    </row>
    <row r="49" spans="1:21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14">
        <f t="shared" si="0"/>
        <v>76.865000000000009</v>
      </c>
      <c r="N49" t="b">
        <v>1</v>
      </c>
      <c r="O49" s="5">
        <f t="shared" si="1"/>
        <v>1.0761100000000001</v>
      </c>
      <c r="P49" s="14">
        <f t="shared" si="2"/>
        <v>76.865000000000009</v>
      </c>
      <c r="Q49" s="8">
        <f t="shared" si="3"/>
        <v>41932.819525462961</v>
      </c>
      <c r="R49" s="8">
        <f t="shared" si="4"/>
        <v>41992.861192129625</v>
      </c>
      <c r="S49" t="s">
        <v>8265</v>
      </c>
      <c r="T49" t="str">
        <f t="shared" si="5"/>
        <v>film &amp; video</v>
      </c>
      <c r="U49" t="str">
        <f t="shared" si="6"/>
        <v>television</v>
      </c>
    </row>
    <row r="50" spans="1:21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14">
        <f t="shared" si="0"/>
        <v>56.815789473684212</v>
      </c>
      <c r="N50" t="b">
        <v>1</v>
      </c>
      <c r="O50" s="5">
        <f t="shared" si="1"/>
        <v>1.0794999999999999</v>
      </c>
      <c r="P50" s="14">
        <f t="shared" si="2"/>
        <v>56.815789473684212</v>
      </c>
      <c r="Q50" s="8">
        <f t="shared" si="3"/>
        <v>42033.516898148147</v>
      </c>
      <c r="R50" s="8">
        <f t="shared" si="4"/>
        <v>42064.5</v>
      </c>
      <c r="S50" t="s">
        <v>8265</v>
      </c>
      <c r="T50" t="str">
        <f t="shared" si="5"/>
        <v>film &amp; video</v>
      </c>
      <c r="U50" t="str">
        <f t="shared" si="6"/>
        <v>television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14">
        <f t="shared" si="0"/>
        <v>137.93103448275863</v>
      </c>
      <c r="N51" t="b">
        <v>1</v>
      </c>
      <c r="O51" s="5">
        <f t="shared" si="1"/>
        <v>1</v>
      </c>
      <c r="P51" s="14">
        <f t="shared" si="2"/>
        <v>137.93103448275863</v>
      </c>
      <c r="Q51" s="8">
        <f t="shared" si="3"/>
        <v>42271.176446759258</v>
      </c>
      <c r="R51" s="8">
        <f t="shared" si="4"/>
        <v>42301.176446759258</v>
      </c>
      <c r="S51" t="s">
        <v>8265</v>
      </c>
      <c r="T51" t="str">
        <f t="shared" si="5"/>
        <v>film &amp; video</v>
      </c>
      <c r="U51" t="str">
        <f t="shared" si="6"/>
        <v>television</v>
      </c>
    </row>
    <row r="52" spans="1:21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14">
        <f t="shared" si="0"/>
        <v>27.272727272727273</v>
      </c>
      <c r="N52" t="b">
        <v>1</v>
      </c>
      <c r="O52" s="5">
        <f t="shared" si="1"/>
        <v>1</v>
      </c>
      <c r="P52" s="14">
        <f t="shared" si="2"/>
        <v>27.272727272727273</v>
      </c>
      <c r="Q52" s="8">
        <f t="shared" si="3"/>
        <v>41995.752986111111</v>
      </c>
      <c r="R52" s="8">
        <f t="shared" si="4"/>
        <v>42034.708333333328</v>
      </c>
      <c r="S52" t="s">
        <v>8265</v>
      </c>
      <c r="T52" t="str">
        <f t="shared" si="5"/>
        <v>film &amp; video</v>
      </c>
      <c r="U52" t="str">
        <f t="shared" si="6"/>
        <v>television</v>
      </c>
    </row>
    <row r="53" spans="1:21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14">
        <f t="shared" si="0"/>
        <v>118.33613445378151</v>
      </c>
      <c r="N53" t="b">
        <v>1</v>
      </c>
      <c r="O53" s="5">
        <f t="shared" si="1"/>
        <v>1.2801818181818181</v>
      </c>
      <c r="P53" s="14">
        <f t="shared" si="2"/>
        <v>118.33613445378151</v>
      </c>
      <c r="Q53" s="8">
        <f t="shared" si="3"/>
        <v>42196.928668981483</v>
      </c>
      <c r="R53" s="8">
        <f t="shared" si="4"/>
        <v>42226.928668981483</v>
      </c>
      <c r="S53" t="s">
        <v>8265</v>
      </c>
      <c r="T53" t="str">
        <f t="shared" si="5"/>
        <v>film &amp; video</v>
      </c>
      <c r="U53" t="str">
        <f t="shared" si="6"/>
        <v>television</v>
      </c>
    </row>
    <row r="54" spans="1:21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14">
        <f t="shared" si="0"/>
        <v>223.48076923076923</v>
      </c>
      <c r="N54" t="b">
        <v>1</v>
      </c>
      <c r="O54" s="5">
        <f t="shared" si="1"/>
        <v>1.1620999999999999</v>
      </c>
      <c r="P54" s="14">
        <f t="shared" si="2"/>
        <v>223.48076923076923</v>
      </c>
      <c r="Q54" s="8">
        <f t="shared" si="3"/>
        <v>41807.701921296299</v>
      </c>
      <c r="R54" s="8">
        <f t="shared" si="4"/>
        <v>41837.701921296299</v>
      </c>
      <c r="S54" t="s">
        <v>8265</v>
      </c>
      <c r="T54" t="str">
        <f t="shared" si="5"/>
        <v>film &amp; video</v>
      </c>
      <c r="U54" t="str">
        <f t="shared" si="6"/>
        <v>television</v>
      </c>
    </row>
    <row r="55" spans="1:2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14">
        <f t="shared" si="0"/>
        <v>28.111111111111111</v>
      </c>
      <c r="N55" t="b">
        <v>1</v>
      </c>
      <c r="O55" s="5">
        <f t="shared" si="1"/>
        <v>1.0963333333333334</v>
      </c>
      <c r="P55" s="14">
        <f t="shared" si="2"/>
        <v>28.111111111111111</v>
      </c>
      <c r="Q55" s="8">
        <f t="shared" si="3"/>
        <v>41719.549131944441</v>
      </c>
      <c r="R55" s="8">
        <f t="shared" si="4"/>
        <v>41733.916666666664</v>
      </c>
      <c r="S55" t="s">
        <v>8265</v>
      </c>
      <c r="T55" t="str">
        <f t="shared" si="5"/>
        <v>film &amp; video</v>
      </c>
      <c r="U55" t="str">
        <f t="shared" si="6"/>
        <v>television</v>
      </c>
    </row>
    <row r="56" spans="1:21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14">
        <f t="shared" si="0"/>
        <v>194.23076923076923</v>
      </c>
      <c r="N56" t="b">
        <v>1</v>
      </c>
      <c r="O56" s="5">
        <f t="shared" si="1"/>
        <v>1.01</v>
      </c>
      <c r="P56" s="14">
        <f t="shared" si="2"/>
        <v>194.23076923076923</v>
      </c>
      <c r="Q56" s="8">
        <f t="shared" si="3"/>
        <v>42333.713206018518</v>
      </c>
      <c r="R56" s="8">
        <f t="shared" si="4"/>
        <v>42363.713206018518</v>
      </c>
      <c r="S56" t="s">
        <v>8265</v>
      </c>
      <c r="T56" t="str">
        <f t="shared" si="5"/>
        <v>film &amp; video</v>
      </c>
      <c r="U56" t="str">
        <f t="shared" si="6"/>
        <v>television</v>
      </c>
    </row>
    <row r="57" spans="1:21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14">
        <f t="shared" si="0"/>
        <v>128.95348837209303</v>
      </c>
      <c r="N57" t="b">
        <v>1</v>
      </c>
      <c r="O57" s="5">
        <f t="shared" si="1"/>
        <v>1.2895348837209302</v>
      </c>
      <c r="P57" s="14">
        <f t="shared" si="2"/>
        <v>128.95348837209303</v>
      </c>
      <c r="Q57" s="8">
        <f t="shared" si="3"/>
        <v>42496.968935185185</v>
      </c>
      <c r="R57" s="8">
        <f t="shared" si="4"/>
        <v>42517.968935185185</v>
      </c>
      <c r="S57" t="s">
        <v>8265</v>
      </c>
      <c r="T57" t="str">
        <f t="shared" si="5"/>
        <v>film &amp; video</v>
      </c>
      <c r="U57" t="str">
        <f t="shared" si="6"/>
        <v>television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14">
        <f t="shared" si="0"/>
        <v>49.316091954022987</v>
      </c>
      <c r="N58" t="b">
        <v>1</v>
      </c>
      <c r="O58" s="5">
        <f t="shared" si="1"/>
        <v>1.0726249999999999</v>
      </c>
      <c r="P58" s="14">
        <f t="shared" si="2"/>
        <v>49.316091954022987</v>
      </c>
      <c r="Q58" s="8">
        <f t="shared" si="3"/>
        <v>42149.548888888887</v>
      </c>
      <c r="R58" s="8">
        <f t="shared" si="4"/>
        <v>42163.666666666672</v>
      </c>
      <c r="S58" t="s">
        <v>8265</v>
      </c>
      <c r="T58" t="str">
        <f t="shared" si="5"/>
        <v>film &amp; video</v>
      </c>
      <c r="U58" t="str">
        <f t="shared" si="6"/>
        <v>television</v>
      </c>
    </row>
    <row r="59" spans="1:21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14">
        <f t="shared" si="0"/>
        <v>221.52173913043478</v>
      </c>
      <c r="N59" t="b">
        <v>1</v>
      </c>
      <c r="O59" s="5">
        <f t="shared" si="1"/>
        <v>1.0189999999999999</v>
      </c>
      <c r="P59" s="14">
        <f t="shared" si="2"/>
        <v>221.52173913043478</v>
      </c>
      <c r="Q59" s="8">
        <f t="shared" si="3"/>
        <v>42089.83289351852</v>
      </c>
      <c r="R59" s="8">
        <f t="shared" si="4"/>
        <v>42119.83289351852</v>
      </c>
      <c r="S59" t="s">
        <v>8265</v>
      </c>
      <c r="T59" t="str">
        <f t="shared" si="5"/>
        <v>film &amp; video</v>
      </c>
      <c r="U59" t="str">
        <f t="shared" si="6"/>
        <v>television</v>
      </c>
    </row>
    <row r="60" spans="1:21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14">
        <f t="shared" si="0"/>
        <v>137.21333333333334</v>
      </c>
      <c r="N60" t="b">
        <v>1</v>
      </c>
      <c r="O60" s="5">
        <f t="shared" si="1"/>
        <v>1.0290999999999999</v>
      </c>
      <c r="P60" s="14">
        <f t="shared" si="2"/>
        <v>137.21333333333334</v>
      </c>
      <c r="Q60" s="8">
        <f t="shared" si="3"/>
        <v>41932.745046296295</v>
      </c>
      <c r="R60" s="8">
        <f t="shared" si="4"/>
        <v>41962.786712962959</v>
      </c>
      <c r="S60" t="s">
        <v>8265</v>
      </c>
      <c r="T60" t="str">
        <f t="shared" si="5"/>
        <v>film &amp; video</v>
      </c>
      <c r="U60" t="str">
        <f t="shared" si="6"/>
        <v>television</v>
      </c>
    </row>
    <row r="61" spans="1:21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14">
        <f t="shared" si="0"/>
        <v>606.82242424242418</v>
      </c>
      <c r="N61" t="b">
        <v>1</v>
      </c>
      <c r="O61" s="5">
        <f t="shared" si="1"/>
        <v>1.0012570000000001</v>
      </c>
      <c r="P61" s="14">
        <f t="shared" si="2"/>
        <v>606.82242424242418</v>
      </c>
      <c r="Q61" s="8">
        <f t="shared" si="3"/>
        <v>42230.23583333334</v>
      </c>
      <c r="R61" s="8">
        <f t="shared" si="4"/>
        <v>42261.875</v>
      </c>
      <c r="S61" t="s">
        <v>8265</v>
      </c>
      <c r="T61" t="str">
        <f t="shared" si="5"/>
        <v>film &amp; video</v>
      </c>
      <c r="U61" t="str">
        <f t="shared" si="6"/>
        <v>television</v>
      </c>
    </row>
    <row r="62" spans="1:21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14">
        <f t="shared" si="0"/>
        <v>43.040092592592593</v>
      </c>
      <c r="N62" t="b">
        <v>1</v>
      </c>
      <c r="O62" s="5">
        <f t="shared" si="1"/>
        <v>1.0329622222222221</v>
      </c>
      <c r="P62" s="14">
        <f t="shared" si="2"/>
        <v>43.040092592592593</v>
      </c>
      <c r="Q62" s="8">
        <f t="shared" si="3"/>
        <v>41701.901817129627</v>
      </c>
      <c r="R62" s="8">
        <f t="shared" si="4"/>
        <v>41721</v>
      </c>
      <c r="S62" t="s">
        <v>8266</v>
      </c>
      <c r="T62" t="str">
        <f t="shared" si="5"/>
        <v>film &amp; video</v>
      </c>
      <c r="U62" t="str">
        <f t="shared" si="6"/>
        <v>shorts</v>
      </c>
    </row>
    <row r="63" spans="1:21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14">
        <f t="shared" si="0"/>
        <v>322.39130434782606</v>
      </c>
      <c r="N63" t="b">
        <v>1</v>
      </c>
      <c r="O63" s="5">
        <f t="shared" si="1"/>
        <v>1.4830000000000001</v>
      </c>
      <c r="P63" s="14">
        <f t="shared" si="2"/>
        <v>322.39130434782606</v>
      </c>
      <c r="Q63" s="8">
        <f t="shared" si="3"/>
        <v>41409.814317129632</v>
      </c>
      <c r="R63" s="8">
        <f t="shared" si="4"/>
        <v>41431.814317129632</v>
      </c>
      <c r="S63" t="s">
        <v>8266</v>
      </c>
      <c r="T63" t="str">
        <f t="shared" si="5"/>
        <v>film &amp; video</v>
      </c>
      <c r="U63" t="str">
        <f t="shared" si="6"/>
        <v>shorts</v>
      </c>
    </row>
    <row r="64" spans="1:21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14">
        <f t="shared" si="0"/>
        <v>96.708333333333329</v>
      </c>
      <c r="N64" t="b">
        <v>1</v>
      </c>
      <c r="O64" s="5">
        <f t="shared" si="1"/>
        <v>1.5473333333333332</v>
      </c>
      <c r="P64" s="14">
        <f t="shared" si="2"/>
        <v>96.708333333333329</v>
      </c>
      <c r="Q64" s="8">
        <f t="shared" si="3"/>
        <v>41311.799513888887</v>
      </c>
      <c r="R64" s="8">
        <f t="shared" si="4"/>
        <v>41336.799513888887</v>
      </c>
      <c r="S64" t="s">
        <v>8266</v>
      </c>
      <c r="T64" t="str">
        <f t="shared" si="5"/>
        <v>film &amp; video</v>
      </c>
      <c r="U64" t="str">
        <f t="shared" si="6"/>
        <v>shorts</v>
      </c>
    </row>
    <row r="65" spans="1:21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14">
        <f t="shared" si="0"/>
        <v>35.474531249999998</v>
      </c>
      <c r="N65" t="b">
        <v>1</v>
      </c>
      <c r="O65" s="5">
        <f t="shared" si="1"/>
        <v>1.1351849999999999</v>
      </c>
      <c r="P65" s="14">
        <f t="shared" si="2"/>
        <v>35.474531249999998</v>
      </c>
      <c r="Q65" s="8">
        <f t="shared" si="3"/>
        <v>41612.912187499998</v>
      </c>
      <c r="R65" s="8">
        <f t="shared" si="4"/>
        <v>41636.207638888889</v>
      </c>
      <c r="S65" t="s">
        <v>8266</v>
      </c>
      <c r="T65" t="str">
        <f t="shared" si="5"/>
        <v>film &amp; video</v>
      </c>
      <c r="U65" t="str">
        <f t="shared" si="6"/>
        <v>shorts</v>
      </c>
    </row>
    <row r="66" spans="1:21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14">
        <f t="shared" ref="M66:M129" si="7">$E66/$L66</f>
        <v>86.666666666666671</v>
      </c>
      <c r="N66" t="b">
        <v>1</v>
      </c>
      <c r="O66" s="5">
        <f t="shared" ref="O66:O129" si="8">E66/D66</f>
        <v>1.7333333333333334</v>
      </c>
      <c r="P66" s="14">
        <f t="shared" ref="P66:P129" si="9">$E66/$L66</f>
        <v>86.666666666666671</v>
      </c>
      <c r="Q66" s="8">
        <f t="shared" ref="Q66:Q129" si="10">(((J66/60)/60)/24)+DATE(1970,1,1)</f>
        <v>41433.01829861111</v>
      </c>
      <c r="R66" s="8">
        <f t="shared" ref="R66:R129" si="11">(((I66/60)/60)/24)+DATE(1970,1,1)</f>
        <v>41463.01829861111</v>
      </c>
      <c r="S66" t="s">
        <v>8266</v>
      </c>
      <c r="T66" t="str">
        <f t="shared" ref="T66:T129" si="12">LEFT(S66, SEARCH("/",S66,1)-1)</f>
        <v>film &amp; video</v>
      </c>
      <c r="U66" t="str">
        <f t="shared" ref="U66:U129" si="13">RIGHT(S66,LEN(S66)-SEARCH("/",S66,1))</f>
        <v>shorts</v>
      </c>
    </row>
    <row r="67" spans="1:21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14">
        <f t="shared" si="7"/>
        <v>132.05263157894737</v>
      </c>
      <c r="N67" t="b">
        <v>1</v>
      </c>
      <c r="O67" s="5">
        <f t="shared" si="8"/>
        <v>1.0752857142857142</v>
      </c>
      <c r="P67" s="14">
        <f t="shared" si="9"/>
        <v>132.05263157894737</v>
      </c>
      <c r="Q67" s="8">
        <f t="shared" si="10"/>
        <v>41835.821226851855</v>
      </c>
      <c r="R67" s="8">
        <f t="shared" si="11"/>
        <v>41862.249305555553</v>
      </c>
      <c r="S67" t="s">
        <v>8266</v>
      </c>
      <c r="T67" t="str">
        <f t="shared" si="12"/>
        <v>film &amp; video</v>
      </c>
      <c r="U67" t="str">
        <f t="shared" si="13"/>
        <v>shorts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14">
        <f t="shared" si="7"/>
        <v>91.230769230769226</v>
      </c>
      <c r="N68" t="b">
        <v>1</v>
      </c>
      <c r="O68" s="5">
        <f t="shared" si="8"/>
        <v>1.1859999999999999</v>
      </c>
      <c r="P68" s="14">
        <f t="shared" si="9"/>
        <v>91.230769230769226</v>
      </c>
      <c r="Q68" s="8">
        <f t="shared" si="10"/>
        <v>42539.849768518514</v>
      </c>
      <c r="R68" s="8">
        <f t="shared" si="11"/>
        <v>42569.849768518514</v>
      </c>
      <c r="S68" t="s">
        <v>8266</v>
      </c>
      <c r="T68" t="str">
        <f t="shared" si="12"/>
        <v>film &amp; video</v>
      </c>
      <c r="U68" t="str">
        <f t="shared" si="13"/>
        <v>shorts</v>
      </c>
    </row>
    <row r="69" spans="1:21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14">
        <f t="shared" si="7"/>
        <v>116.25</v>
      </c>
      <c r="N69" t="b">
        <v>1</v>
      </c>
      <c r="O69" s="5">
        <f t="shared" si="8"/>
        <v>1.1625000000000001</v>
      </c>
      <c r="P69" s="14">
        <f t="shared" si="9"/>
        <v>116.25</v>
      </c>
      <c r="Q69" s="8">
        <f t="shared" si="10"/>
        <v>41075.583379629628</v>
      </c>
      <c r="R69" s="8">
        <f t="shared" si="11"/>
        <v>41105.583379629628</v>
      </c>
      <c r="S69" t="s">
        <v>8266</v>
      </c>
      <c r="T69" t="str">
        <f t="shared" si="12"/>
        <v>film &amp; video</v>
      </c>
      <c r="U69" t="str">
        <f t="shared" si="13"/>
        <v>shorts</v>
      </c>
    </row>
    <row r="70" spans="1:21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14">
        <f t="shared" si="7"/>
        <v>21.194444444444443</v>
      </c>
      <c r="N70" t="b">
        <v>1</v>
      </c>
      <c r="O70" s="5">
        <f t="shared" si="8"/>
        <v>1.2716666666666667</v>
      </c>
      <c r="P70" s="14">
        <f t="shared" si="9"/>
        <v>21.194444444444443</v>
      </c>
      <c r="Q70" s="8">
        <f t="shared" si="10"/>
        <v>41663.569340277776</v>
      </c>
      <c r="R70" s="8">
        <f t="shared" si="11"/>
        <v>41693.569340277776</v>
      </c>
      <c r="S70" t="s">
        <v>8266</v>
      </c>
      <c r="T70" t="str">
        <f t="shared" si="12"/>
        <v>film &amp; video</v>
      </c>
      <c r="U70" t="str">
        <f t="shared" si="13"/>
        <v>shorts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14">
        <f t="shared" si="7"/>
        <v>62.327134831460668</v>
      </c>
      <c r="N71" t="b">
        <v>1</v>
      </c>
      <c r="O71" s="5">
        <f t="shared" si="8"/>
        <v>1.109423</v>
      </c>
      <c r="P71" s="14">
        <f t="shared" si="9"/>
        <v>62.327134831460668</v>
      </c>
      <c r="Q71" s="8">
        <f t="shared" si="10"/>
        <v>40786.187789351854</v>
      </c>
      <c r="R71" s="8">
        <f t="shared" si="11"/>
        <v>40818.290972222225</v>
      </c>
      <c r="S71" t="s">
        <v>8266</v>
      </c>
      <c r="T71" t="str">
        <f t="shared" si="12"/>
        <v>film &amp; video</v>
      </c>
      <c r="U71" t="str">
        <f t="shared" si="13"/>
        <v>shorts</v>
      </c>
    </row>
    <row r="72" spans="1:21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14">
        <f t="shared" si="7"/>
        <v>37.411764705882355</v>
      </c>
      <c r="N72" t="b">
        <v>1</v>
      </c>
      <c r="O72" s="5">
        <f t="shared" si="8"/>
        <v>1.272</v>
      </c>
      <c r="P72" s="14">
        <f t="shared" si="9"/>
        <v>37.411764705882355</v>
      </c>
      <c r="Q72" s="8">
        <f t="shared" si="10"/>
        <v>40730.896354166667</v>
      </c>
      <c r="R72" s="8">
        <f t="shared" si="11"/>
        <v>40790.896354166667</v>
      </c>
      <c r="S72" t="s">
        <v>8266</v>
      </c>
      <c r="T72" t="str">
        <f t="shared" si="12"/>
        <v>film &amp; video</v>
      </c>
      <c r="U72" t="str">
        <f t="shared" si="13"/>
        <v>shorts</v>
      </c>
    </row>
    <row r="73" spans="1:21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14">
        <f t="shared" si="7"/>
        <v>69.71875</v>
      </c>
      <c r="N73" t="b">
        <v>1</v>
      </c>
      <c r="O73" s="5">
        <f t="shared" si="8"/>
        <v>1.2394444444444443</v>
      </c>
      <c r="P73" s="14">
        <f t="shared" si="9"/>
        <v>69.71875</v>
      </c>
      <c r="Q73" s="8">
        <f t="shared" si="10"/>
        <v>40997.271493055552</v>
      </c>
      <c r="R73" s="8">
        <f t="shared" si="11"/>
        <v>41057.271493055552</v>
      </c>
      <c r="S73" t="s">
        <v>8266</v>
      </c>
      <c r="T73" t="str">
        <f t="shared" si="12"/>
        <v>film &amp; video</v>
      </c>
      <c r="U73" t="str">
        <f t="shared" si="13"/>
        <v>shorts</v>
      </c>
    </row>
    <row r="74" spans="1:21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14">
        <f t="shared" si="7"/>
        <v>58.170731707317074</v>
      </c>
      <c r="N74" t="b">
        <v>1</v>
      </c>
      <c r="O74" s="5">
        <f t="shared" si="8"/>
        <v>1.084090909090909</v>
      </c>
      <c r="P74" s="14">
        <f t="shared" si="9"/>
        <v>58.170731707317074</v>
      </c>
      <c r="Q74" s="8">
        <f t="shared" si="10"/>
        <v>41208.010196759256</v>
      </c>
      <c r="R74" s="8">
        <f t="shared" si="11"/>
        <v>41228</v>
      </c>
      <c r="S74" t="s">
        <v>8266</v>
      </c>
      <c r="T74" t="str">
        <f t="shared" si="12"/>
        <v>film &amp; video</v>
      </c>
      <c r="U74" t="str">
        <f t="shared" si="13"/>
        <v>shorts</v>
      </c>
    </row>
    <row r="75" spans="1:21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14">
        <f t="shared" si="7"/>
        <v>50</v>
      </c>
      <c r="N75" t="b">
        <v>1</v>
      </c>
      <c r="O75" s="5">
        <f t="shared" si="8"/>
        <v>1</v>
      </c>
      <c r="P75" s="14">
        <f t="shared" si="9"/>
        <v>50</v>
      </c>
      <c r="Q75" s="8">
        <f t="shared" si="10"/>
        <v>40587.75675925926</v>
      </c>
      <c r="R75" s="8">
        <f t="shared" si="11"/>
        <v>40666.165972222225</v>
      </c>
      <c r="S75" t="s">
        <v>8266</v>
      </c>
      <c r="T75" t="str">
        <f t="shared" si="12"/>
        <v>film &amp; video</v>
      </c>
      <c r="U75" t="str">
        <f t="shared" si="13"/>
        <v>shorts</v>
      </c>
    </row>
    <row r="76" spans="1:21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14">
        <f t="shared" si="7"/>
        <v>19.471034482758618</v>
      </c>
      <c r="N76" t="b">
        <v>1</v>
      </c>
      <c r="O76" s="5">
        <f t="shared" si="8"/>
        <v>1.1293199999999999</v>
      </c>
      <c r="P76" s="14">
        <f t="shared" si="9"/>
        <v>19.471034482758618</v>
      </c>
      <c r="Q76" s="8">
        <f t="shared" si="10"/>
        <v>42360.487210648149</v>
      </c>
      <c r="R76" s="8">
        <f t="shared" si="11"/>
        <v>42390.487210648149</v>
      </c>
      <c r="S76" t="s">
        <v>8266</v>
      </c>
      <c r="T76" t="str">
        <f t="shared" si="12"/>
        <v>film &amp; video</v>
      </c>
      <c r="U76" t="str">
        <f t="shared" si="13"/>
        <v>shorts</v>
      </c>
    </row>
    <row r="77" spans="1:21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14">
        <f t="shared" si="7"/>
        <v>85.957446808510639</v>
      </c>
      <c r="N77" t="b">
        <v>1</v>
      </c>
      <c r="O77" s="5">
        <f t="shared" si="8"/>
        <v>1.1542857142857144</v>
      </c>
      <c r="P77" s="14">
        <f t="shared" si="9"/>
        <v>85.957446808510639</v>
      </c>
      <c r="Q77" s="8">
        <f t="shared" si="10"/>
        <v>41357.209166666667</v>
      </c>
      <c r="R77" s="8">
        <f t="shared" si="11"/>
        <v>41387.209166666667</v>
      </c>
      <c r="S77" t="s">
        <v>8266</v>
      </c>
      <c r="T77" t="str">
        <f t="shared" si="12"/>
        <v>film &amp; video</v>
      </c>
      <c r="U77" t="str">
        <f t="shared" si="13"/>
        <v>shorts</v>
      </c>
    </row>
    <row r="78" spans="1:21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14">
        <f t="shared" si="7"/>
        <v>30.666666666666668</v>
      </c>
      <c r="N78" t="b">
        <v>1</v>
      </c>
      <c r="O78" s="5">
        <f t="shared" si="8"/>
        <v>1.5333333333333334</v>
      </c>
      <c r="P78" s="14">
        <f t="shared" si="9"/>
        <v>30.666666666666668</v>
      </c>
      <c r="Q78" s="8">
        <f t="shared" si="10"/>
        <v>40844.691643518519</v>
      </c>
      <c r="R78" s="8">
        <f t="shared" si="11"/>
        <v>40904.733310185184</v>
      </c>
      <c r="S78" t="s">
        <v>8266</v>
      </c>
      <c r="T78" t="str">
        <f t="shared" si="12"/>
        <v>film &amp; video</v>
      </c>
      <c r="U78" t="str">
        <f t="shared" si="13"/>
        <v>shorts</v>
      </c>
    </row>
    <row r="79" spans="1:21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14">
        <f t="shared" si="7"/>
        <v>60.384615384615387</v>
      </c>
      <c r="N79" t="b">
        <v>1</v>
      </c>
      <c r="O79" s="5">
        <f t="shared" si="8"/>
        <v>3.9249999999999998</v>
      </c>
      <c r="P79" s="14">
        <f t="shared" si="9"/>
        <v>60.384615384615387</v>
      </c>
      <c r="Q79" s="8">
        <f t="shared" si="10"/>
        <v>40997.144872685189</v>
      </c>
      <c r="R79" s="8">
        <f t="shared" si="11"/>
        <v>41050.124305555553</v>
      </c>
      <c r="S79" t="s">
        <v>8266</v>
      </c>
      <c r="T79" t="str">
        <f t="shared" si="12"/>
        <v>film &amp; video</v>
      </c>
      <c r="U79" t="str">
        <f t="shared" si="13"/>
        <v>shorts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14">
        <f t="shared" si="7"/>
        <v>38.6</v>
      </c>
      <c r="N80" t="b">
        <v>1</v>
      </c>
      <c r="O80" s="5">
        <f t="shared" si="8"/>
        <v>27.02</v>
      </c>
      <c r="P80" s="14">
        <f t="shared" si="9"/>
        <v>38.6</v>
      </c>
      <c r="Q80" s="8">
        <f t="shared" si="10"/>
        <v>42604.730567129634</v>
      </c>
      <c r="R80" s="8">
        <f t="shared" si="11"/>
        <v>42614.730567129634</v>
      </c>
      <c r="S80" t="s">
        <v>8266</v>
      </c>
      <c r="T80" t="str">
        <f t="shared" si="12"/>
        <v>film &amp; video</v>
      </c>
      <c r="U80" t="str">
        <f t="shared" si="13"/>
        <v>shorts</v>
      </c>
    </row>
    <row r="81" spans="1:21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14">
        <f t="shared" si="7"/>
        <v>40.268292682926827</v>
      </c>
      <c r="N81" t="b">
        <v>1</v>
      </c>
      <c r="O81" s="5">
        <f t="shared" si="8"/>
        <v>1.27</v>
      </c>
      <c r="P81" s="14">
        <f t="shared" si="9"/>
        <v>40.268292682926827</v>
      </c>
      <c r="Q81" s="8">
        <f t="shared" si="10"/>
        <v>41724.776539351849</v>
      </c>
      <c r="R81" s="8">
        <f t="shared" si="11"/>
        <v>41754.776539351849</v>
      </c>
      <c r="S81" t="s">
        <v>8266</v>
      </c>
      <c r="T81" t="str">
        <f t="shared" si="12"/>
        <v>film &amp; video</v>
      </c>
      <c r="U81" t="str">
        <f t="shared" si="13"/>
        <v>shorts</v>
      </c>
    </row>
    <row r="82" spans="1:21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14">
        <f t="shared" si="7"/>
        <v>273.82978723404256</v>
      </c>
      <c r="N82" t="b">
        <v>1</v>
      </c>
      <c r="O82" s="5">
        <f t="shared" si="8"/>
        <v>1.0725</v>
      </c>
      <c r="P82" s="14">
        <f t="shared" si="9"/>
        <v>273.82978723404256</v>
      </c>
      <c r="Q82" s="8">
        <f t="shared" si="10"/>
        <v>41583.083981481483</v>
      </c>
      <c r="R82" s="8">
        <f t="shared" si="11"/>
        <v>41618.083981481483</v>
      </c>
      <c r="S82" t="s">
        <v>8266</v>
      </c>
      <c r="T82" t="str">
        <f t="shared" si="12"/>
        <v>film &amp; video</v>
      </c>
      <c r="U82" t="str">
        <f t="shared" si="13"/>
        <v>shorts</v>
      </c>
    </row>
    <row r="83" spans="1:21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14">
        <f t="shared" si="7"/>
        <v>53.035714285714285</v>
      </c>
      <c r="N83" t="b">
        <v>1</v>
      </c>
      <c r="O83" s="5">
        <f t="shared" si="8"/>
        <v>1.98</v>
      </c>
      <c r="P83" s="14">
        <f t="shared" si="9"/>
        <v>53.035714285714285</v>
      </c>
      <c r="Q83" s="8">
        <f t="shared" si="10"/>
        <v>41100.158877314818</v>
      </c>
      <c r="R83" s="8">
        <f t="shared" si="11"/>
        <v>41104.126388888886</v>
      </c>
      <c r="S83" t="s">
        <v>8266</v>
      </c>
      <c r="T83" t="str">
        <f t="shared" si="12"/>
        <v>film &amp; video</v>
      </c>
      <c r="U83" t="str">
        <f t="shared" si="13"/>
        <v>shorts</v>
      </c>
    </row>
    <row r="84" spans="1:21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14">
        <f t="shared" si="7"/>
        <v>40.005000000000003</v>
      </c>
      <c r="N84" t="b">
        <v>1</v>
      </c>
      <c r="O84" s="5">
        <f t="shared" si="8"/>
        <v>1.0001249999999999</v>
      </c>
      <c r="P84" s="14">
        <f t="shared" si="9"/>
        <v>40.005000000000003</v>
      </c>
      <c r="Q84" s="8">
        <f t="shared" si="10"/>
        <v>40795.820150462961</v>
      </c>
      <c r="R84" s="8">
        <f t="shared" si="11"/>
        <v>40825.820150462961</v>
      </c>
      <c r="S84" t="s">
        <v>8266</v>
      </c>
      <c r="T84" t="str">
        <f t="shared" si="12"/>
        <v>film &amp; video</v>
      </c>
      <c r="U84" t="str">
        <f t="shared" si="13"/>
        <v>shorts</v>
      </c>
    </row>
    <row r="85" spans="1:21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14">
        <f t="shared" si="7"/>
        <v>15.76923076923077</v>
      </c>
      <c r="N85" t="b">
        <v>1</v>
      </c>
      <c r="O85" s="5">
        <f t="shared" si="8"/>
        <v>1.0249999999999999</v>
      </c>
      <c r="P85" s="14">
        <f t="shared" si="9"/>
        <v>15.76923076923077</v>
      </c>
      <c r="Q85" s="8">
        <f t="shared" si="10"/>
        <v>42042.615613425922</v>
      </c>
      <c r="R85" s="8">
        <f t="shared" si="11"/>
        <v>42057.479166666672</v>
      </c>
      <c r="S85" t="s">
        <v>8266</v>
      </c>
      <c r="T85" t="str">
        <f t="shared" si="12"/>
        <v>film &amp; video</v>
      </c>
      <c r="U85" t="str">
        <f t="shared" si="13"/>
        <v>shorts</v>
      </c>
    </row>
    <row r="86" spans="1:21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14">
        <f t="shared" si="7"/>
        <v>71.428571428571431</v>
      </c>
      <c r="N86" t="b">
        <v>1</v>
      </c>
      <c r="O86" s="5">
        <f t="shared" si="8"/>
        <v>1</v>
      </c>
      <c r="P86" s="14">
        <f t="shared" si="9"/>
        <v>71.428571428571431</v>
      </c>
      <c r="Q86" s="8">
        <f t="shared" si="10"/>
        <v>40648.757939814815</v>
      </c>
      <c r="R86" s="8">
        <f t="shared" si="11"/>
        <v>40678.757939814815</v>
      </c>
      <c r="S86" t="s">
        <v>8266</v>
      </c>
      <c r="T86" t="str">
        <f t="shared" si="12"/>
        <v>film &amp; video</v>
      </c>
      <c r="U86" t="str">
        <f t="shared" si="13"/>
        <v>shorts</v>
      </c>
    </row>
    <row r="87" spans="1:21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14">
        <f t="shared" si="7"/>
        <v>71.714285714285708</v>
      </c>
      <c r="N87" t="b">
        <v>1</v>
      </c>
      <c r="O87" s="5">
        <f t="shared" si="8"/>
        <v>1.2549999999999999</v>
      </c>
      <c r="P87" s="14">
        <f t="shared" si="9"/>
        <v>71.714285714285708</v>
      </c>
      <c r="Q87" s="8">
        <f t="shared" si="10"/>
        <v>40779.125428240739</v>
      </c>
      <c r="R87" s="8">
        <f t="shared" si="11"/>
        <v>40809.125428240739</v>
      </c>
      <c r="S87" t="s">
        <v>8266</v>
      </c>
      <c r="T87" t="str">
        <f t="shared" si="12"/>
        <v>film &amp; video</v>
      </c>
      <c r="U87" t="str">
        <f t="shared" si="13"/>
        <v>shorts</v>
      </c>
    </row>
    <row r="88" spans="1:21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14">
        <f t="shared" si="7"/>
        <v>375.76470588235293</v>
      </c>
      <c r="N88" t="b">
        <v>1</v>
      </c>
      <c r="O88" s="5">
        <f t="shared" si="8"/>
        <v>1.0646666666666667</v>
      </c>
      <c r="P88" s="14">
        <f t="shared" si="9"/>
        <v>375.76470588235293</v>
      </c>
      <c r="Q88" s="8">
        <f t="shared" si="10"/>
        <v>42291.556076388893</v>
      </c>
      <c r="R88" s="8">
        <f t="shared" si="11"/>
        <v>42365.59774305555</v>
      </c>
      <c r="S88" t="s">
        <v>8266</v>
      </c>
      <c r="T88" t="str">
        <f t="shared" si="12"/>
        <v>film &amp; video</v>
      </c>
      <c r="U88" t="str">
        <f t="shared" si="13"/>
        <v>shorts</v>
      </c>
    </row>
    <row r="89" spans="1:21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14">
        <f t="shared" si="7"/>
        <v>104.6</v>
      </c>
      <c r="N89" t="b">
        <v>1</v>
      </c>
      <c r="O89" s="5">
        <f t="shared" si="8"/>
        <v>1.046</v>
      </c>
      <c r="P89" s="14">
        <f t="shared" si="9"/>
        <v>104.6</v>
      </c>
      <c r="Q89" s="8">
        <f t="shared" si="10"/>
        <v>40322.53938657407</v>
      </c>
      <c r="R89" s="8">
        <f t="shared" si="11"/>
        <v>40332.070138888892</v>
      </c>
      <c r="S89" t="s">
        <v>8266</v>
      </c>
      <c r="T89" t="str">
        <f t="shared" si="12"/>
        <v>film &amp; video</v>
      </c>
      <c r="U89" t="str">
        <f t="shared" si="13"/>
        <v>shorts</v>
      </c>
    </row>
    <row r="90" spans="1:21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14">
        <f t="shared" si="7"/>
        <v>60</v>
      </c>
      <c r="N90" t="b">
        <v>1</v>
      </c>
      <c r="O90" s="5">
        <f t="shared" si="8"/>
        <v>1.0285714285714285</v>
      </c>
      <c r="P90" s="14">
        <f t="shared" si="9"/>
        <v>60</v>
      </c>
      <c r="Q90" s="8">
        <f t="shared" si="10"/>
        <v>41786.65892361111</v>
      </c>
      <c r="R90" s="8">
        <f t="shared" si="11"/>
        <v>41812.65892361111</v>
      </c>
      <c r="S90" t="s">
        <v>8266</v>
      </c>
      <c r="T90" t="str">
        <f t="shared" si="12"/>
        <v>film &amp; video</v>
      </c>
      <c r="U90" t="str">
        <f t="shared" si="13"/>
        <v>shorts</v>
      </c>
    </row>
    <row r="91" spans="1:21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14">
        <f t="shared" si="7"/>
        <v>123.28571428571429</v>
      </c>
      <c r="N91" t="b">
        <v>1</v>
      </c>
      <c r="O91" s="5">
        <f t="shared" si="8"/>
        <v>1.1506666666666667</v>
      </c>
      <c r="P91" s="14">
        <f t="shared" si="9"/>
        <v>123.28571428571429</v>
      </c>
      <c r="Q91" s="8">
        <f t="shared" si="10"/>
        <v>41402.752222222225</v>
      </c>
      <c r="R91" s="8">
        <f t="shared" si="11"/>
        <v>41427.752222222225</v>
      </c>
      <c r="S91" t="s">
        <v>8266</v>
      </c>
      <c r="T91" t="str">
        <f t="shared" si="12"/>
        <v>film &amp; video</v>
      </c>
      <c r="U91" t="str">
        <f t="shared" si="13"/>
        <v>shorts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14">
        <f t="shared" si="7"/>
        <v>31.375</v>
      </c>
      <c r="N92" t="b">
        <v>1</v>
      </c>
      <c r="O92" s="5">
        <f t="shared" si="8"/>
        <v>1.004</v>
      </c>
      <c r="P92" s="14">
        <f t="shared" si="9"/>
        <v>31.375</v>
      </c>
      <c r="Q92" s="8">
        <f t="shared" si="10"/>
        <v>40706.297442129631</v>
      </c>
      <c r="R92" s="8">
        <f t="shared" si="11"/>
        <v>40736.297442129631</v>
      </c>
      <c r="S92" t="s">
        <v>8266</v>
      </c>
      <c r="T92" t="str">
        <f t="shared" si="12"/>
        <v>film &amp; video</v>
      </c>
      <c r="U92" t="str">
        <f t="shared" si="13"/>
        <v>shorts</v>
      </c>
    </row>
    <row r="93" spans="1:21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14">
        <f t="shared" si="7"/>
        <v>78.260869565217391</v>
      </c>
      <c r="N93" t="b">
        <v>1</v>
      </c>
      <c r="O93" s="5">
        <f t="shared" si="8"/>
        <v>1.2</v>
      </c>
      <c r="P93" s="14">
        <f t="shared" si="9"/>
        <v>78.260869565217391</v>
      </c>
      <c r="Q93" s="8">
        <f t="shared" si="10"/>
        <v>40619.402361111112</v>
      </c>
      <c r="R93" s="8">
        <f t="shared" si="11"/>
        <v>40680.402361111112</v>
      </c>
      <c r="S93" t="s">
        <v>8266</v>
      </c>
      <c r="T93" t="str">
        <f t="shared" si="12"/>
        <v>film &amp; video</v>
      </c>
      <c r="U93" t="str">
        <f t="shared" si="13"/>
        <v>shorts</v>
      </c>
    </row>
    <row r="94" spans="1:21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14">
        <f t="shared" si="7"/>
        <v>122.32558139534883</v>
      </c>
      <c r="N94" t="b">
        <v>1</v>
      </c>
      <c r="O94" s="5">
        <f t="shared" si="8"/>
        <v>1.052</v>
      </c>
      <c r="P94" s="14">
        <f t="shared" si="9"/>
        <v>122.32558139534883</v>
      </c>
      <c r="Q94" s="8">
        <f t="shared" si="10"/>
        <v>42721.198877314819</v>
      </c>
      <c r="R94" s="8">
        <f t="shared" si="11"/>
        <v>42767.333333333328</v>
      </c>
      <c r="S94" t="s">
        <v>8266</v>
      </c>
      <c r="T94" t="str">
        <f t="shared" si="12"/>
        <v>film &amp; video</v>
      </c>
      <c r="U94" t="str">
        <f t="shared" si="13"/>
        <v>shorts</v>
      </c>
    </row>
    <row r="95" spans="1:21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14">
        <f t="shared" si="7"/>
        <v>73.733333333333334</v>
      </c>
      <c r="N95" t="b">
        <v>1</v>
      </c>
      <c r="O95" s="5">
        <f t="shared" si="8"/>
        <v>1.1060000000000001</v>
      </c>
      <c r="P95" s="14">
        <f t="shared" si="9"/>
        <v>73.733333333333334</v>
      </c>
      <c r="Q95" s="8">
        <f t="shared" si="10"/>
        <v>41065.858067129629</v>
      </c>
      <c r="R95" s="8">
        <f t="shared" si="11"/>
        <v>41093.875</v>
      </c>
      <c r="S95" t="s">
        <v>8266</v>
      </c>
      <c r="T95" t="str">
        <f t="shared" si="12"/>
        <v>film &amp; video</v>
      </c>
      <c r="U95" t="str">
        <f t="shared" si="13"/>
        <v>shorts</v>
      </c>
    </row>
    <row r="96" spans="1:21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14">
        <f t="shared" si="7"/>
        <v>21.666666666666668</v>
      </c>
      <c r="N96" t="b">
        <v>1</v>
      </c>
      <c r="O96" s="5">
        <f t="shared" si="8"/>
        <v>1.04</v>
      </c>
      <c r="P96" s="14">
        <f t="shared" si="9"/>
        <v>21.666666666666668</v>
      </c>
      <c r="Q96" s="8">
        <f t="shared" si="10"/>
        <v>41716.717847222222</v>
      </c>
      <c r="R96" s="8">
        <f t="shared" si="11"/>
        <v>41736.717847222222</v>
      </c>
      <c r="S96" t="s">
        <v>8266</v>
      </c>
      <c r="T96" t="str">
        <f t="shared" si="12"/>
        <v>film &amp; video</v>
      </c>
      <c r="U96" t="str">
        <f t="shared" si="13"/>
        <v>shorts</v>
      </c>
    </row>
    <row r="97" spans="1:21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14">
        <f t="shared" si="7"/>
        <v>21.904761904761905</v>
      </c>
      <c r="N97" t="b">
        <v>1</v>
      </c>
      <c r="O97" s="5">
        <f t="shared" si="8"/>
        <v>1.3142857142857143</v>
      </c>
      <c r="P97" s="14">
        <f t="shared" si="9"/>
        <v>21.904761904761905</v>
      </c>
      <c r="Q97" s="8">
        <f t="shared" si="10"/>
        <v>40935.005104166667</v>
      </c>
      <c r="R97" s="8">
        <f t="shared" si="11"/>
        <v>40965.005104166667</v>
      </c>
      <c r="S97" t="s">
        <v>8266</v>
      </c>
      <c r="T97" t="str">
        <f t="shared" si="12"/>
        <v>film &amp; video</v>
      </c>
      <c r="U97" t="str">
        <f t="shared" si="13"/>
        <v>shorts</v>
      </c>
    </row>
    <row r="98" spans="1:21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14">
        <f t="shared" si="7"/>
        <v>50.588235294117645</v>
      </c>
      <c r="N98" t="b">
        <v>1</v>
      </c>
      <c r="O98" s="5">
        <f t="shared" si="8"/>
        <v>1.1466666666666667</v>
      </c>
      <c r="P98" s="14">
        <f t="shared" si="9"/>
        <v>50.588235294117645</v>
      </c>
      <c r="Q98" s="8">
        <f t="shared" si="10"/>
        <v>40324.662511574075</v>
      </c>
      <c r="R98" s="8">
        <f t="shared" si="11"/>
        <v>40391.125</v>
      </c>
      <c r="S98" t="s">
        <v>8266</v>
      </c>
      <c r="T98" t="str">
        <f t="shared" si="12"/>
        <v>film &amp; video</v>
      </c>
      <c r="U98" t="str">
        <f t="shared" si="13"/>
        <v>shorts</v>
      </c>
    </row>
    <row r="99" spans="1:21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14">
        <f t="shared" si="7"/>
        <v>53.125</v>
      </c>
      <c r="N99" t="b">
        <v>1</v>
      </c>
      <c r="O99" s="5">
        <f t="shared" si="8"/>
        <v>1.0625</v>
      </c>
      <c r="P99" s="14">
        <f t="shared" si="9"/>
        <v>53.125</v>
      </c>
      <c r="Q99" s="8">
        <f t="shared" si="10"/>
        <v>40706.135208333333</v>
      </c>
      <c r="R99" s="8">
        <f t="shared" si="11"/>
        <v>40736.135208333333</v>
      </c>
      <c r="S99" t="s">
        <v>8266</v>
      </c>
      <c r="T99" t="str">
        <f t="shared" si="12"/>
        <v>film &amp; video</v>
      </c>
      <c r="U99" t="str">
        <f t="shared" si="13"/>
        <v>shorts</v>
      </c>
    </row>
    <row r="100" spans="1:21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14">
        <f t="shared" si="7"/>
        <v>56.666666666666664</v>
      </c>
      <c r="N100" t="b">
        <v>1</v>
      </c>
      <c r="O100" s="5">
        <f t="shared" si="8"/>
        <v>1.0625</v>
      </c>
      <c r="P100" s="14">
        <f t="shared" si="9"/>
        <v>56.666666666666664</v>
      </c>
      <c r="Q100" s="8">
        <f t="shared" si="10"/>
        <v>41214.79483796296</v>
      </c>
      <c r="R100" s="8">
        <f t="shared" si="11"/>
        <v>41250.979166666664</v>
      </c>
      <c r="S100" t="s">
        <v>8266</v>
      </c>
      <c r="T100" t="str">
        <f t="shared" si="12"/>
        <v>film &amp; video</v>
      </c>
      <c r="U100" t="str">
        <f t="shared" si="13"/>
        <v>shorts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14">
        <f t="shared" si="7"/>
        <v>40.776666666666664</v>
      </c>
      <c r="N101" t="b">
        <v>1</v>
      </c>
      <c r="O101" s="5">
        <f t="shared" si="8"/>
        <v>1.0601933333333333</v>
      </c>
      <c r="P101" s="14">
        <f t="shared" si="9"/>
        <v>40.776666666666664</v>
      </c>
      <c r="Q101" s="8">
        <f t="shared" si="10"/>
        <v>41631.902766203704</v>
      </c>
      <c r="R101" s="8">
        <f t="shared" si="11"/>
        <v>41661.902766203704</v>
      </c>
      <c r="S101" t="s">
        <v>8266</v>
      </c>
      <c r="T101" t="str">
        <f t="shared" si="12"/>
        <v>film &amp; video</v>
      </c>
      <c r="U101" t="str">
        <f t="shared" si="13"/>
        <v>shorts</v>
      </c>
    </row>
    <row r="102" spans="1:21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14">
        <f t="shared" si="7"/>
        <v>192.30769230769232</v>
      </c>
      <c r="N102" t="b">
        <v>1</v>
      </c>
      <c r="O102" s="5">
        <f t="shared" si="8"/>
        <v>1</v>
      </c>
      <c r="P102" s="14">
        <f t="shared" si="9"/>
        <v>192.30769230769232</v>
      </c>
      <c r="Q102" s="8">
        <f t="shared" si="10"/>
        <v>41197.753310185188</v>
      </c>
      <c r="R102" s="8">
        <f t="shared" si="11"/>
        <v>41217.794976851852</v>
      </c>
      <c r="S102" t="s">
        <v>8266</v>
      </c>
      <c r="T102" t="str">
        <f t="shared" si="12"/>
        <v>film &amp; video</v>
      </c>
      <c r="U102" t="str">
        <f t="shared" si="13"/>
        <v>shorts</v>
      </c>
    </row>
    <row r="103" spans="1:21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14">
        <f t="shared" si="7"/>
        <v>100</v>
      </c>
      <c r="N103" t="b">
        <v>1</v>
      </c>
      <c r="O103" s="5">
        <f t="shared" si="8"/>
        <v>1</v>
      </c>
      <c r="P103" s="14">
        <f t="shared" si="9"/>
        <v>100</v>
      </c>
      <c r="Q103" s="8">
        <f t="shared" si="10"/>
        <v>41274.776736111111</v>
      </c>
      <c r="R103" s="8">
        <f t="shared" si="11"/>
        <v>41298.776736111111</v>
      </c>
      <c r="S103" t="s">
        <v>8266</v>
      </c>
      <c r="T103" t="str">
        <f t="shared" si="12"/>
        <v>film &amp; video</v>
      </c>
      <c r="U103" t="str">
        <f t="shared" si="13"/>
        <v>shorts</v>
      </c>
    </row>
    <row r="104" spans="1:21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14">
        <f t="shared" si="7"/>
        <v>117.92307692307692</v>
      </c>
      <c r="N104" t="b">
        <v>1</v>
      </c>
      <c r="O104" s="5">
        <f t="shared" si="8"/>
        <v>1.2775000000000001</v>
      </c>
      <c r="P104" s="14">
        <f t="shared" si="9"/>
        <v>117.92307692307692</v>
      </c>
      <c r="Q104" s="8">
        <f t="shared" si="10"/>
        <v>40505.131168981483</v>
      </c>
      <c r="R104" s="8">
        <f t="shared" si="11"/>
        <v>40535.131168981483</v>
      </c>
      <c r="S104" t="s">
        <v>8266</v>
      </c>
      <c r="T104" t="str">
        <f t="shared" si="12"/>
        <v>film &amp; video</v>
      </c>
      <c r="U104" t="str">
        <f t="shared" si="13"/>
        <v>shorts</v>
      </c>
    </row>
    <row r="105" spans="1:21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14">
        <f t="shared" si="7"/>
        <v>27.897959183673468</v>
      </c>
      <c r="N105" t="b">
        <v>1</v>
      </c>
      <c r="O105" s="5">
        <f t="shared" si="8"/>
        <v>1.0515384615384615</v>
      </c>
      <c r="P105" s="14">
        <f t="shared" si="9"/>
        <v>27.897959183673468</v>
      </c>
      <c r="Q105" s="8">
        <f t="shared" si="10"/>
        <v>41682.805902777778</v>
      </c>
      <c r="R105" s="8">
        <f t="shared" si="11"/>
        <v>41705.805902777778</v>
      </c>
      <c r="S105" t="s">
        <v>8266</v>
      </c>
      <c r="T105" t="str">
        <f t="shared" si="12"/>
        <v>film &amp; video</v>
      </c>
      <c r="U105" t="str">
        <f t="shared" si="13"/>
        <v>shorts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14">
        <f t="shared" si="7"/>
        <v>60</v>
      </c>
      <c r="N106" t="b">
        <v>1</v>
      </c>
      <c r="O106" s="5">
        <f t="shared" si="8"/>
        <v>1.2</v>
      </c>
      <c r="P106" s="14">
        <f t="shared" si="9"/>
        <v>60</v>
      </c>
      <c r="Q106" s="8">
        <f t="shared" si="10"/>
        <v>40612.695208333331</v>
      </c>
      <c r="R106" s="8">
        <f t="shared" si="11"/>
        <v>40636.041666666664</v>
      </c>
      <c r="S106" t="s">
        <v>8266</v>
      </c>
      <c r="T106" t="str">
        <f t="shared" si="12"/>
        <v>film &amp; video</v>
      </c>
      <c r="U106" t="str">
        <f t="shared" si="13"/>
        <v>shorts</v>
      </c>
    </row>
    <row r="107" spans="1:21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14">
        <f t="shared" si="7"/>
        <v>39.383333333333333</v>
      </c>
      <c r="N107" t="b">
        <v>1</v>
      </c>
      <c r="O107" s="5">
        <f t="shared" si="8"/>
        <v>1.074090909090909</v>
      </c>
      <c r="P107" s="14">
        <f t="shared" si="9"/>
        <v>39.383333333333333</v>
      </c>
      <c r="Q107" s="8">
        <f t="shared" si="10"/>
        <v>42485.724768518514</v>
      </c>
      <c r="R107" s="8">
        <f t="shared" si="11"/>
        <v>42504</v>
      </c>
      <c r="S107" t="s">
        <v>8266</v>
      </c>
      <c r="T107" t="str">
        <f t="shared" si="12"/>
        <v>film &amp; video</v>
      </c>
      <c r="U107" t="str">
        <f t="shared" si="13"/>
        <v>shorts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14">
        <f t="shared" si="7"/>
        <v>186.11111111111111</v>
      </c>
      <c r="N108" t="b">
        <v>1</v>
      </c>
      <c r="O108" s="5">
        <f t="shared" si="8"/>
        <v>1.0049999999999999</v>
      </c>
      <c r="P108" s="14">
        <f t="shared" si="9"/>
        <v>186.11111111111111</v>
      </c>
      <c r="Q108" s="8">
        <f t="shared" si="10"/>
        <v>40987.776631944449</v>
      </c>
      <c r="R108" s="8">
        <f t="shared" si="11"/>
        <v>41001.776631944449</v>
      </c>
      <c r="S108" t="s">
        <v>8266</v>
      </c>
      <c r="T108" t="str">
        <f t="shared" si="12"/>
        <v>film &amp; video</v>
      </c>
      <c r="U108" t="str">
        <f t="shared" si="13"/>
        <v>shorts</v>
      </c>
    </row>
    <row r="109" spans="1:21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14">
        <f t="shared" si="7"/>
        <v>111.37681159420291</v>
      </c>
      <c r="N109" t="b">
        <v>1</v>
      </c>
      <c r="O109" s="5">
        <f t="shared" si="8"/>
        <v>1.0246666666666666</v>
      </c>
      <c r="P109" s="14">
        <f t="shared" si="9"/>
        <v>111.37681159420291</v>
      </c>
      <c r="Q109" s="8">
        <f t="shared" si="10"/>
        <v>40635.982488425929</v>
      </c>
      <c r="R109" s="8">
        <f t="shared" si="11"/>
        <v>40657.982488425929</v>
      </c>
      <c r="S109" t="s">
        <v>8266</v>
      </c>
      <c r="T109" t="str">
        <f t="shared" si="12"/>
        <v>film &amp; video</v>
      </c>
      <c r="U109" t="str">
        <f t="shared" si="13"/>
        <v>shorts</v>
      </c>
    </row>
    <row r="110" spans="1:21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14">
        <f t="shared" si="7"/>
        <v>78.723404255319153</v>
      </c>
      <c r="N110" t="b">
        <v>1</v>
      </c>
      <c r="O110" s="5">
        <f t="shared" si="8"/>
        <v>2.4666666666666668</v>
      </c>
      <c r="P110" s="14">
        <f t="shared" si="9"/>
        <v>78.723404255319153</v>
      </c>
      <c r="Q110" s="8">
        <f t="shared" si="10"/>
        <v>41365.613078703704</v>
      </c>
      <c r="R110" s="8">
        <f t="shared" si="11"/>
        <v>41425.613078703704</v>
      </c>
      <c r="S110" t="s">
        <v>8266</v>
      </c>
      <c r="T110" t="str">
        <f t="shared" si="12"/>
        <v>film &amp; video</v>
      </c>
      <c r="U110" t="str">
        <f t="shared" si="13"/>
        <v>shorts</v>
      </c>
    </row>
    <row r="111" spans="1:21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14">
        <f t="shared" si="7"/>
        <v>46.702127659574465</v>
      </c>
      <c r="N111" t="b">
        <v>1</v>
      </c>
      <c r="O111" s="5">
        <f t="shared" si="8"/>
        <v>2.1949999999999998</v>
      </c>
      <c r="P111" s="14">
        <f t="shared" si="9"/>
        <v>46.702127659574465</v>
      </c>
      <c r="Q111" s="8">
        <f t="shared" si="10"/>
        <v>40570.025810185187</v>
      </c>
      <c r="R111" s="8">
        <f t="shared" si="11"/>
        <v>40600.025810185187</v>
      </c>
      <c r="S111" t="s">
        <v>8266</v>
      </c>
      <c r="T111" t="str">
        <f t="shared" si="12"/>
        <v>film &amp; video</v>
      </c>
      <c r="U111" t="str">
        <f t="shared" si="13"/>
        <v>shorts</v>
      </c>
    </row>
    <row r="112" spans="1:21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14">
        <f t="shared" si="7"/>
        <v>65.384615384615387</v>
      </c>
      <c r="N112" t="b">
        <v>1</v>
      </c>
      <c r="O112" s="5">
        <f t="shared" si="8"/>
        <v>1.3076923076923077</v>
      </c>
      <c r="P112" s="14">
        <f t="shared" si="9"/>
        <v>65.384615384615387</v>
      </c>
      <c r="Q112" s="8">
        <f t="shared" si="10"/>
        <v>41557.949687500004</v>
      </c>
      <c r="R112" s="8">
        <f t="shared" si="11"/>
        <v>41592.249305555553</v>
      </c>
      <c r="S112" t="s">
        <v>8266</v>
      </c>
      <c r="T112" t="str">
        <f t="shared" si="12"/>
        <v>film &amp; video</v>
      </c>
      <c r="U112" t="str">
        <f t="shared" si="13"/>
        <v>shorts</v>
      </c>
    </row>
    <row r="113" spans="1:21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14">
        <f t="shared" si="7"/>
        <v>102.0754716981132</v>
      </c>
      <c r="N113" t="b">
        <v>1</v>
      </c>
      <c r="O113" s="5">
        <f t="shared" si="8"/>
        <v>1.5457142857142858</v>
      </c>
      <c r="P113" s="14">
        <f t="shared" si="9"/>
        <v>102.0754716981132</v>
      </c>
      <c r="Q113" s="8">
        <f t="shared" si="10"/>
        <v>42125.333182870367</v>
      </c>
      <c r="R113" s="8">
        <f t="shared" si="11"/>
        <v>42155.333182870367</v>
      </c>
      <c r="S113" t="s">
        <v>8266</v>
      </c>
      <c r="T113" t="str">
        <f t="shared" si="12"/>
        <v>film &amp; video</v>
      </c>
      <c r="U113" t="str">
        <f t="shared" si="13"/>
        <v>shorts</v>
      </c>
    </row>
    <row r="114" spans="1:21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14">
        <f t="shared" si="7"/>
        <v>64.197530864197532</v>
      </c>
      <c r="N114" t="b">
        <v>1</v>
      </c>
      <c r="O114" s="5">
        <f t="shared" si="8"/>
        <v>1.04</v>
      </c>
      <c r="P114" s="14">
        <f t="shared" si="9"/>
        <v>64.197530864197532</v>
      </c>
      <c r="Q114" s="8">
        <f t="shared" si="10"/>
        <v>41718.043032407404</v>
      </c>
      <c r="R114" s="8">
        <f t="shared" si="11"/>
        <v>41742.083333333336</v>
      </c>
      <c r="S114" t="s">
        <v>8266</v>
      </c>
      <c r="T114" t="str">
        <f t="shared" si="12"/>
        <v>film &amp; video</v>
      </c>
      <c r="U114" t="str">
        <f t="shared" si="13"/>
        <v>shorts</v>
      </c>
    </row>
    <row r="115" spans="1:2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14">
        <f t="shared" si="7"/>
        <v>90.384615384615387</v>
      </c>
      <c r="N115" t="b">
        <v>1</v>
      </c>
      <c r="O115" s="5">
        <f t="shared" si="8"/>
        <v>1.41</v>
      </c>
      <c r="P115" s="14">
        <f t="shared" si="9"/>
        <v>90.384615384615387</v>
      </c>
      <c r="Q115" s="8">
        <f t="shared" si="10"/>
        <v>40753.758425925924</v>
      </c>
      <c r="R115" s="8">
        <f t="shared" si="11"/>
        <v>40761.625</v>
      </c>
      <c r="S115" t="s">
        <v>8266</v>
      </c>
      <c r="T115" t="str">
        <f t="shared" si="12"/>
        <v>film &amp; video</v>
      </c>
      <c r="U115" t="str">
        <f t="shared" si="13"/>
        <v>shorts</v>
      </c>
    </row>
    <row r="116" spans="1:21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14">
        <f t="shared" si="7"/>
        <v>88.571428571428569</v>
      </c>
      <c r="N116" t="b">
        <v>1</v>
      </c>
      <c r="O116" s="5">
        <f t="shared" si="8"/>
        <v>1.0333333333333334</v>
      </c>
      <c r="P116" s="14">
        <f t="shared" si="9"/>
        <v>88.571428571428569</v>
      </c>
      <c r="Q116" s="8">
        <f t="shared" si="10"/>
        <v>40861.27416666667</v>
      </c>
      <c r="R116" s="8">
        <f t="shared" si="11"/>
        <v>40921.27416666667</v>
      </c>
      <c r="S116" t="s">
        <v>8266</v>
      </c>
      <c r="T116" t="str">
        <f t="shared" si="12"/>
        <v>film &amp; video</v>
      </c>
      <c r="U116" t="str">
        <f t="shared" si="13"/>
        <v>shorts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14">
        <f t="shared" si="7"/>
        <v>28.727272727272727</v>
      </c>
      <c r="N117" t="b">
        <v>1</v>
      </c>
      <c r="O117" s="5">
        <f t="shared" si="8"/>
        <v>1.4044444444444444</v>
      </c>
      <c r="P117" s="14">
        <f t="shared" si="9"/>
        <v>28.727272727272727</v>
      </c>
      <c r="Q117" s="8">
        <f t="shared" si="10"/>
        <v>40918.738935185182</v>
      </c>
      <c r="R117" s="8">
        <f t="shared" si="11"/>
        <v>40943.738935185182</v>
      </c>
      <c r="S117" t="s">
        <v>8266</v>
      </c>
      <c r="T117" t="str">
        <f t="shared" si="12"/>
        <v>film &amp; video</v>
      </c>
      <c r="U117" t="str">
        <f t="shared" si="13"/>
        <v>shorts</v>
      </c>
    </row>
    <row r="118" spans="1:21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14">
        <f t="shared" si="7"/>
        <v>69.78947368421052</v>
      </c>
      <c r="N118" t="b">
        <v>1</v>
      </c>
      <c r="O118" s="5">
        <f t="shared" si="8"/>
        <v>1.1365714285714286</v>
      </c>
      <c r="P118" s="14">
        <f t="shared" si="9"/>
        <v>69.78947368421052</v>
      </c>
      <c r="Q118" s="8">
        <f t="shared" si="10"/>
        <v>40595.497164351851</v>
      </c>
      <c r="R118" s="8">
        <f t="shared" si="11"/>
        <v>40641.455497685187</v>
      </c>
      <c r="S118" t="s">
        <v>8266</v>
      </c>
      <c r="T118" t="str">
        <f t="shared" si="12"/>
        <v>film &amp; video</v>
      </c>
      <c r="U118" t="str">
        <f t="shared" si="13"/>
        <v>shorts</v>
      </c>
    </row>
    <row r="119" spans="1:21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14">
        <f t="shared" si="7"/>
        <v>167.48962962962963</v>
      </c>
      <c r="N119" t="b">
        <v>1</v>
      </c>
      <c r="O119" s="5">
        <f t="shared" si="8"/>
        <v>1.0049377777777779</v>
      </c>
      <c r="P119" s="14">
        <f t="shared" si="9"/>
        <v>167.48962962962963</v>
      </c>
      <c r="Q119" s="8">
        <f t="shared" si="10"/>
        <v>40248.834999999999</v>
      </c>
      <c r="R119" s="8">
        <f t="shared" si="11"/>
        <v>40338.791666666664</v>
      </c>
      <c r="S119" t="s">
        <v>8266</v>
      </c>
      <c r="T119" t="str">
        <f t="shared" si="12"/>
        <v>film &amp; video</v>
      </c>
      <c r="U119" t="str">
        <f t="shared" si="13"/>
        <v>shorts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14">
        <f t="shared" si="7"/>
        <v>144.91230769230768</v>
      </c>
      <c r="N120" t="b">
        <v>1</v>
      </c>
      <c r="O120" s="5">
        <f t="shared" si="8"/>
        <v>1.1303159999999999</v>
      </c>
      <c r="P120" s="14">
        <f t="shared" si="9"/>
        <v>144.91230769230768</v>
      </c>
      <c r="Q120" s="8">
        <f t="shared" si="10"/>
        <v>40723.053657407407</v>
      </c>
      <c r="R120" s="8">
        <f t="shared" si="11"/>
        <v>40753.053657407407</v>
      </c>
      <c r="S120" t="s">
        <v>8266</v>
      </c>
      <c r="T120" t="str">
        <f t="shared" si="12"/>
        <v>film &amp; video</v>
      </c>
      <c r="U120" t="str">
        <f t="shared" si="13"/>
        <v>shorts</v>
      </c>
    </row>
    <row r="121" spans="1:21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14">
        <f t="shared" si="7"/>
        <v>91.840540540540545</v>
      </c>
      <c r="N121" t="b">
        <v>1</v>
      </c>
      <c r="O121" s="5">
        <f t="shared" si="8"/>
        <v>1.0455692307692308</v>
      </c>
      <c r="P121" s="14">
        <f t="shared" si="9"/>
        <v>91.840540540540545</v>
      </c>
      <c r="Q121" s="8">
        <f t="shared" si="10"/>
        <v>40739.069282407407</v>
      </c>
      <c r="R121" s="8">
        <f t="shared" si="11"/>
        <v>40768.958333333336</v>
      </c>
      <c r="S121" t="s">
        <v>8266</v>
      </c>
      <c r="T121" t="str">
        <f t="shared" si="12"/>
        <v>film &amp; video</v>
      </c>
      <c r="U121" t="str">
        <f t="shared" si="13"/>
        <v>shorts</v>
      </c>
    </row>
    <row r="122" spans="1:21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14">
        <f t="shared" si="7"/>
        <v>10</v>
      </c>
      <c r="N122" t="b">
        <v>0</v>
      </c>
      <c r="O122" s="5">
        <f t="shared" si="8"/>
        <v>1.4285714285714287E-4</v>
      </c>
      <c r="P122" s="14">
        <f t="shared" si="9"/>
        <v>10</v>
      </c>
      <c r="Q122" s="8">
        <f t="shared" si="10"/>
        <v>42616.049849537041</v>
      </c>
      <c r="R122" s="8">
        <f t="shared" si="11"/>
        <v>42646.049849537041</v>
      </c>
      <c r="S122" t="s">
        <v>8267</v>
      </c>
      <c r="T122" t="str">
        <f t="shared" si="12"/>
        <v>film &amp; video</v>
      </c>
      <c r="U122" t="str">
        <f t="shared" si="13"/>
        <v>science fiction</v>
      </c>
    </row>
    <row r="123" spans="1:21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14">
        <f t="shared" si="7"/>
        <v>1</v>
      </c>
      <c r="N123" t="b">
        <v>0</v>
      </c>
      <c r="O123" s="5">
        <f t="shared" si="8"/>
        <v>3.3333333333333332E-4</v>
      </c>
      <c r="P123" s="14">
        <f t="shared" si="9"/>
        <v>1</v>
      </c>
      <c r="Q123" s="8">
        <f t="shared" si="10"/>
        <v>42096.704976851848</v>
      </c>
      <c r="R123" s="8">
        <f t="shared" si="11"/>
        <v>42112.427777777775</v>
      </c>
      <c r="S123" t="s">
        <v>8267</v>
      </c>
      <c r="T123" t="str">
        <f t="shared" si="12"/>
        <v>film &amp; video</v>
      </c>
      <c r="U123" t="str">
        <f t="shared" si="13"/>
        <v>science fiction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14" t="e">
        <f t="shared" si="7"/>
        <v>#DIV/0!</v>
      </c>
      <c r="N124" t="b">
        <v>0</v>
      </c>
      <c r="O124" s="5">
        <f t="shared" si="8"/>
        <v>0</v>
      </c>
      <c r="P124" s="14" t="e">
        <f t="shared" si="9"/>
        <v>#DIV/0!</v>
      </c>
      <c r="Q124" s="8">
        <f t="shared" si="10"/>
        <v>42593.431793981479</v>
      </c>
      <c r="R124" s="8">
        <f t="shared" si="11"/>
        <v>42653.431793981479</v>
      </c>
      <c r="S124" t="s">
        <v>8267</v>
      </c>
      <c r="T124" t="str">
        <f t="shared" si="12"/>
        <v>film &amp; video</v>
      </c>
      <c r="U124" t="str">
        <f t="shared" si="13"/>
        <v>science fiction</v>
      </c>
    </row>
    <row r="125" spans="1:21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14">
        <f t="shared" si="7"/>
        <v>25.166666666666668</v>
      </c>
      <c r="N125" t="b">
        <v>0</v>
      </c>
      <c r="O125" s="5">
        <f t="shared" si="8"/>
        <v>2.7454545454545453E-3</v>
      </c>
      <c r="P125" s="14">
        <f t="shared" si="9"/>
        <v>25.166666666666668</v>
      </c>
      <c r="Q125" s="8">
        <f t="shared" si="10"/>
        <v>41904.781990740739</v>
      </c>
      <c r="R125" s="8">
        <f t="shared" si="11"/>
        <v>41940.916666666664</v>
      </c>
      <c r="S125" t="s">
        <v>8267</v>
      </c>
      <c r="T125" t="str">
        <f t="shared" si="12"/>
        <v>film &amp; video</v>
      </c>
      <c r="U125" t="str">
        <f t="shared" si="13"/>
        <v>science fiction</v>
      </c>
    </row>
    <row r="126" spans="1:21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14" t="e">
        <f t="shared" si="7"/>
        <v>#DIV/0!</v>
      </c>
      <c r="N126" t="b">
        <v>0</v>
      </c>
      <c r="O126" s="5">
        <f t="shared" si="8"/>
        <v>0</v>
      </c>
      <c r="P126" s="14" t="e">
        <f t="shared" si="9"/>
        <v>#DIV/0!</v>
      </c>
      <c r="Q126" s="8">
        <f t="shared" si="10"/>
        <v>42114.928726851853</v>
      </c>
      <c r="R126" s="8">
        <f t="shared" si="11"/>
        <v>42139.928726851853</v>
      </c>
      <c r="S126" t="s">
        <v>8267</v>
      </c>
      <c r="T126" t="str">
        <f t="shared" si="12"/>
        <v>film &amp; video</v>
      </c>
      <c r="U126" t="str">
        <f t="shared" si="13"/>
        <v>science fiction</v>
      </c>
    </row>
    <row r="127" spans="1:21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14">
        <f t="shared" si="7"/>
        <v>11.666666666666666</v>
      </c>
      <c r="N127" t="b">
        <v>0</v>
      </c>
      <c r="O127" s="5">
        <f t="shared" si="8"/>
        <v>0.14000000000000001</v>
      </c>
      <c r="P127" s="14">
        <f t="shared" si="9"/>
        <v>11.666666666666666</v>
      </c>
      <c r="Q127" s="8">
        <f t="shared" si="10"/>
        <v>42709.993981481486</v>
      </c>
      <c r="R127" s="8">
        <f t="shared" si="11"/>
        <v>42769.993981481486</v>
      </c>
      <c r="S127" t="s">
        <v>8267</v>
      </c>
      <c r="T127" t="str">
        <f t="shared" si="12"/>
        <v>film &amp; video</v>
      </c>
      <c r="U127" t="str">
        <f t="shared" si="13"/>
        <v>science fiction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14">
        <f t="shared" si="7"/>
        <v>106.69230769230769</v>
      </c>
      <c r="N128" t="b">
        <v>0</v>
      </c>
      <c r="O128" s="5">
        <f t="shared" si="8"/>
        <v>5.5480000000000002E-2</v>
      </c>
      <c r="P128" s="14">
        <f t="shared" si="9"/>
        <v>106.69230769230769</v>
      </c>
      <c r="Q128" s="8">
        <f t="shared" si="10"/>
        <v>42135.589548611111</v>
      </c>
      <c r="R128" s="8">
        <f t="shared" si="11"/>
        <v>42166.083333333328</v>
      </c>
      <c r="S128" t="s">
        <v>8267</v>
      </c>
      <c r="T128" t="str">
        <f t="shared" si="12"/>
        <v>film &amp; video</v>
      </c>
      <c r="U128" t="str">
        <f t="shared" si="13"/>
        <v>science fiction</v>
      </c>
    </row>
    <row r="129" spans="1:21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14">
        <f t="shared" si="7"/>
        <v>47.5</v>
      </c>
      <c r="N129" t="b">
        <v>0</v>
      </c>
      <c r="O129" s="5">
        <f t="shared" si="8"/>
        <v>2.375E-2</v>
      </c>
      <c r="P129" s="14">
        <f t="shared" si="9"/>
        <v>47.5</v>
      </c>
      <c r="Q129" s="8">
        <f t="shared" si="10"/>
        <v>42067.62431712963</v>
      </c>
      <c r="R129" s="8">
        <f t="shared" si="11"/>
        <v>42097.582650462966</v>
      </c>
      <c r="S129" t="s">
        <v>8267</v>
      </c>
      <c r="T129" t="str">
        <f t="shared" si="12"/>
        <v>film &amp; video</v>
      </c>
      <c r="U129" t="str">
        <f t="shared" si="13"/>
        <v>science fiction</v>
      </c>
    </row>
    <row r="130" spans="1:2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14">
        <f t="shared" ref="M130:M193" si="14">$E130/$L130</f>
        <v>311.16666666666669</v>
      </c>
      <c r="N130" t="b">
        <v>0</v>
      </c>
      <c r="O130" s="5">
        <f t="shared" ref="O130:O193" si="15">E130/D130</f>
        <v>1.8669999999999999E-2</v>
      </c>
      <c r="P130" s="14">
        <f t="shared" ref="P130:P193" si="16">$E130/$L130</f>
        <v>311.16666666666669</v>
      </c>
      <c r="Q130" s="8">
        <f t="shared" ref="Q130:Q193" si="17">(((J130/60)/60)/24)+DATE(1970,1,1)</f>
        <v>42628.22792824074</v>
      </c>
      <c r="R130" s="8">
        <f t="shared" ref="R130:R193" si="18">(((I130/60)/60)/24)+DATE(1970,1,1)</f>
        <v>42663.22792824074</v>
      </c>
      <c r="S130" t="s">
        <v>8267</v>
      </c>
      <c r="T130" t="str">
        <f t="shared" ref="T130:T193" si="19">LEFT(S130, SEARCH("/",S130,1)-1)</f>
        <v>film &amp; video</v>
      </c>
      <c r="U130" t="str">
        <f t="shared" ref="U130:U193" si="20">RIGHT(S130,LEN(S130)-SEARCH("/",S130,1))</f>
        <v>science fiction</v>
      </c>
    </row>
    <row r="131" spans="1:21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14" t="e">
        <f t="shared" si="14"/>
        <v>#DIV/0!</v>
      </c>
      <c r="N131" t="b">
        <v>0</v>
      </c>
      <c r="O131" s="5">
        <f t="shared" si="15"/>
        <v>0</v>
      </c>
      <c r="P131" s="14" t="e">
        <f t="shared" si="16"/>
        <v>#DIV/0!</v>
      </c>
      <c r="Q131" s="8">
        <f t="shared" si="17"/>
        <v>41882.937303240738</v>
      </c>
      <c r="R131" s="8">
        <f t="shared" si="18"/>
        <v>41942.937303240738</v>
      </c>
      <c r="S131" t="s">
        <v>8267</v>
      </c>
      <c r="T131" t="str">
        <f t="shared" si="19"/>
        <v>film &amp; video</v>
      </c>
      <c r="U131" t="str">
        <f t="shared" si="20"/>
        <v>science fiction</v>
      </c>
    </row>
    <row r="132" spans="1:21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14" t="e">
        <f t="shared" si="14"/>
        <v>#DIV/0!</v>
      </c>
      <c r="N132" t="b">
        <v>0</v>
      </c>
      <c r="O132" s="5">
        <f t="shared" si="15"/>
        <v>0</v>
      </c>
      <c r="P132" s="14" t="e">
        <f t="shared" si="16"/>
        <v>#DIV/0!</v>
      </c>
      <c r="Q132" s="8">
        <f t="shared" si="17"/>
        <v>41778.915416666663</v>
      </c>
      <c r="R132" s="8">
        <f t="shared" si="18"/>
        <v>41806.844444444447</v>
      </c>
      <c r="S132" t="s">
        <v>8267</v>
      </c>
      <c r="T132" t="str">
        <f t="shared" si="19"/>
        <v>film &amp; video</v>
      </c>
      <c r="U132" t="str">
        <f t="shared" si="20"/>
        <v>science fiction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14" t="e">
        <f t="shared" si="14"/>
        <v>#DIV/0!</v>
      </c>
      <c r="N133" t="b">
        <v>0</v>
      </c>
      <c r="O133" s="5">
        <f t="shared" si="15"/>
        <v>0</v>
      </c>
      <c r="P133" s="14" t="e">
        <f t="shared" si="16"/>
        <v>#DIV/0!</v>
      </c>
      <c r="Q133" s="8">
        <f t="shared" si="17"/>
        <v>42541.837511574078</v>
      </c>
      <c r="R133" s="8">
        <f t="shared" si="18"/>
        <v>42557</v>
      </c>
      <c r="S133" t="s">
        <v>8267</v>
      </c>
      <c r="T133" t="str">
        <f t="shared" si="19"/>
        <v>film &amp; video</v>
      </c>
      <c r="U133" t="str">
        <f t="shared" si="20"/>
        <v>science fiction</v>
      </c>
    </row>
    <row r="134" spans="1:21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14">
        <f t="shared" si="14"/>
        <v>94.506172839506178</v>
      </c>
      <c r="N134" t="b">
        <v>0</v>
      </c>
      <c r="O134" s="5">
        <f t="shared" si="15"/>
        <v>9.5687499999999995E-2</v>
      </c>
      <c r="P134" s="14">
        <f t="shared" si="16"/>
        <v>94.506172839506178</v>
      </c>
      <c r="Q134" s="8">
        <f t="shared" si="17"/>
        <v>41905.812581018516</v>
      </c>
      <c r="R134" s="8">
        <f t="shared" si="18"/>
        <v>41950.854247685187</v>
      </c>
      <c r="S134" t="s">
        <v>8267</v>
      </c>
      <c r="T134" t="str">
        <f t="shared" si="19"/>
        <v>film &amp; video</v>
      </c>
      <c r="U134" t="str">
        <f t="shared" si="20"/>
        <v>science fiction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14" t="e">
        <f t="shared" si="14"/>
        <v>#DIV/0!</v>
      </c>
      <c r="N135" t="b">
        <v>0</v>
      </c>
      <c r="O135" s="5">
        <f t="shared" si="15"/>
        <v>0</v>
      </c>
      <c r="P135" s="14" t="e">
        <f t="shared" si="16"/>
        <v>#DIV/0!</v>
      </c>
      <c r="Q135" s="8">
        <f t="shared" si="17"/>
        <v>42491.80768518518</v>
      </c>
      <c r="R135" s="8">
        <f t="shared" si="18"/>
        <v>42521.729861111111</v>
      </c>
      <c r="S135" t="s">
        <v>8267</v>
      </c>
      <c r="T135" t="str">
        <f t="shared" si="19"/>
        <v>film &amp; video</v>
      </c>
      <c r="U135" t="str">
        <f t="shared" si="20"/>
        <v>science fiction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14" t="e">
        <f t="shared" si="14"/>
        <v>#DIV/0!</v>
      </c>
      <c r="N136" t="b">
        <v>0</v>
      </c>
      <c r="O136" s="5">
        <f t="shared" si="15"/>
        <v>0</v>
      </c>
      <c r="P136" s="14" t="e">
        <f t="shared" si="16"/>
        <v>#DIV/0!</v>
      </c>
      <c r="Q136" s="8">
        <f t="shared" si="17"/>
        <v>42221.909930555557</v>
      </c>
      <c r="R136" s="8">
        <f t="shared" si="18"/>
        <v>42251.708333333328</v>
      </c>
      <c r="S136" t="s">
        <v>8267</v>
      </c>
      <c r="T136" t="str">
        <f t="shared" si="19"/>
        <v>film &amp; video</v>
      </c>
      <c r="U136" t="str">
        <f t="shared" si="20"/>
        <v>science fiction</v>
      </c>
    </row>
    <row r="137" spans="1:21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14">
        <f t="shared" si="14"/>
        <v>80.599999999999994</v>
      </c>
      <c r="N137" t="b">
        <v>0</v>
      </c>
      <c r="O137" s="5">
        <f t="shared" si="15"/>
        <v>0.13433333333333333</v>
      </c>
      <c r="P137" s="14">
        <f t="shared" si="16"/>
        <v>80.599999999999994</v>
      </c>
      <c r="Q137" s="8">
        <f t="shared" si="17"/>
        <v>41788.381909722222</v>
      </c>
      <c r="R137" s="8">
        <f t="shared" si="18"/>
        <v>41821.791666666664</v>
      </c>
      <c r="S137" t="s">
        <v>8267</v>
      </c>
      <c r="T137" t="str">
        <f t="shared" si="19"/>
        <v>film &amp; video</v>
      </c>
      <c r="U137" t="str">
        <f t="shared" si="20"/>
        <v>science fiction</v>
      </c>
    </row>
    <row r="138" spans="1:21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14" t="e">
        <f t="shared" si="14"/>
        <v>#DIV/0!</v>
      </c>
      <c r="N138" t="b">
        <v>0</v>
      </c>
      <c r="O138" s="5">
        <f t="shared" si="15"/>
        <v>0</v>
      </c>
      <c r="P138" s="14" t="e">
        <f t="shared" si="16"/>
        <v>#DIV/0!</v>
      </c>
      <c r="Q138" s="8">
        <f t="shared" si="17"/>
        <v>42096.410115740742</v>
      </c>
      <c r="R138" s="8">
        <f t="shared" si="18"/>
        <v>42140.427777777775</v>
      </c>
      <c r="S138" t="s">
        <v>8267</v>
      </c>
      <c r="T138" t="str">
        <f t="shared" si="19"/>
        <v>film &amp; video</v>
      </c>
      <c r="U138" t="str">
        <f t="shared" si="20"/>
        <v>science fiction</v>
      </c>
    </row>
    <row r="139" spans="1:21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14" t="e">
        <f t="shared" si="14"/>
        <v>#DIV/0!</v>
      </c>
      <c r="N139" t="b">
        <v>0</v>
      </c>
      <c r="O139" s="5">
        <f t="shared" si="15"/>
        <v>0</v>
      </c>
      <c r="P139" s="14" t="e">
        <f t="shared" si="16"/>
        <v>#DIV/0!</v>
      </c>
      <c r="Q139" s="8">
        <f t="shared" si="17"/>
        <v>42239.573993055557</v>
      </c>
      <c r="R139" s="8">
        <f t="shared" si="18"/>
        <v>42289.573993055557</v>
      </c>
      <c r="S139" t="s">
        <v>8267</v>
      </c>
      <c r="T139" t="str">
        <f t="shared" si="19"/>
        <v>film &amp; video</v>
      </c>
      <c r="U139" t="str">
        <f t="shared" si="20"/>
        <v>science fiction</v>
      </c>
    </row>
    <row r="140" spans="1:21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14">
        <f t="shared" si="14"/>
        <v>81.241379310344826</v>
      </c>
      <c r="N140" t="b">
        <v>0</v>
      </c>
      <c r="O140" s="5">
        <f t="shared" si="15"/>
        <v>3.1413333333333335E-2</v>
      </c>
      <c r="P140" s="14">
        <f t="shared" si="16"/>
        <v>81.241379310344826</v>
      </c>
      <c r="Q140" s="8">
        <f t="shared" si="17"/>
        <v>42186.257418981477</v>
      </c>
      <c r="R140" s="8">
        <f t="shared" si="18"/>
        <v>42217.207638888889</v>
      </c>
      <c r="S140" t="s">
        <v>8267</v>
      </c>
      <c r="T140" t="str">
        <f t="shared" si="19"/>
        <v>film &amp; video</v>
      </c>
      <c r="U140" t="str">
        <f t="shared" si="20"/>
        <v>science fiction</v>
      </c>
    </row>
    <row r="141" spans="1:21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14">
        <f t="shared" si="14"/>
        <v>500</v>
      </c>
      <c r="N141" t="b">
        <v>0</v>
      </c>
      <c r="O141" s="5">
        <f t="shared" si="15"/>
        <v>1</v>
      </c>
      <c r="P141" s="14">
        <f t="shared" si="16"/>
        <v>500</v>
      </c>
      <c r="Q141" s="8">
        <f t="shared" si="17"/>
        <v>42187.920972222222</v>
      </c>
      <c r="R141" s="8">
        <f t="shared" si="18"/>
        <v>42197.920972222222</v>
      </c>
      <c r="S141" t="s">
        <v>8267</v>
      </c>
      <c r="T141" t="str">
        <f t="shared" si="19"/>
        <v>film &amp; video</v>
      </c>
      <c r="U141" t="str">
        <f t="shared" si="20"/>
        <v>science fiction</v>
      </c>
    </row>
    <row r="142" spans="1:21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14" t="e">
        <f t="shared" si="14"/>
        <v>#DIV/0!</v>
      </c>
      <c r="N142" t="b">
        <v>0</v>
      </c>
      <c r="O142" s="5">
        <f t="shared" si="15"/>
        <v>0</v>
      </c>
      <c r="P142" s="14" t="e">
        <f t="shared" si="16"/>
        <v>#DIV/0!</v>
      </c>
      <c r="Q142" s="8">
        <f t="shared" si="17"/>
        <v>42053.198287037041</v>
      </c>
      <c r="R142" s="8">
        <f t="shared" si="18"/>
        <v>42083.15662037037</v>
      </c>
      <c r="S142" t="s">
        <v>8267</v>
      </c>
      <c r="T142" t="str">
        <f t="shared" si="19"/>
        <v>film &amp; video</v>
      </c>
      <c r="U142" t="str">
        <f t="shared" si="20"/>
        <v>science fiction</v>
      </c>
    </row>
    <row r="143" spans="1:21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14">
        <f t="shared" si="14"/>
        <v>46.178571428571431</v>
      </c>
      <c r="N143" t="b">
        <v>0</v>
      </c>
      <c r="O143" s="5">
        <f t="shared" si="15"/>
        <v>0.10775</v>
      </c>
      <c r="P143" s="14">
        <f t="shared" si="16"/>
        <v>46.178571428571431</v>
      </c>
      <c r="Q143" s="8">
        <f t="shared" si="17"/>
        <v>42110.153043981481</v>
      </c>
      <c r="R143" s="8">
        <f t="shared" si="18"/>
        <v>42155.153043981481</v>
      </c>
      <c r="S143" t="s">
        <v>8267</v>
      </c>
      <c r="T143" t="str">
        <f t="shared" si="19"/>
        <v>film &amp; video</v>
      </c>
      <c r="U143" t="str">
        <f t="shared" si="20"/>
        <v>science fiction</v>
      </c>
    </row>
    <row r="144" spans="1:21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14">
        <f t="shared" si="14"/>
        <v>10</v>
      </c>
      <c r="N144" t="b">
        <v>0</v>
      </c>
      <c r="O144" s="5">
        <f t="shared" si="15"/>
        <v>3.3333333333333335E-3</v>
      </c>
      <c r="P144" s="14">
        <f t="shared" si="16"/>
        <v>10</v>
      </c>
      <c r="Q144" s="8">
        <f t="shared" si="17"/>
        <v>41938.893263888887</v>
      </c>
      <c r="R144" s="8">
        <f t="shared" si="18"/>
        <v>41959.934930555552</v>
      </c>
      <c r="S144" t="s">
        <v>8267</v>
      </c>
      <c r="T144" t="str">
        <f t="shared" si="19"/>
        <v>film &amp; video</v>
      </c>
      <c r="U144" t="str">
        <f t="shared" si="20"/>
        <v>science fiction</v>
      </c>
    </row>
    <row r="145" spans="1:21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14" t="e">
        <f t="shared" si="14"/>
        <v>#DIV/0!</v>
      </c>
      <c r="N145" t="b">
        <v>0</v>
      </c>
      <c r="O145" s="5">
        <f t="shared" si="15"/>
        <v>0</v>
      </c>
      <c r="P145" s="14" t="e">
        <f t="shared" si="16"/>
        <v>#DIV/0!</v>
      </c>
      <c r="Q145" s="8">
        <f t="shared" si="17"/>
        <v>42559.064143518524</v>
      </c>
      <c r="R145" s="8">
        <f t="shared" si="18"/>
        <v>42616.246527777781</v>
      </c>
      <c r="S145" t="s">
        <v>8267</v>
      </c>
      <c r="T145" t="str">
        <f t="shared" si="19"/>
        <v>film &amp; video</v>
      </c>
      <c r="U145" t="str">
        <f t="shared" si="20"/>
        <v>science fiction</v>
      </c>
    </row>
    <row r="146" spans="1:21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14">
        <f t="shared" si="14"/>
        <v>55.945945945945944</v>
      </c>
      <c r="N146" t="b">
        <v>0</v>
      </c>
      <c r="O146" s="5">
        <f t="shared" si="15"/>
        <v>0.27600000000000002</v>
      </c>
      <c r="P146" s="14">
        <f t="shared" si="16"/>
        <v>55.945945945945944</v>
      </c>
      <c r="Q146" s="8">
        <f t="shared" si="17"/>
        <v>42047.762407407412</v>
      </c>
      <c r="R146" s="8">
        <f t="shared" si="18"/>
        <v>42107.72074074074</v>
      </c>
      <c r="S146" t="s">
        <v>8267</v>
      </c>
      <c r="T146" t="str">
        <f t="shared" si="19"/>
        <v>film &amp; video</v>
      </c>
      <c r="U146" t="str">
        <f t="shared" si="20"/>
        <v>science fiction</v>
      </c>
    </row>
    <row r="147" spans="1:21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14">
        <f t="shared" si="14"/>
        <v>37.555555555555557</v>
      </c>
      <c r="N147" t="b">
        <v>0</v>
      </c>
      <c r="O147" s="5">
        <f t="shared" si="15"/>
        <v>7.5111111111111115E-2</v>
      </c>
      <c r="P147" s="14">
        <f t="shared" si="16"/>
        <v>37.555555555555557</v>
      </c>
      <c r="Q147" s="8">
        <f t="shared" si="17"/>
        <v>42200.542268518519</v>
      </c>
      <c r="R147" s="8">
        <f t="shared" si="18"/>
        <v>42227.542268518519</v>
      </c>
      <c r="S147" t="s">
        <v>8267</v>
      </c>
      <c r="T147" t="str">
        <f t="shared" si="19"/>
        <v>film &amp; video</v>
      </c>
      <c r="U147" t="str">
        <f t="shared" si="20"/>
        <v>science fiction</v>
      </c>
    </row>
    <row r="148" spans="1:21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14">
        <f t="shared" si="14"/>
        <v>38.333333333333336</v>
      </c>
      <c r="N148" t="b">
        <v>0</v>
      </c>
      <c r="O148" s="5">
        <f t="shared" si="15"/>
        <v>5.7499999999999999E-3</v>
      </c>
      <c r="P148" s="14">
        <f t="shared" si="16"/>
        <v>38.333333333333336</v>
      </c>
      <c r="Q148" s="8">
        <f t="shared" si="17"/>
        <v>42693.016180555554</v>
      </c>
      <c r="R148" s="8">
        <f t="shared" si="18"/>
        <v>42753.016180555554</v>
      </c>
      <c r="S148" t="s">
        <v>8267</v>
      </c>
      <c r="T148" t="str">
        <f t="shared" si="19"/>
        <v>film &amp; video</v>
      </c>
      <c r="U148" t="str">
        <f t="shared" si="20"/>
        <v>science fiction</v>
      </c>
    </row>
    <row r="149" spans="1:2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14" t="e">
        <f t="shared" si="14"/>
        <v>#DIV/0!</v>
      </c>
      <c r="N149" t="b">
        <v>0</v>
      </c>
      <c r="O149" s="5">
        <f t="shared" si="15"/>
        <v>0</v>
      </c>
      <c r="P149" s="14" t="e">
        <f t="shared" si="16"/>
        <v>#DIV/0!</v>
      </c>
      <c r="Q149" s="8">
        <f t="shared" si="17"/>
        <v>41969.767824074079</v>
      </c>
      <c r="R149" s="8">
        <f t="shared" si="18"/>
        <v>42012.762499999997</v>
      </c>
      <c r="S149" t="s">
        <v>8267</v>
      </c>
      <c r="T149" t="str">
        <f t="shared" si="19"/>
        <v>film &amp; video</v>
      </c>
      <c r="U149" t="str">
        <f t="shared" si="20"/>
        <v>science fiction</v>
      </c>
    </row>
    <row r="150" spans="1:21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14">
        <f t="shared" si="14"/>
        <v>20</v>
      </c>
      <c r="N150" t="b">
        <v>0</v>
      </c>
      <c r="O150" s="5">
        <f t="shared" si="15"/>
        <v>8.0000000000000004E-4</v>
      </c>
      <c r="P150" s="14">
        <f t="shared" si="16"/>
        <v>20</v>
      </c>
      <c r="Q150" s="8">
        <f t="shared" si="17"/>
        <v>42397.281666666662</v>
      </c>
      <c r="R150" s="8">
        <f t="shared" si="18"/>
        <v>42427.281666666662</v>
      </c>
      <c r="S150" t="s">
        <v>8267</v>
      </c>
      <c r="T150" t="str">
        <f t="shared" si="19"/>
        <v>film &amp; video</v>
      </c>
      <c r="U150" t="str">
        <f t="shared" si="20"/>
        <v>science fiction</v>
      </c>
    </row>
    <row r="151" spans="1:21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14">
        <f t="shared" si="14"/>
        <v>15.333333333333334</v>
      </c>
      <c r="N151" t="b">
        <v>0</v>
      </c>
      <c r="O151" s="5">
        <f t="shared" si="15"/>
        <v>9.1999999999999998E-3</v>
      </c>
      <c r="P151" s="14">
        <f t="shared" si="16"/>
        <v>15.333333333333334</v>
      </c>
      <c r="Q151" s="8">
        <f t="shared" si="17"/>
        <v>41968.172106481477</v>
      </c>
      <c r="R151" s="8">
        <f t="shared" si="18"/>
        <v>41998.333333333328</v>
      </c>
      <c r="S151" t="s">
        <v>8267</v>
      </c>
      <c r="T151" t="str">
        <f t="shared" si="19"/>
        <v>film &amp; video</v>
      </c>
      <c r="U151" t="str">
        <f t="shared" si="20"/>
        <v>science fiction</v>
      </c>
    </row>
    <row r="152" spans="1:21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14">
        <f t="shared" si="14"/>
        <v>449.43283582089555</v>
      </c>
      <c r="N152" t="b">
        <v>0</v>
      </c>
      <c r="O152" s="5">
        <f t="shared" si="15"/>
        <v>0.23163076923076922</v>
      </c>
      <c r="P152" s="14">
        <f t="shared" si="16"/>
        <v>449.43283582089555</v>
      </c>
      <c r="Q152" s="8">
        <f t="shared" si="17"/>
        <v>42090.161828703705</v>
      </c>
      <c r="R152" s="8">
        <f t="shared" si="18"/>
        <v>42150.161828703705</v>
      </c>
      <c r="S152" t="s">
        <v>8267</v>
      </c>
      <c r="T152" t="str">
        <f t="shared" si="19"/>
        <v>film &amp; video</v>
      </c>
      <c r="U152" t="str">
        <f t="shared" si="20"/>
        <v>science fiction</v>
      </c>
    </row>
    <row r="153" spans="1:21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14">
        <f t="shared" si="14"/>
        <v>28</v>
      </c>
      <c r="N153" t="b">
        <v>0</v>
      </c>
      <c r="O153" s="5">
        <f t="shared" si="15"/>
        <v>5.5999999999999995E-4</v>
      </c>
      <c r="P153" s="14">
        <f t="shared" si="16"/>
        <v>28</v>
      </c>
      <c r="Q153" s="8">
        <f t="shared" si="17"/>
        <v>42113.550821759258</v>
      </c>
      <c r="R153" s="8">
        <f t="shared" si="18"/>
        <v>42173.550821759258</v>
      </c>
      <c r="S153" t="s">
        <v>8267</v>
      </c>
      <c r="T153" t="str">
        <f t="shared" si="19"/>
        <v>film &amp; video</v>
      </c>
      <c r="U153" t="str">
        <f t="shared" si="20"/>
        <v>science fiction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14">
        <f t="shared" si="14"/>
        <v>15</v>
      </c>
      <c r="N154" t="b">
        <v>0</v>
      </c>
      <c r="O154" s="5">
        <f t="shared" si="15"/>
        <v>7.8947368421052633E-5</v>
      </c>
      <c r="P154" s="14">
        <f t="shared" si="16"/>
        <v>15</v>
      </c>
      <c r="Q154" s="8">
        <f t="shared" si="17"/>
        <v>41875.077546296299</v>
      </c>
      <c r="R154" s="8">
        <f t="shared" si="18"/>
        <v>41905.077546296299</v>
      </c>
      <c r="S154" t="s">
        <v>8267</v>
      </c>
      <c r="T154" t="str">
        <f t="shared" si="19"/>
        <v>film &amp; video</v>
      </c>
      <c r="U154" t="str">
        <f t="shared" si="20"/>
        <v>science fiction</v>
      </c>
    </row>
    <row r="155" spans="1:21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14">
        <f t="shared" si="14"/>
        <v>35.9</v>
      </c>
      <c r="N155" t="b">
        <v>0</v>
      </c>
      <c r="O155" s="5">
        <f t="shared" si="15"/>
        <v>7.1799999999999998E-3</v>
      </c>
      <c r="P155" s="14">
        <f t="shared" si="16"/>
        <v>35.9</v>
      </c>
      <c r="Q155" s="8">
        <f t="shared" si="17"/>
        <v>41933.586157407408</v>
      </c>
      <c r="R155" s="8">
        <f t="shared" si="18"/>
        <v>41975.627824074079</v>
      </c>
      <c r="S155" t="s">
        <v>8267</v>
      </c>
      <c r="T155" t="str">
        <f t="shared" si="19"/>
        <v>film &amp; video</v>
      </c>
      <c r="U155" t="str">
        <f t="shared" si="20"/>
        <v>science fiction</v>
      </c>
    </row>
    <row r="156" spans="1:21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14">
        <f t="shared" si="14"/>
        <v>13.333333333333334</v>
      </c>
      <c r="N156" t="b">
        <v>0</v>
      </c>
      <c r="O156" s="5">
        <f t="shared" si="15"/>
        <v>2.6666666666666668E-2</v>
      </c>
      <c r="P156" s="14">
        <f t="shared" si="16"/>
        <v>13.333333333333334</v>
      </c>
      <c r="Q156" s="8">
        <f t="shared" si="17"/>
        <v>42115.547395833331</v>
      </c>
      <c r="R156" s="8">
        <f t="shared" si="18"/>
        <v>42158.547395833331</v>
      </c>
      <c r="S156" t="s">
        <v>8267</v>
      </c>
      <c r="T156" t="str">
        <f t="shared" si="19"/>
        <v>film &amp; video</v>
      </c>
      <c r="U156" t="str">
        <f t="shared" si="20"/>
        <v>science fiction</v>
      </c>
    </row>
    <row r="157" spans="1:21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14">
        <f t="shared" si="14"/>
        <v>20.25</v>
      </c>
      <c r="N157" t="b">
        <v>0</v>
      </c>
      <c r="O157" s="5">
        <f t="shared" si="15"/>
        <v>6.0000000000000002E-5</v>
      </c>
      <c r="P157" s="14">
        <f t="shared" si="16"/>
        <v>20.25</v>
      </c>
      <c r="Q157" s="8">
        <f t="shared" si="17"/>
        <v>42168.559432870374</v>
      </c>
      <c r="R157" s="8">
        <f t="shared" si="18"/>
        <v>42208.559432870374</v>
      </c>
      <c r="S157" t="s">
        <v>8267</v>
      </c>
      <c r="T157" t="str">
        <f t="shared" si="19"/>
        <v>film &amp; video</v>
      </c>
      <c r="U157" t="str">
        <f t="shared" si="20"/>
        <v>science fiction</v>
      </c>
    </row>
    <row r="158" spans="1:21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14">
        <f t="shared" si="14"/>
        <v>119</v>
      </c>
      <c r="N158" t="b">
        <v>0</v>
      </c>
      <c r="O158" s="5">
        <f t="shared" si="15"/>
        <v>5.0999999999999997E-2</v>
      </c>
      <c r="P158" s="14">
        <f t="shared" si="16"/>
        <v>119</v>
      </c>
      <c r="Q158" s="8">
        <f t="shared" si="17"/>
        <v>41794.124953703707</v>
      </c>
      <c r="R158" s="8">
        <f t="shared" si="18"/>
        <v>41854.124953703707</v>
      </c>
      <c r="S158" t="s">
        <v>8267</v>
      </c>
      <c r="T158" t="str">
        <f t="shared" si="19"/>
        <v>film &amp; video</v>
      </c>
      <c r="U158" t="str">
        <f t="shared" si="20"/>
        <v>science fiction</v>
      </c>
    </row>
    <row r="159" spans="1:21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14">
        <f t="shared" si="14"/>
        <v>4</v>
      </c>
      <c r="N159" t="b">
        <v>0</v>
      </c>
      <c r="O159" s="5">
        <f t="shared" si="15"/>
        <v>2.671118530884808E-3</v>
      </c>
      <c r="P159" s="14">
        <f t="shared" si="16"/>
        <v>4</v>
      </c>
      <c r="Q159" s="8">
        <f t="shared" si="17"/>
        <v>42396.911712962959</v>
      </c>
      <c r="R159" s="8">
        <f t="shared" si="18"/>
        <v>42426.911712962959</v>
      </c>
      <c r="S159" t="s">
        <v>8267</v>
      </c>
      <c r="T159" t="str">
        <f t="shared" si="19"/>
        <v>film &amp; video</v>
      </c>
      <c r="U159" t="str">
        <f t="shared" si="20"/>
        <v>science fiction</v>
      </c>
    </row>
    <row r="160" spans="1:21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14" t="e">
        <f t="shared" si="14"/>
        <v>#DIV/0!</v>
      </c>
      <c r="N160" t="b">
        <v>0</v>
      </c>
      <c r="O160" s="5">
        <f t="shared" si="15"/>
        <v>0</v>
      </c>
      <c r="P160" s="14" t="e">
        <f t="shared" si="16"/>
        <v>#DIV/0!</v>
      </c>
      <c r="Q160" s="8">
        <f t="shared" si="17"/>
        <v>41904.07671296296</v>
      </c>
      <c r="R160" s="8">
        <f t="shared" si="18"/>
        <v>41934.07671296296</v>
      </c>
      <c r="S160" t="s">
        <v>8267</v>
      </c>
      <c r="T160" t="str">
        <f t="shared" si="19"/>
        <v>film &amp; video</v>
      </c>
      <c r="U160" t="str">
        <f t="shared" si="20"/>
        <v>science fiction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14">
        <f t="shared" si="14"/>
        <v>10</v>
      </c>
      <c r="N161" t="b">
        <v>0</v>
      </c>
      <c r="O161" s="5">
        <f t="shared" si="15"/>
        <v>2.0000000000000002E-5</v>
      </c>
      <c r="P161" s="14">
        <f t="shared" si="16"/>
        <v>10</v>
      </c>
      <c r="Q161" s="8">
        <f t="shared" si="17"/>
        <v>42514.434548611112</v>
      </c>
      <c r="R161" s="8">
        <f t="shared" si="18"/>
        <v>42554.434548611112</v>
      </c>
      <c r="S161" t="s">
        <v>8267</v>
      </c>
      <c r="T161" t="str">
        <f t="shared" si="19"/>
        <v>film &amp; video</v>
      </c>
      <c r="U161" t="str">
        <f t="shared" si="20"/>
        <v>science fiction</v>
      </c>
    </row>
    <row r="162" spans="1:21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14" t="e">
        <f t="shared" si="14"/>
        <v>#DIV/0!</v>
      </c>
      <c r="N162" t="b">
        <v>0</v>
      </c>
      <c r="O162" s="5">
        <f t="shared" si="15"/>
        <v>0</v>
      </c>
      <c r="P162" s="14" t="e">
        <f t="shared" si="16"/>
        <v>#DIV/0!</v>
      </c>
      <c r="Q162" s="8">
        <f t="shared" si="17"/>
        <v>42171.913090277783</v>
      </c>
      <c r="R162" s="8">
        <f t="shared" si="18"/>
        <v>42231.913090277783</v>
      </c>
      <c r="S162" t="s">
        <v>8268</v>
      </c>
      <c r="T162" t="str">
        <f t="shared" si="19"/>
        <v>film &amp; video</v>
      </c>
      <c r="U162" t="str">
        <f t="shared" si="20"/>
        <v>drama</v>
      </c>
    </row>
    <row r="163" spans="1:21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14">
        <f t="shared" si="14"/>
        <v>5</v>
      </c>
      <c r="N163" t="b">
        <v>0</v>
      </c>
      <c r="O163" s="5">
        <f t="shared" si="15"/>
        <v>1E-4</v>
      </c>
      <c r="P163" s="14">
        <f t="shared" si="16"/>
        <v>5</v>
      </c>
      <c r="Q163" s="8">
        <f t="shared" si="17"/>
        <v>41792.687442129631</v>
      </c>
      <c r="R163" s="8">
        <f t="shared" si="18"/>
        <v>41822.687442129631</v>
      </c>
      <c r="S163" t="s">
        <v>8268</v>
      </c>
      <c r="T163" t="str">
        <f t="shared" si="19"/>
        <v>film &amp; video</v>
      </c>
      <c r="U163" t="str">
        <f t="shared" si="20"/>
        <v>drama</v>
      </c>
    </row>
    <row r="164" spans="1:21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14">
        <f t="shared" si="14"/>
        <v>43.5</v>
      </c>
      <c r="N164" t="b">
        <v>0</v>
      </c>
      <c r="O164" s="5">
        <f t="shared" si="15"/>
        <v>0.15535714285714286</v>
      </c>
      <c r="P164" s="14">
        <f t="shared" si="16"/>
        <v>43.5</v>
      </c>
      <c r="Q164" s="8">
        <f t="shared" si="17"/>
        <v>41835.126805555556</v>
      </c>
      <c r="R164" s="8">
        <f t="shared" si="18"/>
        <v>41867.987500000003</v>
      </c>
      <c r="S164" t="s">
        <v>8268</v>
      </c>
      <c r="T164" t="str">
        <f t="shared" si="19"/>
        <v>film &amp; video</v>
      </c>
      <c r="U164" t="str">
        <f t="shared" si="20"/>
        <v>drama</v>
      </c>
    </row>
    <row r="165" spans="1:21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14" t="e">
        <f t="shared" si="14"/>
        <v>#DIV/0!</v>
      </c>
      <c r="N165" t="b">
        <v>0</v>
      </c>
      <c r="O165" s="5">
        <f t="shared" si="15"/>
        <v>0</v>
      </c>
      <c r="P165" s="14" t="e">
        <f t="shared" si="16"/>
        <v>#DIV/0!</v>
      </c>
      <c r="Q165" s="8">
        <f t="shared" si="17"/>
        <v>42243.961273148147</v>
      </c>
      <c r="R165" s="8">
        <f t="shared" si="18"/>
        <v>42278</v>
      </c>
      <c r="S165" t="s">
        <v>8268</v>
      </c>
      <c r="T165" t="str">
        <f t="shared" si="19"/>
        <v>film &amp; video</v>
      </c>
      <c r="U165" t="str">
        <f t="shared" si="20"/>
        <v>drama</v>
      </c>
    </row>
    <row r="166" spans="1:21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14">
        <f t="shared" si="14"/>
        <v>91.428571428571431</v>
      </c>
      <c r="N166" t="b">
        <v>0</v>
      </c>
      <c r="O166" s="5">
        <f t="shared" si="15"/>
        <v>5.3333333333333332E-3</v>
      </c>
      <c r="P166" s="14">
        <f t="shared" si="16"/>
        <v>91.428571428571431</v>
      </c>
      <c r="Q166" s="8">
        <f t="shared" si="17"/>
        <v>41841.762743055559</v>
      </c>
      <c r="R166" s="8">
        <f t="shared" si="18"/>
        <v>41901.762743055559</v>
      </c>
      <c r="S166" t="s">
        <v>8268</v>
      </c>
      <c r="T166" t="str">
        <f t="shared" si="19"/>
        <v>film &amp; video</v>
      </c>
      <c r="U166" t="str">
        <f t="shared" si="20"/>
        <v>drama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14" t="e">
        <f t="shared" si="14"/>
        <v>#DIV/0!</v>
      </c>
      <c r="N167" t="b">
        <v>0</v>
      </c>
      <c r="O167" s="5">
        <f t="shared" si="15"/>
        <v>0</v>
      </c>
      <c r="P167" s="14" t="e">
        <f t="shared" si="16"/>
        <v>#DIV/0!</v>
      </c>
      <c r="Q167" s="8">
        <f t="shared" si="17"/>
        <v>42351.658842592587</v>
      </c>
      <c r="R167" s="8">
        <f t="shared" si="18"/>
        <v>42381.658842592587</v>
      </c>
      <c r="S167" t="s">
        <v>8268</v>
      </c>
      <c r="T167" t="str">
        <f t="shared" si="19"/>
        <v>film &amp; video</v>
      </c>
      <c r="U167" t="str">
        <f t="shared" si="20"/>
        <v>drama</v>
      </c>
    </row>
    <row r="168" spans="1:21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14">
        <f t="shared" si="14"/>
        <v>3000</v>
      </c>
      <c r="N168" t="b">
        <v>0</v>
      </c>
      <c r="O168" s="5">
        <f t="shared" si="15"/>
        <v>0.6</v>
      </c>
      <c r="P168" s="14">
        <f t="shared" si="16"/>
        <v>3000</v>
      </c>
      <c r="Q168" s="8">
        <f t="shared" si="17"/>
        <v>42721.075949074075</v>
      </c>
      <c r="R168" s="8">
        <f t="shared" si="18"/>
        <v>42751.075949074075</v>
      </c>
      <c r="S168" t="s">
        <v>8268</v>
      </c>
      <c r="T168" t="str">
        <f t="shared" si="19"/>
        <v>film &amp; video</v>
      </c>
      <c r="U168" t="str">
        <f t="shared" si="20"/>
        <v>drama</v>
      </c>
    </row>
    <row r="169" spans="1:21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14">
        <f t="shared" si="14"/>
        <v>5.5</v>
      </c>
      <c r="N169" t="b">
        <v>0</v>
      </c>
      <c r="O169" s="5">
        <f t="shared" si="15"/>
        <v>1E-4</v>
      </c>
      <c r="P169" s="14">
        <f t="shared" si="16"/>
        <v>5.5</v>
      </c>
      <c r="Q169" s="8">
        <f t="shared" si="17"/>
        <v>42160.927488425921</v>
      </c>
      <c r="R169" s="8">
        <f t="shared" si="18"/>
        <v>42220.927488425921</v>
      </c>
      <c r="S169" t="s">
        <v>8268</v>
      </c>
      <c r="T169" t="str">
        <f t="shared" si="19"/>
        <v>film &amp; video</v>
      </c>
      <c r="U169" t="str">
        <f t="shared" si="20"/>
        <v>drama</v>
      </c>
    </row>
    <row r="170" spans="1:21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14">
        <f t="shared" si="14"/>
        <v>108.33333333333333</v>
      </c>
      <c r="N170" t="b">
        <v>0</v>
      </c>
      <c r="O170" s="5">
        <f t="shared" si="15"/>
        <v>4.0625000000000001E-2</v>
      </c>
      <c r="P170" s="14">
        <f t="shared" si="16"/>
        <v>108.33333333333333</v>
      </c>
      <c r="Q170" s="8">
        <f t="shared" si="17"/>
        <v>42052.83530092593</v>
      </c>
      <c r="R170" s="8">
        <f t="shared" si="18"/>
        <v>42082.793634259258</v>
      </c>
      <c r="S170" t="s">
        <v>8268</v>
      </c>
      <c r="T170" t="str">
        <f t="shared" si="19"/>
        <v>film &amp; video</v>
      </c>
      <c r="U170" t="str">
        <f t="shared" si="20"/>
        <v>drama</v>
      </c>
    </row>
    <row r="171" spans="1:21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14">
        <f t="shared" si="14"/>
        <v>56</v>
      </c>
      <c r="N171" t="b">
        <v>0</v>
      </c>
      <c r="O171" s="5">
        <f t="shared" si="15"/>
        <v>0.224</v>
      </c>
      <c r="P171" s="14">
        <f t="shared" si="16"/>
        <v>56</v>
      </c>
      <c r="Q171" s="8">
        <f t="shared" si="17"/>
        <v>41900.505312499998</v>
      </c>
      <c r="R171" s="8">
        <f t="shared" si="18"/>
        <v>41930.505312499998</v>
      </c>
      <c r="S171" t="s">
        <v>8268</v>
      </c>
      <c r="T171" t="str">
        <f t="shared" si="19"/>
        <v>film &amp; video</v>
      </c>
      <c r="U171" t="str">
        <f t="shared" si="20"/>
        <v>drama</v>
      </c>
    </row>
    <row r="172" spans="1:21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14">
        <f t="shared" si="14"/>
        <v>32.5</v>
      </c>
      <c r="N172" t="b">
        <v>0</v>
      </c>
      <c r="O172" s="5">
        <f t="shared" si="15"/>
        <v>3.2500000000000001E-2</v>
      </c>
      <c r="P172" s="14">
        <f t="shared" si="16"/>
        <v>32.5</v>
      </c>
      <c r="Q172" s="8">
        <f t="shared" si="17"/>
        <v>42216.977812500001</v>
      </c>
      <c r="R172" s="8">
        <f t="shared" si="18"/>
        <v>42246.227777777778</v>
      </c>
      <c r="S172" t="s">
        <v>8268</v>
      </c>
      <c r="T172" t="str">
        <f t="shared" si="19"/>
        <v>film &amp; video</v>
      </c>
      <c r="U172" t="str">
        <f t="shared" si="20"/>
        <v>drama</v>
      </c>
    </row>
    <row r="173" spans="1:21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14">
        <f t="shared" si="14"/>
        <v>1</v>
      </c>
      <c r="N173" t="b">
        <v>0</v>
      </c>
      <c r="O173" s="5">
        <f t="shared" si="15"/>
        <v>2.0000000000000002E-5</v>
      </c>
      <c r="P173" s="14">
        <f t="shared" si="16"/>
        <v>1</v>
      </c>
      <c r="Q173" s="8">
        <f t="shared" si="17"/>
        <v>42534.180717592593</v>
      </c>
      <c r="R173" s="8">
        <f t="shared" si="18"/>
        <v>42594.180717592593</v>
      </c>
      <c r="S173" t="s">
        <v>8268</v>
      </c>
      <c r="T173" t="str">
        <f t="shared" si="19"/>
        <v>film &amp; video</v>
      </c>
      <c r="U173" t="str">
        <f t="shared" si="20"/>
        <v>drama</v>
      </c>
    </row>
    <row r="174" spans="1:21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14" t="e">
        <f t="shared" si="14"/>
        <v>#DIV/0!</v>
      </c>
      <c r="N174" t="b">
        <v>0</v>
      </c>
      <c r="O174" s="5">
        <f t="shared" si="15"/>
        <v>0</v>
      </c>
      <c r="P174" s="14" t="e">
        <f t="shared" si="16"/>
        <v>#DIV/0!</v>
      </c>
      <c r="Q174" s="8">
        <f t="shared" si="17"/>
        <v>42047.394942129627</v>
      </c>
      <c r="R174" s="8">
        <f t="shared" si="18"/>
        <v>42082.353275462956</v>
      </c>
      <c r="S174" t="s">
        <v>8268</v>
      </c>
      <c r="T174" t="str">
        <f t="shared" si="19"/>
        <v>film &amp; video</v>
      </c>
      <c r="U174" t="str">
        <f t="shared" si="20"/>
        <v>drama</v>
      </c>
    </row>
    <row r="175" spans="1:21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14" t="e">
        <f t="shared" si="14"/>
        <v>#DIV/0!</v>
      </c>
      <c r="N175" t="b">
        <v>0</v>
      </c>
      <c r="O175" s="5">
        <f t="shared" si="15"/>
        <v>0</v>
      </c>
      <c r="P175" s="14" t="e">
        <f t="shared" si="16"/>
        <v>#DIV/0!</v>
      </c>
      <c r="Q175" s="8">
        <f t="shared" si="17"/>
        <v>42033.573009259257</v>
      </c>
      <c r="R175" s="8">
        <f t="shared" si="18"/>
        <v>42063.573009259257</v>
      </c>
      <c r="S175" t="s">
        <v>8268</v>
      </c>
      <c r="T175" t="str">
        <f t="shared" si="19"/>
        <v>film &amp; video</v>
      </c>
      <c r="U175" t="str">
        <f t="shared" si="20"/>
        <v>drama</v>
      </c>
    </row>
    <row r="176" spans="1:21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14" t="e">
        <f t="shared" si="14"/>
        <v>#DIV/0!</v>
      </c>
      <c r="N176" t="b">
        <v>0</v>
      </c>
      <c r="O176" s="5">
        <f t="shared" si="15"/>
        <v>0</v>
      </c>
      <c r="P176" s="14" t="e">
        <f t="shared" si="16"/>
        <v>#DIV/0!</v>
      </c>
      <c r="Q176" s="8">
        <f t="shared" si="17"/>
        <v>42072.758981481486</v>
      </c>
      <c r="R176" s="8">
        <f t="shared" si="18"/>
        <v>42132.758981481486</v>
      </c>
      <c r="S176" t="s">
        <v>8268</v>
      </c>
      <c r="T176" t="str">
        <f t="shared" si="19"/>
        <v>film &amp; video</v>
      </c>
      <c r="U176" t="str">
        <f t="shared" si="20"/>
        <v>drama</v>
      </c>
    </row>
    <row r="177" spans="1:21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14">
        <f t="shared" si="14"/>
        <v>49.884615384615387</v>
      </c>
      <c r="N177" t="b">
        <v>0</v>
      </c>
      <c r="O177" s="5">
        <f t="shared" si="15"/>
        <v>6.4850000000000005E-2</v>
      </c>
      <c r="P177" s="14">
        <f t="shared" si="16"/>
        <v>49.884615384615387</v>
      </c>
      <c r="Q177" s="8">
        <f t="shared" si="17"/>
        <v>41855.777905092589</v>
      </c>
      <c r="R177" s="8">
        <f t="shared" si="18"/>
        <v>41880.777905092589</v>
      </c>
      <c r="S177" t="s">
        <v>8268</v>
      </c>
      <c r="T177" t="str">
        <f t="shared" si="19"/>
        <v>film &amp; video</v>
      </c>
      <c r="U177" t="str">
        <f t="shared" si="20"/>
        <v>drama</v>
      </c>
    </row>
    <row r="178" spans="1:21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14" t="e">
        <f t="shared" si="14"/>
        <v>#DIV/0!</v>
      </c>
      <c r="N178" t="b">
        <v>0</v>
      </c>
      <c r="O178" s="5">
        <f t="shared" si="15"/>
        <v>0</v>
      </c>
      <c r="P178" s="14" t="e">
        <f t="shared" si="16"/>
        <v>#DIV/0!</v>
      </c>
      <c r="Q178" s="8">
        <f t="shared" si="17"/>
        <v>42191.824062500003</v>
      </c>
      <c r="R178" s="8">
        <f t="shared" si="18"/>
        <v>42221.824062500003</v>
      </c>
      <c r="S178" t="s">
        <v>8268</v>
      </c>
      <c r="T178" t="str">
        <f t="shared" si="19"/>
        <v>film &amp; video</v>
      </c>
      <c r="U178" t="str">
        <f t="shared" si="20"/>
        <v>drama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14">
        <f t="shared" si="14"/>
        <v>25.714285714285715</v>
      </c>
      <c r="N179" t="b">
        <v>0</v>
      </c>
      <c r="O179" s="5">
        <f t="shared" si="15"/>
        <v>0.4</v>
      </c>
      <c r="P179" s="14">
        <f t="shared" si="16"/>
        <v>25.714285714285715</v>
      </c>
      <c r="Q179" s="8">
        <f t="shared" si="17"/>
        <v>42070.047754629632</v>
      </c>
      <c r="R179" s="8">
        <f t="shared" si="18"/>
        <v>42087.00608796296</v>
      </c>
      <c r="S179" t="s">
        <v>8268</v>
      </c>
      <c r="T179" t="str">
        <f t="shared" si="19"/>
        <v>film &amp; video</v>
      </c>
      <c r="U179" t="str">
        <f t="shared" si="20"/>
        <v>drama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14" t="e">
        <f t="shared" si="14"/>
        <v>#DIV/0!</v>
      </c>
      <c r="N180" t="b">
        <v>0</v>
      </c>
      <c r="O180" s="5">
        <f t="shared" si="15"/>
        <v>0</v>
      </c>
      <c r="P180" s="14" t="e">
        <f t="shared" si="16"/>
        <v>#DIV/0!</v>
      </c>
      <c r="Q180" s="8">
        <f t="shared" si="17"/>
        <v>42304.955381944441</v>
      </c>
      <c r="R180" s="8">
        <f t="shared" si="18"/>
        <v>42334.997048611112</v>
      </c>
      <c r="S180" t="s">
        <v>8268</v>
      </c>
      <c r="T180" t="str">
        <f t="shared" si="19"/>
        <v>film &amp; video</v>
      </c>
      <c r="U180" t="str">
        <f t="shared" si="20"/>
        <v>drama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14">
        <f t="shared" si="14"/>
        <v>100</v>
      </c>
      <c r="N181" t="b">
        <v>0</v>
      </c>
      <c r="O181" s="5">
        <f t="shared" si="15"/>
        <v>0.2</v>
      </c>
      <c r="P181" s="14">
        <f t="shared" si="16"/>
        <v>100</v>
      </c>
      <c r="Q181" s="8">
        <f t="shared" si="17"/>
        <v>42403.080497685187</v>
      </c>
      <c r="R181" s="8">
        <f t="shared" si="18"/>
        <v>42433.080497685187</v>
      </c>
      <c r="S181" t="s">
        <v>8268</v>
      </c>
      <c r="T181" t="str">
        <f t="shared" si="19"/>
        <v>film &amp; video</v>
      </c>
      <c r="U181" t="str">
        <f t="shared" si="20"/>
        <v>drama</v>
      </c>
    </row>
    <row r="182" spans="1:21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14">
        <f t="shared" si="14"/>
        <v>30.846153846153847</v>
      </c>
      <c r="N182" t="b">
        <v>0</v>
      </c>
      <c r="O182" s="5">
        <f t="shared" si="15"/>
        <v>0.33416666666666667</v>
      </c>
      <c r="P182" s="14">
        <f t="shared" si="16"/>
        <v>30.846153846153847</v>
      </c>
      <c r="Q182" s="8">
        <f t="shared" si="17"/>
        <v>42067.991238425922</v>
      </c>
      <c r="R182" s="8">
        <f t="shared" si="18"/>
        <v>42107.791666666672</v>
      </c>
      <c r="S182" t="s">
        <v>8268</v>
      </c>
      <c r="T182" t="str">
        <f t="shared" si="19"/>
        <v>film &amp; video</v>
      </c>
      <c r="U182" t="str">
        <f t="shared" si="20"/>
        <v>drama</v>
      </c>
    </row>
    <row r="183" spans="1:21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14">
        <f t="shared" si="14"/>
        <v>180.5</v>
      </c>
      <c r="N183" t="b">
        <v>0</v>
      </c>
      <c r="O183" s="5">
        <f t="shared" si="15"/>
        <v>0.21092608822670172</v>
      </c>
      <c r="P183" s="14">
        <f t="shared" si="16"/>
        <v>180.5</v>
      </c>
      <c r="Q183" s="8">
        <f t="shared" si="17"/>
        <v>42147.741840277777</v>
      </c>
      <c r="R183" s="8">
        <f t="shared" si="18"/>
        <v>42177.741840277777</v>
      </c>
      <c r="S183" t="s">
        <v>8268</v>
      </c>
      <c r="T183" t="str">
        <f t="shared" si="19"/>
        <v>film &amp; video</v>
      </c>
      <c r="U183" t="str">
        <f t="shared" si="20"/>
        <v>drama</v>
      </c>
    </row>
    <row r="184" spans="1:21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14" t="e">
        <f t="shared" si="14"/>
        <v>#DIV/0!</v>
      </c>
      <c r="N184" t="b">
        <v>0</v>
      </c>
      <c r="O184" s="5">
        <f t="shared" si="15"/>
        <v>0</v>
      </c>
      <c r="P184" s="14" t="e">
        <f t="shared" si="16"/>
        <v>#DIV/0!</v>
      </c>
      <c r="Q184" s="8">
        <f t="shared" si="17"/>
        <v>42712.011944444443</v>
      </c>
      <c r="R184" s="8">
        <f t="shared" si="18"/>
        <v>42742.011944444443</v>
      </c>
      <c r="S184" t="s">
        <v>8268</v>
      </c>
      <c r="T184" t="str">
        <f t="shared" si="19"/>
        <v>film &amp; video</v>
      </c>
      <c r="U184" t="str">
        <f t="shared" si="20"/>
        <v>drama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14">
        <f t="shared" si="14"/>
        <v>373.5</v>
      </c>
      <c r="N185" t="b">
        <v>0</v>
      </c>
      <c r="O185" s="5">
        <f t="shared" si="15"/>
        <v>0.35855999999999999</v>
      </c>
      <c r="P185" s="14">
        <f t="shared" si="16"/>
        <v>373.5</v>
      </c>
      <c r="Q185" s="8">
        <f t="shared" si="17"/>
        <v>41939.810300925928</v>
      </c>
      <c r="R185" s="8">
        <f t="shared" si="18"/>
        <v>41969.851967592593</v>
      </c>
      <c r="S185" t="s">
        <v>8268</v>
      </c>
      <c r="T185" t="str">
        <f t="shared" si="19"/>
        <v>film &amp; video</v>
      </c>
      <c r="U185" t="str">
        <f t="shared" si="20"/>
        <v>drama</v>
      </c>
    </row>
    <row r="186" spans="1:21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14">
        <f t="shared" si="14"/>
        <v>25.5</v>
      </c>
      <c r="N186" t="b">
        <v>0</v>
      </c>
      <c r="O186" s="5">
        <f t="shared" si="15"/>
        <v>3.4000000000000002E-2</v>
      </c>
      <c r="P186" s="14">
        <f t="shared" si="16"/>
        <v>25.5</v>
      </c>
      <c r="Q186" s="8">
        <f t="shared" si="17"/>
        <v>41825.791226851856</v>
      </c>
      <c r="R186" s="8">
        <f t="shared" si="18"/>
        <v>41883.165972222225</v>
      </c>
      <c r="S186" t="s">
        <v>8268</v>
      </c>
      <c r="T186" t="str">
        <f t="shared" si="19"/>
        <v>film &amp; video</v>
      </c>
      <c r="U186" t="str">
        <f t="shared" si="20"/>
        <v>drama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14">
        <f t="shared" si="14"/>
        <v>220</v>
      </c>
      <c r="N187" t="b">
        <v>0</v>
      </c>
      <c r="O187" s="5">
        <f t="shared" si="15"/>
        <v>5.5E-2</v>
      </c>
      <c r="P187" s="14">
        <f t="shared" si="16"/>
        <v>220</v>
      </c>
      <c r="Q187" s="8">
        <f t="shared" si="17"/>
        <v>42570.91133101852</v>
      </c>
      <c r="R187" s="8">
        <f t="shared" si="18"/>
        <v>42600.91133101852</v>
      </c>
      <c r="S187" t="s">
        <v>8268</v>
      </c>
      <c r="T187" t="str">
        <f t="shared" si="19"/>
        <v>film &amp; video</v>
      </c>
      <c r="U187" t="str">
        <f t="shared" si="20"/>
        <v>drama</v>
      </c>
    </row>
    <row r="188" spans="1:21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14" t="e">
        <f t="shared" si="14"/>
        <v>#DIV/0!</v>
      </c>
      <c r="N188" t="b">
        <v>0</v>
      </c>
      <c r="O188" s="5">
        <f t="shared" si="15"/>
        <v>0</v>
      </c>
      <c r="P188" s="14" t="e">
        <f t="shared" si="16"/>
        <v>#DIV/0!</v>
      </c>
      <c r="Q188" s="8">
        <f t="shared" si="17"/>
        <v>42767.812893518523</v>
      </c>
      <c r="R188" s="8">
        <f t="shared" si="18"/>
        <v>42797.833333333328</v>
      </c>
      <c r="S188" t="s">
        <v>8268</v>
      </c>
      <c r="T188" t="str">
        <f t="shared" si="19"/>
        <v>film &amp; video</v>
      </c>
      <c r="U188" t="str">
        <f t="shared" si="20"/>
        <v>drama</v>
      </c>
    </row>
    <row r="189" spans="1:21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14">
        <f t="shared" si="14"/>
        <v>160</v>
      </c>
      <c r="N189" t="b">
        <v>0</v>
      </c>
      <c r="O189" s="5">
        <f t="shared" si="15"/>
        <v>0.16</v>
      </c>
      <c r="P189" s="14">
        <f t="shared" si="16"/>
        <v>160</v>
      </c>
      <c r="Q189" s="8">
        <f t="shared" si="17"/>
        <v>42182.234456018516</v>
      </c>
      <c r="R189" s="8">
        <f t="shared" si="18"/>
        <v>42206.290972222225</v>
      </c>
      <c r="S189" t="s">
        <v>8268</v>
      </c>
      <c r="T189" t="str">
        <f t="shared" si="19"/>
        <v>film &amp; video</v>
      </c>
      <c r="U189" t="str">
        <f t="shared" si="20"/>
        <v>drama</v>
      </c>
    </row>
    <row r="190" spans="1:21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14" t="e">
        <f t="shared" si="14"/>
        <v>#DIV/0!</v>
      </c>
      <c r="N190" t="b">
        <v>0</v>
      </c>
      <c r="O190" s="5">
        <f t="shared" si="15"/>
        <v>0</v>
      </c>
      <c r="P190" s="14" t="e">
        <f t="shared" si="16"/>
        <v>#DIV/0!</v>
      </c>
      <c r="Q190" s="8">
        <f t="shared" si="17"/>
        <v>41857.18304398148</v>
      </c>
      <c r="R190" s="8">
        <f t="shared" si="18"/>
        <v>41887.18304398148</v>
      </c>
      <c r="S190" t="s">
        <v>8268</v>
      </c>
      <c r="T190" t="str">
        <f t="shared" si="19"/>
        <v>film &amp; video</v>
      </c>
      <c r="U190" t="str">
        <f t="shared" si="20"/>
        <v>drama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14">
        <f t="shared" si="14"/>
        <v>69</v>
      </c>
      <c r="N191" t="b">
        <v>0</v>
      </c>
      <c r="O191" s="5">
        <f t="shared" si="15"/>
        <v>6.8999999999999997E-4</v>
      </c>
      <c r="P191" s="14">
        <f t="shared" si="16"/>
        <v>69</v>
      </c>
      <c r="Q191" s="8">
        <f t="shared" si="17"/>
        <v>42556.690706018519</v>
      </c>
      <c r="R191" s="8">
        <f t="shared" si="18"/>
        <v>42616.690706018519</v>
      </c>
      <c r="S191" t="s">
        <v>8268</v>
      </c>
      <c r="T191" t="str">
        <f t="shared" si="19"/>
        <v>film &amp; video</v>
      </c>
      <c r="U191" t="str">
        <f t="shared" si="20"/>
        <v>drama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14">
        <f t="shared" si="14"/>
        <v>50</v>
      </c>
      <c r="N192" t="b">
        <v>0</v>
      </c>
      <c r="O192" s="5">
        <f t="shared" si="15"/>
        <v>4.1666666666666666E-3</v>
      </c>
      <c r="P192" s="14">
        <f t="shared" si="16"/>
        <v>50</v>
      </c>
      <c r="Q192" s="8">
        <f t="shared" si="17"/>
        <v>42527.650995370372</v>
      </c>
      <c r="R192" s="8">
        <f t="shared" si="18"/>
        <v>42537.650995370372</v>
      </c>
      <c r="S192" t="s">
        <v>8268</v>
      </c>
      <c r="T192" t="str">
        <f t="shared" si="19"/>
        <v>film &amp; video</v>
      </c>
      <c r="U192" t="str">
        <f t="shared" si="20"/>
        <v>drama</v>
      </c>
    </row>
    <row r="193" spans="1:21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14">
        <f t="shared" si="14"/>
        <v>83.333333333333329</v>
      </c>
      <c r="N193" t="b">
        <v>0</v>
      </c>
      <c r="O193" s="5">
        <f t="shared" si="15"/>
        <v>0.05</v>
      </c>
      <c r="P193" s="14">
        <f t="shared" si="16"/>
        <v>83.333333333333329</v>
      </c>
      <c r="Q193" s="8">
        <f t="shared" si="17"/>
        <v>42239.441412037035</v>
      </c>
      <c r="R193" s="8">
        <f t="shared" si="18"/>
        <v>42279.441412037035</v>
      </c>
      <c r="S193" t="s">
        <v>8268</v>
      </c>
      <c r="T193" t="str">
        <f t="shared" si="19"/>
        <v>film &amp; video</v>
      </c>
      <c r="U193" t="str">
        <f t="shared" si="20"/>
        <v>drama</v>
      </c>
    </row>
    <row r="194" spans="1:21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14">
        <f t="shared" ref="M194:M257" si="21">$E194/$L194</f>
        <v>5.666666666666667</v>
      </c>
      <c r="N194" t="b">
        <v>0</v>
      </c>
      <c r="O194" s="5">
        <f t="shared" ref="O194:O257" si="22">E194/D194</f>
        <v>1.7E-5</v>
      </c>
      <c r="P194" s="14">
        <f t="shared" ref="P194:P257" si="23">$E194/$L194</f>
        <v>5.666666666666667</v>
      </c>
      <c r="Q194" s="8">
        <f t="shared" ref="Q194:Q257" si="24">(((J194/60)/60)/24)+DATE(1970,1,1)</f>
        <v>41899.792037037041</v>
      </c>
      <c r="R194" s="8">
        <f t="shared" ref="R194:R257" si="25">(((I194/60)/60)/24)+DATE(1970,1,1)</f>
        <v>41929.792037037041</v>
      </c>
      <c r="S194" t="s">
        <v>8268</v>
      </c>
      <c r="T194" t="str">
        <f t="shared" ref="T194:T257" si="26">LEFT(S194, SEARCH("/",S194,1)-1)</f>
        <v>film &amp; video</v>
      </c>
      <c r="U194" t="str">
        <f t="shared" ref="U194:U257" si="27">RIGHT(S194,LEN(S194)-SEARCH("/",S194,1))</f>
        <v>drama</v>
      </c>
    </row>
    <row r="195" spans="1:21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14" t="e">
        <f t="shared" si="21"/>
        <v>#DIV/0!</v>
      </c>
      <c r="N195" t="b">
        <v>0</v>
      </c>
      <c r="O195" s="5">
        <f t="shared" si="22"/>
        <v>0</v>
      </c>
      <c r="P195" s="14" t="e">
        <f t="shared" si="23"/>
        <v>#DIV/0!</v>
      </c>
      <c r="Q195" s="8">
        <f t="shared" si="24"/>
        <v>41911.934791666667</v>
      </c>
      <c r="R195" s="8">
        <f t="shared" si="25"/>
        <v>41971.976458333331</v>
      </c>
      <c r="S195" t="s">
        <v>8268</v>
      </c>
      <c r="T195" t="str">
        <f t="shared" si="26"/>
        <v>film &amp; video</v>
      </c>
      <c r="U195" t="str">
        <f t="shared" si="27"/>
        <v>drama</v>
      </c>
    </row>
    <row r="196" spans="1:21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14">
        <f t="shared" si="21"/>
        <v>1</v>
      </c>
      <c r="N196" t="b">
        <v>0</v>
      </c>
      <c r="O196" s="5">
        <f t="shared" si="22"/>
        <v>1.1999999999999999E-3</v>
      </c>
      <c r="P196" s="14">
        <f t="shared" si="23"/>
        <v>1</v>
      </c>
      <c r="Q196" s="8">
        <f t="shared" si="24"/>
        <v>42375.996886574074</v>
      </c>
      <c r="R196" s="8">
        <f t="shared" si="25"/>
        <v>42435.996886574074</v>
      </c>
      <c r="S196" t="s">
        <v>8268</v>
      </c>
      <c r="T196" t="str">
        <f t="shared" si="26"/>
        <v>film &amp; video</v>
      </c>
      <c r="U196" t="str">
        <f t="shared" si="27"/>
        <v>drama</v>
      </c>
    </row>
    <row r="197" spans="1:21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14" t="e">
        <f t="shared" si="21"/>
        <v>#DIV/0!</v>
      </c>
      <c r="N197" t="b">
        <v>0</v>
      </c>
      <c r="O197" s="5">
        <f t="shared" si="22"/>
        <v>0</v>
      </c>
      <c r="P197" s="14" t="e">
        <f t="shared" si="23"/>
        <v>#DIV/0!</v>
      </c>
      <c r="Q197" s="8">
        <f t="shared" si="24"/>
        <v>42135.67050925926</v>
      </c>
      <c r="R197" s="8">
        <f t="shared" si="25"/>
        <v>42195.67050925926</v>
      </c>
      <c r="S197" t="s">
        <v>8268</v>
      </c>
      <c r="T197" t="str">
        <f t="shared" si="26"/>
        <v>film &amp; video</v>
      </c>
      <c r="U197" t="str">
        <f t="shared" si="27"/>
        <v>drama</v>
      </c>
    </row>
    <row r="198" spans="1:21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14">
        <f t="shared" si="21"/>
        <v>77.10526315789474</v>
      </c>
      <c r="N198" t="b">
        <v>0</v>
      </c>
      <c r="O198" s="5">
        <f t="shared" si="22"/>
        <v>0.41857142857142859</v>
      </c>
      <c r="P198" s="14">
        <f t="shared" si="23"/>
        <v>77.10526315789474</v>
      </c>
      <c r="Q198" s="8">
        <f t="shared" si="24"/>
        <v>42259.542800925927</v>
      </c>
      <c r="R198" s="8">
        <f t="shared" si="25"/>
        <v>42287.875</v>
      </c>
      <c r="S198" t="s">
        <v>8268</v>
      </c>
      <c r="T198" t="str">
        <f t="shared" si="26"/>
        <v>film &amp; video</v>
      </c>
      <c r="U198" t="str">
        <f t="shared" si="27"/>
        <v>drama</v>
      </c>
    </row>
    <row r="199" spans="1:21" ht="28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14">
        <f t="shared" si="21"/>
        <v>32.75</v>
      </c>
      <c r="N199" t="b">
        <v>0</v>
      </c>
      <c r="O199" s="5">
        <f t="shared" si="22"/>
        <v>0.1048</v>
      </c>
      <c r="P199" s="14">
        <f t="shared" si="23"/>
        <v>32.75</v>
      </c>
      <c r="Q199" s="8">
        <f t="shared" si="24"/>
        <v>42741.848379629635</v>
      </c>
      <c r="R199" s="8">
        <f t="shared" si="25"/>
        <v>42783.875</v>
      </c>
      <c r="S199" t="s">
        <v>8268</v>
      </c>
      <c r="T199" t="str">
        <f t="shared" si="26"/>
        <v>film &amp; video</v>
      </c>
      <c r="U199" t="str">
        <f t="shared" si="27"/>
        <v>drama</v>
      </c>
    </row>
    <row r="200" spans="1:21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14">
        <f t="shared" si="21"/>
        <v>46.5</v>
      </c>
      <c r="N200" t="b">
        <v>0</v>
      </c>
      <c r="O200" s="5">
        <f t="shared" si="22"/>
        <v>1.116E-2</v>
      </c>
      <c r="P200" s="14">
        <f t="shared" si="23"/>
        <v>46.5</v>
      </c>
      <c r="Q200" s="8">
        <f t="shared" si="24"/>
        <v>41887.383356481485</v>
      </c>
      <c r="R200" s="8">
        <f t="shared" si="25"/>
        <v>41917.383356481485</v>
      </c>
      <c r="S200" t="s">
        <v>8268</v>
      </c>
      <c r="T200" t="str">
        <f t="shared" si="26"/>
        <v>film &amp; video</v>
      </c>
      <c r="U200" t="str">
        <f t="shared" si="27"/>
        <v>drama</v>
      </c>
    </row>
    <row r="201" spans="1:21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14" t="e">
        <f t="shared" si="21"/>
        <v>#DIV/0!</v>
      </c>
      <c r="N201" t="b">
        <v>0</v>
      </c>
      <c r="O201" s="5">
        <f t="shared" si="22"/>
        <v>0</v>
      </c>
      <c r="P201" s="14" t="e">
        <f t="shared" si="23"/>
        <v>#DIV/0!</v>
      </c>
      <c r="Q201" s="8">
        <f t="shared" si="24"/>
        <v>42584.123865740738</v>
      </c>
      <c r="R201" s="8">
        <f t="shared" si="25"/>
        <v>42614.123865740738</v>
      </c>
      <c r="S201" t="s">
        <v>8268</v>
      </c>
      <c r="T201" t="str">
        <f t="shared" si="26"/>
        <v>film &amp; video</v>
      </c>
      <c r="U201" t="str">
        <f t="shared" si="27"/>
        <v>drama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14">
        <f t="shared" si="21"/>
        <v>87.308333333333337</v>
      </c>
      <c r="N202" t="b">
        <v>0</v>
      </c>
      <c r="O202" s="5">
        <f t="shared" si="22"/>
        <v>0.26192500000000002</v>
      </c>
      <c r="P202" s="14">
        <f t="shared" si="23"/>
        <v>87.308333333333337</v>
      </c>
      <c r="Q202" s="8">
        <f t="shared" si="24"/>
        <v>41867.083368055559</v>
      </c>
      <c r="R202" s="8">
        <f t="shared" si="25"/>
        <v>41897.083368055559</v>
      </c>
      <c r="S202" t="s">
        <v>8268</v>
      </c>
      <c r="T202" t="str">
        <f t="shared" si="26"/>
        <v>film &amp; video</v>
      </c>
      <c r="U202" t="str">
        <f t="shared" si="27"/>
        <v>drama</v>
      </c>
    </row>
    <row r="203" spans="1:21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14">
        <f t="shared" si="21"/>
        <v>54.285714285714285</v>
      </c>
      <c r="N203" t="b">
        <v>0</v>
      </c>
      <c r="O203" s="5">
        <f t="shared" si="22"/>
        <v>0.58461538461538465</v>
      </c>
      <c r="P203" s="14">
        <f t="shared" si="23"/>
        <v>54.285714285714285</v>
      </c>
      <c r="Q203" s="8">
        <f t="shared" si="24"/>
        <v>42023.818622685183</v>
      </c>
      <c r="R203" s="8">
        <f t="shared" si="25"/>
        <v>42043.818622685183</v>
      </c>
      <c r="S203" t="s">
        <v>8268</v>
      </c>
      <c r="T203" t="str">
        <f t="shared" si="26"/>
        <v>film &amp; video</v>
      </c>
      <c r="U203" t="str">
        <f t="shared" si="27"/>
        <v>drama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14" t="e">
        <f t="shared" si="21"/>
        <v>#DIV/0!</v>
      </c>
      <c r="N204" t="b">
        <v>0</v>
      </c>
      <c r="O204" s="5">
        <f t="shared" si="22"/>
        <v>0</v>
      </c>
      <c r="P204" s="14" t="e">
        <f t="shared" si="23"/>
        <v>#DIV/0!</v>
      </c>
      <c r="Q204" s="8">
        <f t="shared" si="24"/>
        <v>42255.927824074075</v>
      </c>
      <c r="R204" s="8">
        <f t="shared" si="25"/>
        <v>42285.874305555553</v>
      </c>
      <c r="S204" t="s">
        <v>8268</v>
      </c>
      <c r="T204" t="str">
        <f t="shared" si="26"/>
        <v>film &amp; video</v>
      </c>
      <c r="U204" t="str">
        <f t="shared" si="27"/>
        <v>drama</v>
      </c>
    </row>
    <row r="205" spans="1:21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14">
        <f t="shared" si="21"/>
        <v>93.25</v>
      </c>
      <c r="N205" t="b">
        <v>0</v>
      </c>
      <c r="O205" s="5">
        <f t="shared" si="22"/>
        <v>0.2984</v>
      </c>
      <c r="P205" s="14">
        <f t="shared" si="23"/>
        <v>93.25</v>
      </c>
      <c r="Q205" s="8">
        <f t="shared" si="24"/>
        <v>41973.847962962958</v>
      </c>
      <c r="R205" s="8">
        <f t="shared" si="25"/>
        <v>42033.847962962958</v>
      </c>
      <c r="S205" t="s">
        <v>8268</v>
      </c>
      <c r="T205" t="str">
        <f t="shared" si="26"/>
        <v>film &amp; video</v>
      </c>
      <c r="U205" t="str">
        <f t="shared" si="27"/>
        <v>drama</v>
      </c>
    </row>
    <row r="206" spans="1:21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14">
        <f t="shared" si="21"/>
        <v>117.68368136117556</v>
      </c>
      <c r="N206" t="b">
        <v>0</v>
      </c>
      <c r="O206" s="5">
        <f t="shared" si="22"/>
        <v>0.50721666666666665</v>
      </c>
      <c r="P206" s="14">
        <f t="shared" si="23"/>
        <v>117.68368136117556</v>
      </c>
      <c r="Q206" s="8">
        <f t="shared" si="24"/>
        <v>42556.583368055552</v>
      </c>
      <c r="R206" s="8">
        <f t="shared" si="25"/>
        <v>42586.583368055552</v>
      </c>
      <c r="S206" t="s">
        <v>8268</v>
      </c>
      <c r="T206" t="str">
        <f t="shared" si="26"/>
        <v>film &amp; video</v>
      </c>
      <c r="U206" t="str">
        <f t="shared" si="27"/>
        <v>drama</v>
      </c>
    </row>
    <row r="207" spans="1:21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14">
        <f t="shared" si="21"/>
        <v>76.470588235294116</v>
      </c>
      <c r="N207" t="b">
        <v>0</v>
      </c>
      <c r="O207" s="5">
        <f t="shared" si="22"/>
        <v>0.16250000000000001</v>
      </c>
      <c r="P207" s="14">
        <f t="shared" si="23"/>
        <v>76.470588235294116</v>
      </c>
      <c r="Q207" s="8">
        <f t="shared" si="24"/>
        <v>42248.632199074069</v>
      </c>
      <c r="R207" s="8">
        <f t="shared" si="25"/>
        <v>42283.632199074069</v>
      </c>
      <c r="S207" t="s">
        <v>8268</v>
      </c>
      <c r="T207" t="str">
        <f t="shared" si="26"/>
        <v>film &amp; video</v>
      </c>
      <c r="U207" t="str">
        <f t="shared" si="27"/>
        <v>drama</v>
      </c>
    </row>
    <row r="208" spans="1:21" ht="28.8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14" t="e">
        <f t="shared" si="21"/>
        <v>#DIV/0!</v>
      </c>
      <c r="N208" t="b">
        <v>0</v>
      </c>
      <c r="O208" s="5">
        <f t="shared" si="22"/>
        <v>0</v>
      </c>
      <c r="P208" s="14" t="e">
        <f t="shared" si="23"/>
        <v>#DIV/0!</v>
      </c>
      <c r="Q208" s="8">
        <f t="shared" si="24"/>
        <v>42567.004432870366</v>
      </c>
      <c r="R208" s="8">
        <f t="shared" si="25"/>
        <v>42588.004432870366</v>
      </c>
      <c r="S208" t="s">
        <v>8268</v>
      </c>
      <c r="T208" t="str">
        <f t="shared" si="26"/>
        <v>film &amp; video</v>
      </c>
      <c r="U208" t="str">
        <f t="shared" si="27"/>
        <v>drama</v>
      </c>
    </row>
    <row r="209" spans="1:21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14">
        <f t="shared" si="21"/>
        <v>163.84615384615384</v>
      </c>
      <c r="N209" t="b">
        <v>0</v>
      </c>
      <c r="O209" s="5">
        <f t="shared" si="22"/>
        <v>0.15214285714285714</v>
      </c>
      <c r="P209" s="14">
        <f t="shared" si="23"/>
        <v>163.84615384615384</v>
      </c>
      <c r="Q209" s="8">
        <f t="shared" si="24"/>
        <v>41978.197199074071</v>
      </c>
      <c r="R209" s="8">
        <f t="shared" si="25"/>
        <v>42008.197199074071</v>
      </c>
      <c r="S209" t="s">
        <v>8268</v>
      </c>
      <c r="T209" t="str">
        <f t="shared" si="26"/>
        <v>film &amp; video</v>
      </c>
      <c r="U209" t="str">
        <f t="shared" si="27"/>
        <v>drama</v>
      </c>
    </row>
    <row r="210" spans="1:21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14" t="e">
        <f t="shared" si="21"/>
        <v>#DIV/0!</v>
      </c>
      <c r="N210" t="b">
        <v>0</v>
      </c>
      <c r="O210" s="5">
        <f t="shared" si="22"/>
        <v>0</v>
      </c>
      <c r="P210" s="14" t="e">
        <f t="shared" si="23"/>
        <v>#DIV/0!</v>
      </c>
      <c r="Q210" s="8">
        <f t="shared" si="24"/>
        <v>41959.369988425926</v>
      </c>
      <c r="R210" s="8">
        <f t="shared" si="25"/>
        <v>41989.369988425926</v>
      </c>
      <c r="S210" t="s">
        <v>8268</v>
      </c>
      <c r="T210" t="str">
        <f t="shared" si="26"/>
        <v>film &amp; video</v>
      </c>
      <c r="U210" t="str">
        <f t="shared" si="27"/>
        <v>drama</v>
      </c>
    </row>
    <row r="211" spans="1:21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14" t="e">
        <f t="shared" si="21"/>
        <v>#DIV/0!</v>
      </c>
      <c r="N211" t="b">
        <v>0</v>
      </c>
      <c r="O211" s="5">
        <f t="shared" si="22"/>
        <v>0</v>
      </c>
      <c r="P211" s="14" t="e">
        <f t="shared" si="23"/>
        <v>#DIV/0!</v>
      </c>
      <c r="Q211" s="8">
        <f t="shared" si="24"/>
        <v>42165.922858796301</v>
      </c>
      <c r="R211" s="8">
        <f t="shared" si="25"/>
        <v>42195.922858796301</v>
      </c>
      <c r="S211" t="s">
        <v>8268</v>
      </c>
      <c r="T211" t="str">
        <f t="shared" si="26"/>
        <v>film &amp; video</v>
      </c>
      <c r="U211" t="str">
        <f t="shared" si="27"/>
        <v>drama</v>
      </c>
    </row>
    <row r="212" spans="1:21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14">
        <f t="shared" si="21"/>
        <v>91.818181818181813</v>
      </c>
      <c r="N212" t="b">
        <v>0</v>
      </c>
      <c r="O212" s="5">
        <f t="shared" si="22"/>
        <v>0.2525</v>
      </c>
      <c r="P212" s="14">
        <f t="shared" si="23"/>
        <v>91.818181818181813</v>
      </c>
      <c r="Q212" s="8">
        <f t="shared" si="24"/>
        <v>42249.064722222218</v>
      </c>
      <c r="R212" s="8">
        <f t="shared" si="25"/>
        <v>42278.208333333328</v>
      </c>
      <c r="S212" t="s">
        <v>8268</v>
      </c>
      <c r="T212" t="str">
        <f t="shared" si="26"/>
        <v>film &amp; video</v>
      </c>
      <c r="U212" t="str">
        <f t="shared" si="27"/>
        <v>drama</v>
      </c>
    </row>
    <row r="213" spans="1:21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14">
        <f t="shared" si="21"/>
        <v>185.83333333333334</v>
      </c>
      <c r="N213" t="b">
        <v>0</v>
      </c>
      <c r="O213" s="5">
        <f t="shared" si="22"/>
        <v>0.44600000000000001</v>
      </c>
      <c r="P213" s="14">
        <f t="shared" si="23"/>
        <v>185.83333333333334</v>
      </c>
      <c r="Q213" s="8">
        <f t="shared" si="24"/>
        <v>42236.159918981488</v>
      </c>
      <c r="R213" s="8">
        <f t="shared" si="25"/>
        <v>42266.159918981488</v>
      </c>
      <c r="S213" t="s">
        <v>8268</v>
      </c>
      <c r="T213" t="str">
        <f t="shared" si="26"/>
        <v>film &amp; video</v>
      </c>
      <c r="U213" t="str">
        <f t="shared" si="27"/>
        <v>drama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14">
        <f t="shared" si="21"/>
        <v>1</v>
      </c>
      <c r="N214" t="b">
        <v>0</v>
      </c>
      <c r="O214" s="5">
        <f t="shared" si="22"/>
        <v>1.5873015873015873E-4</v>
      </c>
      <c r="P214" s="14">
        <f t="shared" si="23"/>
        <v>1</v>
      </c>
      <c r="Q214" s="8">
        <f t="shared" si="24"/>
        <v>42416.881018518514</v>
      </c>
      <c r="R214" s="8">
        <f t="shared" si="25"/>
        <v>42476.839351851857</v>
      </c>
      <c r="S214" t="s">
        <v>8268</v>
      </c>
      <c r="T214" t="str">
        <f t="shared" si="26"/>
        <v>film &amp; video</v>
      </c>
      <c r="U214" t="str">
        <f t="shared" si="27"/>
        <v>drama</v>
      </c>
    </row>
    <row r="215" spans="1:21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14">
        <f t="shared" si="21"/>
        <v>20</v>
      </c>
      <c r="N215" t="b">
        <v>0</v>
      </c>
      <c r="O215" s="5">
        <f t="shared" si="22"/>
        <v>4.0000000000000002E-4</v>
      </c>
      <c r="P215" s="14">
        <f t="shared" si="23"/>
        <v>20</v>
      </c>
      <c r="Q215" s="8">
        <f t="shared" si="24"/>
        <v>42202.594293981485</v>
      </c>
      <c r="R215" s="8">
        <f t="shared" si="25"/>
        <v>42232.587974537033</v>
      </c>
      <c r="S215" t="s">
        <v>8268</v>
      </c>
      <c r="T215" t="str">
        <f t="shared" si="26"/>
        <v>film &amp; video</v>
      </c>
      <c r="U215" t="str">
        <f t="shared" si="27"/>
        <v>drama</v>
      </c>
    </row>
    <row r="216" spans="1:21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14">
        <f t="shared" si="21"/>
        <v>1</v>
      </c>
      <c r="N216" t="b">
        <v>0</v>
      </c>
      <c r="O216" s="5">
        <f t="shared" si="22"/>
        <v>8.0000000000000007E-5</v>
      </c>
      <c r="P216" s="14">
        <f t="shared" si="23"/>
        <v>1</v>
      </c>
      <c r="Q216" s="8">
        <f t="shared" si="24"/>
        <v>42009.64061342593</v>
      </c>
      <c r="R216" s="8">
        <f t="shared" si="25"/>
        <v>42069.64061342593</v>
      </c>
      <c r="S216" t="s">
        <v>8268</v>
      </c>
      <c r="T216" t="str">
        <f t="shared" si="26"/>
        <v>film &amp; video</v>
      </c>
      <c r="U216" t="str">
        <f t="shared" si="27"/>
        <v>drama</v>
      </c>
    </row>
    <row r="217" spans="1:21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14">
        <f t="shared" si="21"/>
        <v>10</v>
      </c>
      <c r="N217" t="b">
        <v>0</v>
      </c>
      <c r="O217" s="5">
        <f t="shared" si="22"/>
        <v>2.2727272727272726E-3</v>
      </c>
      <c r="P217" s="14">
        <f t="shared" si="23"/>
        <v>10</v>
      </c>
      <c r="Q217" s="8">
        <f t="shared" si="24"/>
        <v>42375.230115740742</v>
      </c>
      <c r="R217" s="8">
        <f t="shared" si="25"/>
        <v>42417.999305555553</v>
      </c>
      <c r="S217" t="s">
        <v>8268</v>
      </c>
      <c r="T217" t="str">
        <f t="shared" si="26"/>
        <v>film &amp; video</v>
      </c>
      <c r="U217" t="str">
        <f t="shared" si="27"/>
        <v>drama</v>
      </c>
    </row>
    <row r="218" spans="1:21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14">
        <f t="shared" si="21"/>
        <v>331.53833333333336</v>
      </c>
      <c r="N218" t="b">
        <v>0</v>
      </c>
      <c r="O218" s="5">
        <f t="shared" si="22"/>
        <v>0.55698440000000005</v>
      </c>
      <c r="P218" s="14">
        <f t="shared" si="23"/>
        <v>331.53833333333336</v>
      </c>
      <c r="Q218" s="8">
        <f t="shared" si="24"/>
        <v>42066.958761574075</v>
      </c>
      <c r="R218" s="8">
        <f t="shared" si="25"/>
        <v>42116.917094907403</v>
      </c>
      <c r="S218" t="s">
        <v>8268</v>
      </c>
      <c r="T218" t="str">
        <f t="shared" si="26"/>
        <v>film &amp; video</v>
      </c>
      <c r="U218" t="str">
        <f t="shared" si="27"/>
        <v>drama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14">
        <f t="shared" si="21"/>
        <v>314.28947368421052</v>
      </c>
      <c r="N219" t="b">
        <v>0</v>
      </c>
      <c r="O219" s="5">
        <f t="shared" si="22"/>
        <v>0.11942999999999999</v>
      </c>
      <c r="P219" s="14">
        <f t="shared" si="23"/>
        <v>314.28947368421052</v>
      </c>
      <c r="Q219" s="8">
        <f t="shared" si="24"/>
        <v>41970.64061342593</v>
      </c>
      <c r="R219" s="8">
        <f t="shared" si="25"/>
        <v>42001.64061342593</v>
      </c>
      <c r="S219" t="s">
        <v>8268</v>
      </c>
      <c r="T219" t="str">
        <f t="shared" si="26"/>
        <v>film &amp; video</v>
      </c>
      <c r="U219" t="str">
        <f t="shared" si="27"/>
        <v>drama</v>
      </c>
    </row>
    <row r="220" spans="1:21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14">
        <f t="shared" si="21"/>
        <v>100</v>
      </c>
      <c r="N220" t="b">
        <v>0</v>
      </c>
      <c r="O220" s="5">
        <f t="shared" si="22"/>
        <v>0.02</v>
      </c>
      <c r="P220" s="14">
        <f t="shared" si="23"/>
        <v>100</v>
      </c>
      <c r="Q220" s="8">
        <f t="shared" si="24"/>
        <v>42079.628344907411</v>
      </c>
      <c r="R220" s="8">
        <f t="shared" si="25"/>
        <v>42139.628344907411</v>
      </c>
      <c r="S220" t="s">
        <v>8268</v>
      </c>
      <c r="T220" t="str">
        <f t="shared" si="26"/>
        <v>film &amp; video</v>
      </c>
      <c r="U220" t="str">
        <f t="shared" si="27"/>
        <v>drama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14">
        <f t="shared" si="21"/>
        <v>115.98684210526316</v>
      </c>
      <c r="N221" t="b">
        <v>0</v>
      </c>
      <c r="O221" s="5">
        <f t="shared" si="22"/>
        <v>0.17630000000000001</v>
      </c>
      <c r="P221" s="14">
        <f t="shared" si="23"/>
        <v>115.98684210526316</v>
      </c>
      <c r="Q221" s="8">
        <f t="shared" si="24"/>
        <v>42429.326678240745</v>
      </c>
      <c r="R221" s="8">
        <f t="shared" si="25"/>
        <v>42461.290972222225</v>
      </c>
      <c r="S221" t="s">
        <v>8268</v>
      </c>
      <c r="T221" t="str">
        <f t="shared" si="26"/>
        <v>film &amp; video</v>
      </c>
      <c r="U221" t="str">
        <f t="shared" si="27"/>
        <v>drama</v>
      </c>
    </row>
    <row r="222" spans="1:21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14">
        <f t="shared" si="21"/>
        <v>120</v>
      </c>
      <c r="N222" t="b">
        <v>0</v>
      </c>
      <c r="O222" s="5">
        <f t="shared" si="22"/>
        <v>7.1999999999999998E-3</v>
      </c>
      <c r="P222" s="14">
        <f t="shared" si="23"/>
        <v>120</v>
      </c>
      <c r="Q222" s="8">
        <f t="shared" si="24"/>
        <v>42195.643865740742</v>
      </c>
      <c r="R222" s="8">
        <f t="shared" si="25"/>
        <v>42236.837499999994</v>
      </c>
      <c r="S222" t="s">
        <v>8268</v>
      </c>
      <c r="T222" t="str">
        <f t="shared" si="26"/>
        <v>film &amp; video</v>
      </c>
      <c r="U222" t="str">
        <f t="shared" si="27"/>
        <v>drama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14" t="e">
        <f t="shared" si="21"/>
        <v>#DIV/0!</v>
      </c>
      <c r="N223" t="b">
        <v>0</v>
      </c>
      <c r="O223" s="5">
        <f t="shared" si="22"/>
        <v>0</v>
      </c>
      <c r="P223" s="14" t="e">
        <f t="shared" si="23"/>
        <v>#DIV/0!</v>
      </c>
      <c r="Q223" s="8">
        <f t="shared" si="24"/>
        <v>42031.837546296301</v>
      </c>
      <c r="R223" s="8">
        <f t="shared" si="25"/>
        <v>42091.79587962963</v>
      </c>
      <c r="S223" t="s">
        <v>8268</v>
      </c>
      <c r="T223" t="str">
        <f t="shared" si="26"/>
        <v>film &amp; video</v>
      </c>
      <c r="U223" t="str">
        <f t="shared" si="27"/>
        <v>drama</v>
      </c>
    </row>
    <row r="224" spans="1:21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14">
        <f t="shared" si="21"/>
        <v>65</v>
      </c>
      <c r="N224" t="b">
        <v>0</v>
      </c>
      <c r="O224" s="5">
        <f t="shared" si="22"/>
        <v>0.13</v>
      </c>
      <c r="P224" s="14">
        <f t="shared" si="23"/>
        <v>65</v>
      </c>
      <c r="Q224" s="8">
        <f t="shared" si="24"/>
        <v>42031.769884259258</v>
      </c>
      <c r="R224" s="8">
        <f t="shared" si="25"/>
        <v>42090.110416666663</v>
      </c>
      <c r="S224" t="s">
        <v>8268</v>
      </c>
      <c r="T224" t="str">
        <f t="shared" si="26"/>
        <v>film &amp; video</v>
      </c>
      <c r="U224" t="str">
        <f t="shared" si="27"/>
        <v>drama</v>
      </c>
    </row>
    <row r="225" spans="1:21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14" t="e">
        <f t="shared" si="21"/>
        <v>#DIV/0!</v>
      </c>
      <c r="N225" t="b">
        <v>0</v>
      </c>
      <c r="O225" s="5">
        <f t="shared" si="22"/>
        <v>0</v>
      </c>
      <c r="P225" s="14" t="e">
        <f t="shared" si="23"/>
        <v>#DIV/0!</v>
      </c>
      <c r="Q225" s="8">
        <f t="shared" si="24"/>
        <v>42482.048032407409</v>
      </c>
      <c r="R225" s="8">
        <f t="shared" si="25"/>
        <v>42512.045138888891</v>
      </c>
      <c r="S225" t="s">
        <v>8268</v>
      </c>
      <c r="T225" t="str">
        <f t="shared" si="26"/>
        <v>film &amp; video</v>
      </c>
      <c r="U225" t="str">
        <f t="shared" si="27"/>
        <v>drama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14" t="e">
        <f t="shared" si="21"/>
        <v>#DIV/0!</v>
      </c>
      <c r="N226" t="b">
        <v>0</v>
      </c>
      <c r="O226" s="5">
        <f t="shared" si="22"/>
        <v>0</v>
      </c>
      <c r="P226" s="14" t="e">
        <f t="shared" si="23"/>
        <v>#DIV/0!</v>
      </c>
      <c r="Q226" s="8">
        <f t="shared" si="24"/>
        <v>42135.235254629632</v>
      </c>
      <c r="R226" s="8">
        <f t="shared" si="25"/>
        <v>42195.235254629632</v>
      </c>
      <c r="S226" t="s">
        <v>8268</v>
      </c>
      <c r="T226" t="str">
        <f t="shared" si="26"/>
        <v>film &amp; video</v>
      </c>
      <c r="U226" t="str">
        <f t="shared" si="27"/>
        <v>drama</v>
      </c>
    </row>
    <row r="227" spans="1:21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14" t="e">
        <f t="shared" si="21"/>
        <v>#DIV/0!</v>
      </c>
      <c r="N227" t="b">
        <v>0</v>
      </c>
      <c r="O227" s="5">
        <f t="shared" si="22"/>
        <v>0</v>
      </c>
      <c r="P227" s="14" t="e">
        <f t="shared" si="23"/>
        <v>#DIV/0!</v>
      </c>
      <c r="Q227" s="8">
        <f t="shared" si="24"/>
        <v>42438.961273148147</v>
      </c>
      <c r="R227" s="8">
        <f t="shared" si="25"/>
        <v>42468.919606481482</v>
      </c>
      <c r="S227" t="s">
        <v>8268</v>
      </c>
      <c r="T227" t="str">
        <f t="shared" si="26"/>
        <v>film &amp; video</v>
      </c>
      <c r="U227" t="str">
        <f t="shared" si="27"/>
        <v>drama</v>
      </c>
    </row>
    <row r="228" spans="1:21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14">
        <f t="shared" si="21"/>
        <v>125</v>
      </c>
      <c r="N228" t="b">
        <v>0</v>
      </c>
      <c r="O228" s="5">
        <f t="shared" si="22"/>
        <v>8.6206896551724137E-3</v>
      </c>
      <c r="P228" s="14">
        <f t="shared" si="23"/>
        <v>125</v>
      </c>
      <c r="Q228" s="8">
        <f t="shared" si="24"/>
        <v>42106.666018518517</v>
      </c>
      <c r="R228" s="8">
        <f t="shared" si="25"/>
        <v>42155.395138888889</v>
      </c>
      <c r="S228" t="s">
        <v>8268</v>
      </c>
      <c r="T228" t="str">
        <f t="shared" si="26"/>
        <v>film &amp; video</v>
      </c>
      <c r="U228" t="str">
        <f t="shared" si="27"/>
        <v>drama</v>
      </c>
    </row>
    <row r="229" spans="1:21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14" t="e">
        <f t="shared" si="21"/>
        <v>#DIV/0!</v>
      </c>
      <c r="N229" t="b">
        <v>0</v>
      </c>
      <c r="O229" s="5">
        <f t="shared" si="22"/>
        <v>0</v>
      </c>
      <c r="P229" s="14" t="e">
        <f t="shared" si="23"/>
        <v>#DIV/0!</v>
      </c>
      <c r="Q229" s="8">
        <f t="shared" si="24"/>
        <v>42164.893993055557</v>
      </c>
      <c r="R229" s="8">
        <f t="shared" si="25"/>
        <v>42194.893993055557</v>
      </c>
      <c r="S229" t="s">
        <v>8268</v>
      </c>
      <c r="T229" t="str">
        <f t="shared" si="26"/>
        <v>film &amp; video</v>
      </c>
      <c r="U229" t="str">
        <f t="shared" si="27"/>
        <v>drama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14" t="e">
        <f t="shared" si="21"/>
        <v>#DIV/0!</v>
      </c>
      <c r="N230" t="b">
        <v>0</v>
      </c>
      <c r="O230" s="5">
        <f t="shared" si="22"/>
        <v>0</v>
      </c>
      <c r="P230" s="14" t="e">
        <f t="shared" si="23"/>
        <v>#DIV/0!</v>
      </c>
      <c r="Q230" s="8">
        <f t="shared" si="24"/>
        <v>42096.686400462961</v>
      </c>
      <c r="R230" s="8">
        <f t="shared" si="25"/>
        <v>42156.686400462961</v>
      </c>
      <c r="S230" t="s">
        <v>8268</v>
      </c>
      <c r="T230" t="str">
        <f t="shared" si="26"/>
        <v>film &amp; video</v>
      </c>
      <c r="U230" t="str">
        <f t="shared" si="27"/>
        <v>drama</v>
      </c>
    </row>
    <row r="231" spans="1:21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14" t="e">
        <f t="shared" si="21"/>
        <v>#DIV/0!</v>
      </c>
      <c r="N231" t="b">
        <v>0</v>
      </c>
      <c r="O231" s="5">
        <f t="shared" si="22"/>
        <v>0</v>
      </c>
      <c r="P231" s="14" t="e">
        <f t="shared" si="23"/>
        <v>#DIV/0!</v>
      </c>
      <c r="Q231" s="8">
        <f t="shared" si="24"/>
        <v>42383.933993055558</v>
      </c>
      <c r="R231" s="8">
        <f t="shared" si="25"/>
        <v>42413.933993055558</v>
      </c>
      <c r="S231" t="s">
        <v>8268</v>
      </c>
      <c r="T231" t="str">
        <f t="shared" si="26"/>
        <v>film &amp; video</v>
      </c>
      <c r="U231" t="str">
        <f t="shared" si="27"/>
        <v>drama</v>
      </c>
    </row>
    <row r="232" spans="1:21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14">
        <f t="shared" si="21"/>
        <v>30</v>
      </c>
      <c r="N232" t="b">
        <v>0</v>
      </c>
      <c r="O232" s="5">
        <f t="shared" si="22"/>
        <v>4.0000000000000001E-3</v>
      </c>
      <c r="P232" s="14">
        <f t="shared" si="23"/>
        <v>30</v>
      </c>
      <c r="Q232" s="8">
        <f t="shared" si="24"/>
        <v>42129.777210648142</v>
      </c>
      <c r="R232" s="8">
        <f t="shared" si="25"/>
        <v>42159.777210648142</v>
      </c>
      <c r="S232" t="s">
        <v>8268</v>
      </c>
      <c r="T232" t="str">
        <f t="shared" si="26"/>
        <v>film &amp; video</v>
      </c>
      <c r="U232" t="str">
        <f t="shared" si="27"/>
        <v>drama</v>
      </c>
    </row>
    <row r="233" spans="1:21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14" t="e">
        <f t="shared" si="21"/>
        <v>#DIV/0!</v>
      </c>
      <c r="N233" t="b">
        <v>0</v>
      </c>
      <c r="O233" s="5">
        <f t="shared" si="22"/>
        <v>0</v>
      </c>
      <c r="P233" s="14" t="e">
        <f t="shared" si="23"/>
        <v>#DIV/0!</v>
      </c>
      <c r="Q233" s="8">
        <f t="shared" si="24"/>
        <v>42341.958923611113</v>
      </c>
      <c r="R233" s="8">
        <f t="shared" si="25"/>
        <v>42371.958923611113</v>
      </c>
      <c r="S233" t="s">
        <v>8268</v>
      </c>
      <c r="T233" t="str">
        <f t="shared" si="26"/>
        <v>film &amp; video</v>
      </c>
      <c r="U233" t="str">
        <f t="shared" si="27"/>
        <v>drama</v>
      </c>
    </row>
    <row r="234" spans="1:21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14">
        <f t="shared" si="21"/>
        <v>15.714285714285714</v>
      </c>
      <c r="N234" t="b">
        <v>0</v>
      </c>
      <c r="O234" s="5">
        <f t="shared" si="22"/>
        <v>2.75E-2</v>
      </c>
      <c r="P234" s="14">
        <f t="shared" si="23"/>
        <v>15.714285714285714</v>
      </c>
      <c r="Q234" s="8">
        <f t="shared" si="24"/>
        <v>42032.82576388889</v>
      </c>
      <c r="R234" s="8">
        <f t="shared" si="25"/>
        <v>42062.82576388889</v>
      </c>
      <c r="S234" t="s">
        <v>8268</v>
      </c>
      <c r="T234" t="str">
        <f t="shared" si="26"/>
        <v>film &amp; video</v>
      </c>
      <c r="U234" t="str">
        <f t="shared" si="27"/>
        <v>drama</v>
      </c>
    </row>
    <row r="235" spans="1:21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14" t="e">
        <f t="shared" si="21"/>
        <v>#DIV/0!</v>
      </c>
      <c r="N235" t="b">
        <v>0</v>
      </c>
      <c r="O235" s="5">
        <f t="shared" si="22"/>
        <v>0</v>
      </c>
      <c r="P235" s="14" t="e">
        <f t="shared" si="23"/>
        <v>#DIV/0!</v>
      </c>
      <c r="Q235" s="8">
        <f t="shared" si="24"/>
        <v>42612.911712962959</v>
      </c>
      <c r="R235" s="8">
        <f t="shared" si="25"/>
        <v>42642.911712962959</v>
      </c>
      <c r="S235" t="s">
        <v>8268</v>
      </c>
      <c r="T235" t="str">
        <f t="shared" si="26"/>
        <v>film &amp; video</v>
      </c>
      <c r="U235" t="str">
        <f t="shared" si="27"/>
        <v>drama</v>
      </c>
    </row>
    <row r="236" spans="1:21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14">
        <f t="shared" si="21"/>
        <v>80.2</v>
      </c>
      <c r="N236" t="b">
        <v>0</v>
      </c>
      <c r="O236" s="5">
        <f t="shared" si="22"/>
        <v>0.40100000000000002</v>
      </c>
      <c r="P236" s="14">
        <f t="shared" si="23"/>
        <v>80.2</v>
      </c>
      <c r="Q236" s="8">
        <f t="shared" si="24"/>
        <v>42136.035405092596</v>
      </c>
      <c r="R236" s="8">
        <f t="shared" si="25"/>
        <v>42176.035405092596</v>
      </c>
      <c r="S236" t="s">
        <v>8268</v>
      </c>
      <c r="T236" t="str">
        <f t="shared" si="26"/>
        <v>film &amp; video</v>
      </c>
      <c r="U236" t="str">
        <f t="shared" si="27"/>
        <v>drama</v>
      </c>
    </row>
    <row r="237" spans="1:21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14" t="e">
        <f t="shared" si="21"/>
        <v>#DIV/0!</v>
      </c>
      <c r="N237" t="b">
        <v>0</v>
      </c>
      <c r="O237" s="5">
        <f t="shared" si="22"/>
        <v>0</v>
      </c>
      <c r="P237" s="14" t="e">
        <f t="shared" si="23"/>
        <v>#DIV/0!</v>
      </c>
      <c r="Q237" s="8">
        <f t="shared" si="24"/>
        <v>42164.908530092594</v>
      </c>
      <c r="R237" s="8">
        <f t="shared" si="25"/>
        <v>42194.908530092594</v>
      </c>
      <c r="S237" t="s">
        <v>8268</v>
      </c>
      <c r="T237" t="str">
        <f t="shared" si="26"/>
        <v>film &amp; video</v>
      </c>
      <c r="U237" t="str">
        <f t="shared" si="27"/>
        <v>drama</v>
      </c>
    </row>
    <row r="238" spans="1:21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14" t="e">
        <f t="shared" si="21"/>
        <v>#DIV/0!</v>
      </c>
      <c r="N238" t="b">
        <v>0</v>
      </c>
      <c r="O238" s="5">
        <f t="shared" si="22"/>
        <v>0</v>
      </c>
      <c r="P238" s="14" t="e">
        <f t="shared" si="23"/>
        <v>#DIV/0!</v>
      </c>
      <c r="Q238" s="8">
        <f t="shared" si="24"/>
        <v>42321.08447916666</v>
      </c>
      <c r="R238" s="8">
        <f t="shared" si="25"/>
        <v>42374</v>
      </c>
      <c r="S238" t="s">
        <v>8268</v>
      </c>
      <c r="T238" t="str">
        <f t="shared" si="26"/>
        <v>film &amp; video</v>
      </c>
      <c r="U238" t="str">
        <f t="shared" si="27"/>
        <v>drama</v>
      </c>
    </row>
    <row r="239" spans="1:2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14">
        <f t="shared" si="21"/>
        <v>50</v>
      </c>
      <c r="N239" t="b">
        <v>0</v>
      </c>
      <c r="O239" s="5">
        <f t="shared" si="22"/>
        <v>3.3333333333333335E-3</v>
      </c>
      <c r="P239" s="14">
        <f t="shared" si="23"/>
        <v>50</v>
      </c>
      <c r="Q239" s="8">
        <f t="shared" si="24"/>
        <v>42377.577187499999</v>
      </c>
      <c r="R239" s="8">
        <f t="shared" si="25"/>
        <v>42437.577187499999</v>
      </c>
      <c r="S239" t="s">
        <v>8268</v>
      </c>
      <c r="T239" t="str">
        <f t="shared" si="26"/>
        <v>film &amp; video</v>
      </c>
      <c r="U239" t="str">
        <f t="shared" si="27"/>
        <v>drama</v>
      </c>
    </row>
    <row r="240" spans="1:21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14" t="e">
        <f t="shared" si="21"/>
        <v>#DIV/0!</v>
      </c>
      <c r="N240" t="b">
        <v>0</v>
      </c>
      <c r="O240" s="5">
        <f t="shared" si="22"/>
        <v>0</v>
      </c>
      <c r="P240" s="14" t="e">
        <f t="shared" si="23"/>
        <v>#DIV/0!</v>
      </c>
      <c r="Q240" s="8">
        <f t="shared" si="24"/>
        <v>42713.962499999994</v>
      </c>
      <c r="R240" s="8">
        <f t="shared" si="25"/>
        <v>42734.375</v>
      </c>
      <c r="S240" t="s">
        <v>8268</v>
      </c>
      <c r="T240" t="str">
        <f t="shared" si="26"/>
        <v>film &amp; video</v>
      </c>
      <c r="U240" t="str">
        <f t="shared" si="27"/>
        <v>drama</v>
      </c>
    </row>
    <row r="241" spans="1:21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14">
        <f t="shared" si="21"/>
        <v>50</v>
      </c>
      <c r="N241" t="b">
        <v>0</v>
      </c>
      <c r="O241" s="5">
        <f t="shared" si="22"/>
        <v>0.25</v>
      </c>
      <c r="P241" s="14">
        <f t="shared" si="23"/>
        <v>50</v>
      </c>
      <c r="Q241" s="8">
        <f t="shared" si="24"/>
        <v>42297.110300925924</v>
      </c>
      <c r="R241" s="8">
        <f t="shared" si="25"/>
        <v>42316.5</v>
      </c>
      <c r="S241" t="s">
        <v>8268</v>
      </c>
      <c r="T241" t="str">
        <f t="shared" si="26"/>
        <v>film &amp; video</v>
      </c>
      <c r="U241" t="str">
        <f t="shared" si="27"/>
        <v>drama</v>
      </c>
    </row>
    <row r="242" spans="1:21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14">
        <f t="shared" si="21"/>
        <v>117.84759124087591</v>
      </c>
      <c r="N242" t="b">
        <v>1</v>
      </c>
      <c r="O242" s="5">
        <f t="shared" si="22"/>
        <v>1.0763413333333334</v>
      </c>
      <c r="P242" s="14">
        <f t="shared" si="23"/>
        <v>117.84759124087591</v>
      </c>
      <c r="Q242" s="8">
        <f t="shared" si="24"/>
        <v>41354.708460648151</v>
      </c>
      <c r="R242" s="8">
        <f t="shared" si="25"/>
        <v>41399.708460648151</v>
      </c>
      <c r="S242" t="s">
        <v>8269</v>
      </c>
      <c r="T242" t="str">
        <f t="shared" si="26"/>
        <v>film &amp; video</v>
      </c>
      <c r="U242" t="str">
        <f t="shared" si="27"/>
        <v>documentary</v>
      </c>
    </row>
    <row r="243" spans="1:21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14">
        <f t="shared" si="21"/>
        <v>109.04255319148936</v>
      </c>
      <c r="N243" t="b">
        <v>1</v>
      </c>
      <c r="O243" s="5">
        <f t="shared" si="22"/>
        <v>1.1263736263736264</v>
      </c>
      <c r="P243" s="14">
        <f t="shared" si="23"/>
        <v>109.04255319148936</v>
      </c>
      <c r="Q243" s="8">
        <f t="shared" si="24"/>
        <v>41949.697962962964</v>
      </c>
      <c r="R243" s="8">
        <f t="shared" si="25"/>
        <v>41994.697962962964</v>
      </c>
      <c r="S243" t="s">
        <v>8269</v>
      </c>
      <c r="T243" t="str">
        <f t="shared" si="26"/>
        <v>film &amp; video</v>
      </c>
      <c r="U243" t="str">
        <f t="shared" si="27"/>
        <v>documentary</v>
      </c>
    </row>
    <row r="244" spans="1:21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14">
        <f t="shared" si="21"/>
        <v>73.019801980198025</v>
      </c>
      <c r="N244" t="b">
        <v>1</v>
      </c>
      <c r="O244" s="5">
        <f t="shared" si="22"/>
        <v>1.1346153846153846</v>
      </c>
      <c r="P244" s="14">
        <f t="shared" si="23"/>
        <v>73.019801980198025</v>
      </c>
      <c r="Q244" s="8">
        <f t="shared" si="24"/>
        <v>40862.492939814816</v>
      </c>
      <c r="R244" s="8">
        <f t="shared" si="25"/>
        <v>40897.492939814816</v>
      </c>
      <c r="S244" t="s">
        <v>8269</v>
      </c>
      <c r="T244" t="str">
        <f t="shared" si="26"/>
        <v>film &amp; video</v>
      </c>
      <c r="U244" t="str">
        <f t="shared" si="27"/>
        <v>documentary</v>
      </c>
    </row>
    <row r="245" spans="1:21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14">
        <f t="shared" si="21"/>
        <v>78.195121951219505</v>
      </c>
      <c r="N245" t="b">
        <v>1</v>
      </c>
      <c r="O245" s="5">
        <f t="shared" si="22"/>
        <v>1.0259199999999999</v>
      </c>
      <c r="P245" s="14">
        <f t="shared" si="23"/>
        <v>78.195121951219505</v>
      </c>
      <c r="Q245" s="8">
        <f t="shared" si="24"/>
        <v>41662.047500000001</v>
      </c>
      <c r="R245" s="8">
        <f t="shared" si="25"/>
        <v>41692.047500000001</v>
      </c>
      <c r="S245" t="s">
        <v>8269</v>
      </c>
      <c r="T245" t="str">
        <f t="shared" si="26"/>
        <v>film &amp; video</v>
      </c>
      <c r="U245" t="str">
        <f t="shared" si="27"/>
        <v>documentary</v>
      </c>
    </row>
    <row r="246" spans="1:21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14">
        <f t="shared" si="21"/>
        <v>47.398809523809526</v>
      </c>
      <c r="N246" t="b">
        <v>1</v>
      </c>
      <c r="O246" s="5">
        <f t="shared" si="22"/>
        <v>1.1375714285714287</v>
      </c>
      <c r="P246" s="14">
        <f t="shared" si="23"/>
        <v>47.398809523809526</v>
      </c>
      <c r="Q246" s="8">
        <f t="shared" si="24"/>
        <v>40213.323599537034</v>
      </c>
      <c r="R246" s="8">
        <f t="shared" si="25"/>
        <v>40253.29583333333</v>
      </c>
      <c r="S246" t="s">
        <v>8269</v>
      </c>
      <c r="T246" t="str">
        <f t="shared" si="26"/>
        <v>film &amp; video</v>
      </c>
      <c r="U246" t="str">
        <f t="shared" si="27"/>
        <v>documentary</v>
      </c>
    </row>
    <row r="247" spans="1:21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14">
        <f t="shared" si="21"/>
        <v>54.020833333333336</v>
      </c>
      <c r="N247" t="b">
        <v>1</v>
      </c>
      <c r="O247" s="5">
        <f t="shared" si="22"/>
        <v>1.0371999999999999</v>
      </c>
      <c r="P247" s="14">
        <f t="shared" si="23"/>
        <v>54.020833333333336</v>
      </c>
      <c r="Q247" s="8">
        <f t="shared" si="24"/>
        <v>41107.053067129629</v>
      </c>
      <c r="R247" s="8">
        <f t="shared" si="25"/>
        <v>41137.053067129629</v>
      </c>
      <c r="S247" t="s">
        <v>8269</v>
      </c>
      <c r="T247" t="str">
        <f t="shared" si="26"/>
        <v>film &amp; video</v>
      </c>
      <c r="U247" t="str">
        <f t="shared" si="27"/>
        <v>documentary</v>
      </c>
    </row>
    <row r="248" spans="1:21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14">
        <f t="shared" si="21"/>
        <v>68.488789237668158</v>
      </c>
      <c r="N248" t="b">
        <v>1</v>
      </c>
      <c r="O248" s="5">
        <f t="shared" si="22"/>
        <v>3.0546000000000002</v>
      </c>
      <c r="P248" s="14">
        <f t="shared" si="23"/>
        <v>68.488789237668158</v>
      </c>
      <c r="Q248" s="8">
        <f t="shared" si="24"/>
        <v>40480.363483796296</v>
      </c>
      <c r="R248" s="8">
        <f t="shared" si="25"/>
        <v>40530.405150462961</v>
      </c>
      <c r="S248" t="s">
        <v>8269</v>
      </c>
      <c r="T248" t="str">
        <f t="shared" si="26"/>
        <v>film &amp; video</v>
      </c>
      <c r="U248" t="str">
        <f t="shared" si="27"/>
        <v>documentary</v>
      </c>
    </row>
    <row r="249" spans="1:21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14">
        <f t="shared" si="21"/>
        <v>108.14516129032258</v>
      </c>
      <c r="N249" t="b">
        <v>1</v>
      </c>
      <c r="O249" s="5">
        <f t="shared" si="22"/>
        <v>1.341</v>
      </c>
      <c r="P249" s="14">
        <f t="shared" si="23"/>
        <v>108.14516129032258</v>
      </c>
      <c r="Q249" s="8">
        <f t="shared" si="24"/>
        <v>40430.604328703703</v>
      </c>
      <c r="R249" s="8">
        <f t="shared" si="25"/>
        <v>40467.152083333334</v>
      </c>
      <c r="S249" t="s">
        <v>8269</v>
      </c>
      <c r="T249" t="str">
        <f t="shared" si="26"/>
        <v>film &amp; video</v>
      </c>
      <c r="U249" t="str">
        <f t="shared" si="27"/>
        <v>documentary</v>
      </c>
    </row>
    <row r="250" spans="1:21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14">
        <f t="shared" si="21"/>
        <v>589.95205479452056</v>
      </c>
      <c r="N250" t="b">
        <v>1</v>
      </c>
      <c r="O250" s="5">
        <f t="shared" si="22"/>
        <v>1.0133294117647058</v>
      </c>
      <c r="P250" s="14">
        <f t="shared" si="23"/>
        <v>589.95205479452056</v>
      </c>
      <c r="Q250" s="8">
        <f t="shared" si="24"/>
        <v>40870.774409722224</v>
      </c>
      <c r="R250" s="8">
        <f t="shared" si="25"/>
        <v>40915.774409722224</v>
      </c>
      <c r="S250" t="s">
        <v>8269</v>
      </c>
      <c r="T250" t="str">
        <f t="shared" si="26"/>
        <v>film &amp; video</v>
      </c>
      <c r="U250" t="str">
        <f t="shared" si="27"/>
        <v>documentary</v>
      </c>
    </row>
    <row r="251" spans="1:21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14">
        <f t="shared" si="21"/>
        <v>48.051063829787232</v>
      </c>
      <c r="N251" t="b">
        <v>1</v>
      </c>
      <c r="O251" s="5">
        <f t="shared" si="22"/>
        <v>1.1292</v>
      </c>
      <c r="P251" s="14">
        <f t="shared" si="23"/>
        <v>48.051063829787232</v>
      </c>
      <c r="Q251" s="8">
        <f t="shared" si="24"/>
        <v>40332.923842592594</v>
      </c>
      <c r="R251" s="8">
        <f t="shared" si="25"/>
        <v>40412.736111111109</v>
      </c>
      <c r="S251" t="s">
        <v>8269</v>
      </c>
      <c r="T251" t="str">
        <f t="shared" si="26"/>
        <v>film &amp; video</v>
      </c>
      <c r="U251" t="str">
        <f t="shared" si="27"/>
        <v>documentary</v>
      </c>
    </row>
    <row r="252" spans="1:21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14">
        <f t="shared" si="21"/>
        <v>72.482837528604122</v>
      </c>
      <c r="N252" t="b">
        <v>1</v>
      </c>
      <c r="O252" s="5">
        <f t="shared" si="22"/>
        <v>1.0558333333333334</v>
      </c>
      <c r="P252" s="14">
        <f t="shared" si="23"/>
        <v>72.482837528604122</v>
      </c>
      <c r="Q252" s="8">
        <f t="shared" si="24"/>
        <v>41401.565868055557</v>
      </c>
      <c r="R252" s="8">
        <f t="shared" si="25"/>
        <v>41431.565868055557</v>
      </c>
      <c r="S252" t="s">
        <v>8269</v>
      </c>
      <c r="T252" t="str">
        <f t="shared" si="26"/>
        <v>film &amp; video</v>
      </c>
      <c r="U252" t="str">
        <f t="shared" si="27"/>
        <v>documentary</v>
      </c>
    </row>
    <row r="253" spans="1:21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14">
        <f t="shared" si="21"/>
        <v>57.077922077922075</v>
      </c>
      <c r="N253" t="b">
        <v>1</v>
      </c>
      <c r="O253" s="5">
        <f t="shared" si="22"/>
        <v>1.2557142857142858</v>
      </c>
      <c r="P253" s="14">
        <f t="shared" si="23"/>
        <v>57.077922077922075</v>
      </c>
      <c r="Q253" s="8">
        <f t="shared" si="24"/>
        <v>41013.787569444445</v>
      </c>
      <c r="R253" s="8">
        <f t="shared" si="25"/>
        <v>41045.791666666664</v>
      </c>
      <c r="S253" t="s">
        <v>8269</v>
      </c>
      <c r="T253" t="str">
        <f t="shared" si="26"/>
        <v>film &amp; video</v>
      </c>
      <c r="U253" t="str">
        <f t="shared" si="27"/>
        <v>documentary</v>
      </c>
    </row>
    <row r="254" spans="1:21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14">
        <f t="shared" si="21"/>
        <v>85.444444444444443</v>
      </c>
      <c r="N254" t="b">
        <v>1</v>
      </c>
      <c r="O254" s="5">
        <f t="shared" si="22"/>
        <v>1.8455999999999999</v>
      </c>
      <c r="P254" s="14">
        <f t="shared" si="23"/>
        <v>85.444444444444443</v>
      </c>
      <c r="Q254" s="8">
        <f t="shared" si="24"/>
        <v>40266.662708333337</v>
      </c>
      <c r="R254" s="8">
        <f t="shared" si="25"/>
        <v>40330.165972222225</v>
      </c>
      <c r="S254" t="s">
        <v>8269</v>
      </c>
      <c r="T254" t="str">
        <f t="shared" si="26"/>
        <v>film &amp; video</v>
      </c>
      <c r="U254" t="str">
        <f t="shared" si="27"/>
        <v>documentary</v>
      </c>
    </row>
    <row r="255" spans="1:21" ht="28.8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14">
        <f t="shared" si="21"/>
        <v>215.85714285714286</v>
      </c>
      <c r="N255" t="b">
        <v>1</v>
      </c>
      <c r="O255" s="5">
        <f t="shared" si="22"/>
        <v>1.0073333333333334</v>
      </c>
      <c r="P255" s="14">
        <f t="shared" si="23"/>
        <v>215.85714285714286</v>
      </c>
      <c r="Q255" s="8">
        <f t="shared" si="24"/>
        <v>40924.650868055556</v>
      </c>
      <c r="R255" s="8">
        <f t="shared" si="25"/>
        <v>40954.650868055556</v>
      </c>
      <c r="S255" t="s">
        <v>8269</v>
      </c>
      <c r="T255" t="str">
        <f t="shared" si="26"/>
        <v>film &amp; video</v>
      </c>
      <c r="U255" t="str">
        <f t="shared" si="27"/>
        <v>documentary</v>
      </c>
    </row>
    <row r="256" spans="1:21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14">
        <f t="shared" si="21"/>
        <v>89.38643312101911</v>
      </c>
      <c r="N256" t="b">
        <v>1</v>
      </c>
      <c r="O256" s="5">
        <f t="shared" si="22"/>
        <v>1.1694724999999999</v>
      </c>
      <c r="P256" s="14">
        <f t="shared" si="23"/>
        <v>89.38643312101911</v>
      </c>
      <c r="Q256" s="8">
        <f t="shared" si="24"/>
        <v>42263.952662037031</v>
      </c>
      <c r="R256" s="8">
        <f t="shared" si="25"/>
        <v>42294.083333333328</v>
      </c>
      <c r="S256" t="s">
        <v>8269</v>
      </c>
      <c r="T256" t="str">
        <f t="shared" si="26"/>
        <v>film &amp; video</v>
      </c>
      <c r="U256" t="str">
        <f t="shared" si="27"/>
        <v>documentary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14">
        <f t="shared" si="21"/>
        <v>45.418404255319146</v>
      </c>
      <c r="N257" t="b">
        <v>1</v>
      </c>
      <c r="O257" s="5">
        <f t="shared" si="22"/>
        <v>1.0673325</v>
      </c>
      <c r="P257" s="14">
        <f t="shared" si="23"/>
        <v>45.418404255319146</v>
      </c>
      <c r="Q257" s="8">
        <f t="shared" si="24"/>
        <v>40588.526412037041</v>
      </c>
      <c r="R257" s="8">
        <f t="shared" si="25"/>
        <v>40618.48474537037</v>
      </c>
      <c r="S257" t="s">
        <v>8269</v>
      </c>
      <c r="T257" t="str">
        <f t="shared" si="26"/>
        <v>film &amp; video</v>
      </c>
      <c r="U257" t="str">
        <f t="shared" si="27"/>
        <v>documentary</v>
      </c>
    </row>
    <row r="258" spans="1:21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14">
        <f t="shared" ref="M258:M321" si="28">$E258/$L258</f>
        <v>65.756363636363631</v>
      </c>
      <c r="N258" t="b">
        <v>1</v>
      </c>
      <c r="O258" s="5">
        <f t="shared" ref="O258:O321" si="29">E258/D258</f>
        <v>1.391</v>
      </c>
      <c r="P258" s="14">
        <f t="shared" ref="P258:P321" si="30">$E258/$L258</f>
        <v>65.756363636363631</v>
      </c>
      <c r="Q258" s="8">
        <f t="shared" ref="Q258:Q321" si="31">(((J258/60)/60)/24)+DATE(1970,1,1)</f>
        <v>41319.769293981481</v>
      </c>
      <c r="R258" s="8">
        <f t="shared" ref="R258:R321" si="32">(((I258/60)/60)/24)+DATE(1970,1,1)</f>
        <v>41349.769293981481</v>
      </c>
      <c r="S258" t="s">
        <v>8269</v>
      </c>
      <c r="T258" t="str">
        <f t="shared" ref="T258:T321" si="33">LEFT(S258, SEARCH("/",S258,1)-1)</f>
        <v>film &amp; video</v>
      </c>
      <c r="U258" t="str">
        <f t="shared" ref="U258:U321" si="34">RIGHT(S258,LEN(S258)-SEARCH("/",S258,1))</f>
        <v>documentary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14">
        <f t="shared" si="28"/>
        <v>66.70405357142856</v>
      </c>
      <c r="N259" t="b">
        <v>1</v>
      </c>
      <c r="O259" s="5">
        <f t="shared" si="29"/>
        <v>1.0672648571428571</v>
      </c>
      <c r="P259" s="14">
        <f t="shared" si="30"/>
        <v>66.70405357142856</v>
      </c>
      <c r="Q259" s="8">
        <f t="shared" si="31"/>
        <v>42479.626875000002</v>
      </c>
      <c r="R259" s="8">
        <f t="shared" si="32"/>
        <v>42509.626875000002</v>
      </c>
      <c r="S259" t="s">
        <v>8269</v>
      </c>
      <c r="T259" t="str">
        <f t="shared" si="33"/>
        <v>film &amp; video</v>
      </c>
      <c r="U259" t="str">
        <f t="shared" si="34"/>
        <v>documentary</v>
      </c>
    </row>
    <row r="260" spans="1:21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14">
        <f t="shared" si="28"/>
        <v>83.345930232558146</v>
      </c>
      <c r="N260" t="b">
        <v>1</v>
      </c>
      <c r="O260" s="5">
        <f t="shared" si="29"/>
        <v>1.9114</v>
      </c>
      <c r="P260" s="14">
        <f t="shared" si="30"/>
        <v>83.345930232558146</v>
      </c>
      <c r="Q260" s="8">
        <f t="shared" si="31"/>
        <v>40682.051689814813</v>
      </c>
      <c r="R260" s="8">
        <f t="shared" si="32"/>
        <v>40712.051689814813</v>
      </c>
      <c r="S260" t="s">
        <v>8269</v>
      </c>
      <c r="T260" t="str">
        <f t="shared" si="33"/>
        <v>film &amp; video</v>
      </c>
      <c r="U260" t="str">
        <f t="shared" si="34"/>
        <v>documentary</v>
      </c>
    </row>
    <row r="261" spans="1:21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14">
        <f t="shared" si="28"/>
        <v>105.04609341825902</v>
      </c>
      <c r="N261" t="b">
        <v>1</v>
      </c>
      <c r="O261" s="5">
        <f t="shared" si="29"/>
        <v>1.3193789333333332</v>
      </c>
      <c r="P261" s="14">
        <f t="shared" si="30"/>
        <v>105.04609341825902</v>
      </c>
      <c r="Q261" s="8">
        <f t="shared" si="31"/>
        <v>42072.738067129627</v>
      </c>
      <c r="R261" s="8">
        <f t="shared" si="32"/>
        <v>42102.738067129627</v>
      </c>
      <c r="S261" t="s">
        <v>8269</v>
      </c>
      <c r="T261" t="str">
        <f t="shared" si="33"/>
        <v>film &amp; video</v>
      </c>
      <c r="U261" t="str">
        <f t="shared" si="34"/>
        <v>documentary</v>
      </c>
    </row>
    <row r="262" spans="1:21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14">
        <f t="shared" si="28"/>
        <v>120.90909090909091</v>
      </c>
      <c r="N262" t="b">
        <v>1</v>
      </c>
      <c r="O262" s="5">
        <f t="shared" si="29"/>
        <v>1.0640000000000001</v>
      </c>
      <c r="P262" s="14">
        <f t="shared" si="30"/>
        <v>120.90909090909091</v>
      </c>
      <c r="Q262" s="8">
        <f t="shared" si="31"/>
        <v>40330.755543981482</v>
      </c>
      <c r="R262" s="8">
        <f t="shared" si="32"/>
        <v>40376.415972222225</v>
      </c>
      <c r="S262" t="s">
        <v>8269</v>
      </c>
      <c r="T262" t="str">
        <f t="shared" si="33"/>
        <v>film &amp; video</v>
      </c>
      <c r="U262" t="str">
        <f t="shared" si="34"/>
        <v>documentary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14">
        <f t="shared" si="28"/>
        <v>97.63636363636364</v>
      </c>
      <c r="N263" t="b">
        <v>1</v>
      </c>
      <c r="O263" s="5">
        <f t="shared" si="29"/>
        <v>1.0740000000000001</v>
      </c>
      <c r="P263" s="14">
        <f t="shared" si="30"/>
        <v>97.63636363636364</v>
      </c>
      <c r="Q263" s="8">
        <f t="shared" si="31"/>
        <v>41017.885462962964</v>
      </c>
      <c r="R263" s="8">
        <f t="shared" si="32"/>
        <v>41067.621527777781</v>
      </c>
      <c r="S263" t="s">
        <v>8269</v>
      </c>
      <c r="T263" t="str">
        <f t="shared" si="33"/>
        <v>film &amp; video</v>
      </c>
      <c r="U263" t="str">
        <f t="shared" si="34"/>
        <v>documentary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14">
        <f t="shared" si="28"/>
        <v>41.379310344827587</v>
      </c>
      <c r="N264" t="b">
        <v>1</v>
      </c>
      <c r="O264" s="5">
        <f t="shared" si="29"/>
        <v>2.4</v>
      </c>
      <c r="P264" s="14">
        <f t="shared" si="30"/>
        <v>41.379310344827587</v>
      </c>
      <c r="Q264" s="8">
        <f t="shared" si="31"/>
        <v>40555.24800925926</v>
      </c>
      <c r="R264" s="8">
        <f t="shared" si="32"/>
        <v>40600.24800925926</v>
      </c>
      <c r="S264" t="s">
        <v>8269</v>
      </c>
      <c r="T264" t="str">
        <f t="shared" si="33"/>
        <v>film &amp; video</v>
      </c>
      <c r="U264" t="str">
        <f t="shared" si="34"/>
        <v>documentary</v>
      </c>
    </row>
    <row r="265" spans="1:21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14">
        <f t="shared" si="28"/>
        <v>30.654485981308412</v>
      </c>
      <c r="N265" t="b">
        <v>1</v>
      </c>
      <c r="O265" s="5">
        <f t="shared" si="29"/>
        <v>1.1808107999999999</v>
      </c>
      <c r="P265" s="14">
        <f t="shared" si="30"/>
        <v>30.654485981308412</v>
      </c>
      <c r="Q265" s="8">
        <f t="shared" si="31"/>
        <v>41149.954791666663</v>
      </c>
      <c r="R265" s="8">
        <f t="shared" si="32"/>
        <v>41179.954791666663</v>
      </c>
      <c r="S265" t="s">
        <v>8269</v>
      </c>
      <c r="T265" t="str">
        <f t="shared" si="33"/>
        <v>film &amp; video</v>
      </c>
      <c r="U265" t="str">
        <f t="shared" si="34"/>
        <v>documentary</v>
      </c>
    </row>
    <row r="266" spans="1:21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14">
        <f t="shared" si="28"/>
        <v>64.945054945054949</v>
      </c>
      <c r="N266" t="b">
        <v>1</v>
      </c>
      <c r="O266" s="5">
        <f t="shared" si="29"/>
        <v>1.1819999999999999</v>
      </c>
      <c r="P266" s="14">
        <f t="shared" si="30"/>
        <v>64.945054945054949</v>
      </c>
      <c r="Q266" s="8">
        <f t="shared" si="31"/>
        <v>41010.620312500003</v>
      </c>
      <c r="R266" s="8">
        <f t="shared" si="32"/>
        <v>41040.620312500003</v>
      </c>
      <c r="S266" t="s">
        <v>8269</v>
      </c>
      <c r="T266" t="str">
        <f t="shared" si="33"/>
        <v>film &amp; video</v>
      </c>
      <c r="U266" t="str">
        <f t="shared" si="34"/>
        <v>documentary</v>
      </c>
    </row>
    <row r="267" spans="1:21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14">
        <f t="shared" si="28"/>
        <v>95.775862068965523</v>
      </c>
      <c r="N267" t="b">
        <v>1</v>
      </c>
      <c r="O267" s="5">
        <f t="shared" si="29"/>
        <v>1.111</v>
      </c>
      <c r="P267" s="14">
        <f t="shared" si="30"/>
        <v>95.775862068965523</v>
      </c>
      <c r="Q267" s="8">
        <f t="shared" si="31"/>
        <v>40267.245717592588</v>
      </c>
      <c r="R267" s="8">
        <f t="shared" si="32"/>
        <v>40308.844444444447</v>
      </c>
      <c r="S267" t="s">
        <v>8269</v>
      </c>
      <c r="T267" t="str">
        <f t="shared" si="33"/>
        <v>film &amp; video</v>
      </c>
      <c r="U267" t="str">
        <f t="shared" si="34"/>
        <v>documentary</v>
      </c>
    </row>
    <row r="268" spans="1:21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14">
        <f t="shared" si="28"/>
        <v>40.416666666666664</v>
      </c>
      <c r="N268" t="b">
        <v>1</v>
      </c>
      <c r="O268" s="5">
        <f t="shared" si="29"/>
        <v>1.4550000000000001</v>
      </c>
      <c r="P268" s="14">
        <f t="shared" si="30"/>
        <v>40.416666666666664</v>
      </c>
      <c r="Q268" s="8">
        <f t="shared" si="31"/>
        <v>40205.174849537041</v>
      </c>
      <c r="R268" s="8">
        <f t="shared" si="32"/>
        <v>40291.160416666666</v>
      </c>
      <c r="S268" t="s">
        <v>8269</v>
      </c>
      <c r="T268" t="str">
        <f t="shared" si="33"/>
        <v>film &amp; video</v>
      </c>
      <c r="U268" t="str">
        <f t="shared" si="34"/>
        <v>documentary</v>
      </c>
    </row>
    <row r="269" spans="1:21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14">
        <f t="shared" si="28"/>
        <v>78.578424242424248</v>
      </c>
      <c r="N269" t="b">
        <v>1</v>
      </c>
      <c r="O269" s="5">
        <f t="shared" si="29"/>
        <v>1.3162883248730965</v>
      </c>
      <c r="P269" s="14">
        <f t="shared" si="30"/>
        <v>78.578424242424248</v>
      </c>
      <c r="Q269" s="8">
        <f t="shared" si="31"/>
        <v>41785.452534722222</v>
      </c>
      <c r="R269" s="8">
        <f t="shared" si="32"/>
        <v>41815.452534722222</v>
      </c>
      <c r="S269" t="s">
        <v>8269</v>
      </c>
      <c r="T269" t="str">
        <f t="shared" si="33"/>
        <v>film &amp; video</v>
      </c>
      <c r="U269" t="str">
        <f t="shared" si="34"/>
        <v>documentary</v>
      </c>
    </row>
    <row r="270" spans="1:21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14">
        <f t="shared" si="28"/>
        <v>50.18018018018018</v>
      </c>
      <c r="N270" t="b">
        <v>1</v>
      </c>
      <c r="O270" s="5">
        <f t="shared" si="29"/>
        <v>1.1140000000000001</v>
      </c>
      <c r="P270" s="14">
        <f t="shared" si="30"/>
        <v>50.18018018018018</v>
      </c>
      <c r="Q270" s="8">
        <f t="shared" si="31"/>
        <v>40809.15252314815</v>
      </c>
      <c r="R270" s="8">
        <f t="shared" si="32"/>
        <v>40854.194189814814</v>
      </c>
      <c r="S270" t="s">
        <v>8269</v>
      </c>
      <c r="T270" t="str">
        <f t="shared" si="33"/>
        <v>film &amp; video</v>
      </c>
      <c r="U270" t="str">
        <f t="shared" si="34"/>
        <v>documentary</v>
      </c>
    </row>
    <row r="271" spans="1:21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14">
        <f t="shared" si="28"/>
        <v>92.251735588972423</v>
      </c>
      <c r="N271" t="b">
        <v>1</v>
      </c>
      <c r="O271" s="5">
        <f t="shared" si="29"/>
        <v>1.4723377</v>
      </c>
      <c r="P271" s="14">
        <f t="shared" si="30"/>
        <v>92.251735588972423</v>
      </c>
      <c r="Q271" s="8">
        <f t="shared" si="31"/>
        <v>42758.197013888886</v>
      </c>
      <c r="R271" s="8">
        <f t="shared" si="32"/>
        <v>42788.197013888886</v>
      </c>
      <c r="S271" t="s">
        <v>8269</v>
      </c>
      <c r="T271" t="str">
        <f t="shared" si="33"/>
        <v>film &amp; video</v>
      </c>
      <c r="U271" t="str">
        <f t="shared" si="34"/>
        <v>documentary</v>
      </c>
    </row>
    <row r="272" spans="1:21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14">
        <f t="shared" si="28"/>
        <v>57.540983606557376</v>
      </c>
      <c r="N272" t="b">
        <v>1</v>
      </c>
      <c r="O272" s="5">
        <f t="shared" si="29"/>
        <v>1.5260869565217392</v>
      </c>
      <c r="P272" s="14">
        <f t="shared" si="30"/>
        <v>57.540983606557376</v>
      </c>
      <c r="Q272" s="8">
        <f t="shared" si="31"/>
        <v>40637.866550925923</v>
      </c>
      <c r="R272" s="8">
        <f t="shared" si="32"/>
        <v>40688.166666666664</v>
      </c>
      <c r="S272" t="s">
        <v>8269</v>
      </c>
      <c r="T272" t="str">
        <f t="shared" si="33"/>
        <v>film &amp; video</v>
      </c>
      <c r="U272" t="str">
        <f t="shared" si="34"/>
        <v>documentary</v>
      </c>
    </row>
    <row r="273" spans="1:21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14">
        <f t="shared" si="28"/>
        <v>109.42160278745645</v>
      </c>
      <c r="N273" t="b">
        <v>1</v>
      </c>
      <c r="O273" s="5">
        <f t="shared" si="29"/>
        <v>1.0468</v>
      </c>
      <c r="P273" s="14">
        <f t="shared" si="30"/>
        <v>109.42160278745645</v>
      </c>
      <c r="Q273" s="8">
        <f t="shared" si="31"/>
        <v>41612.10024305556</v>
      </c>
      <c r="R273" s="8">
        <f t="shared" si="32"/>
        <v>41641.333333333336</v>
      </c>
      <c r="S273" t="s">
        <v>8269</v>
      </c>
      <c r="T273" t="str">
        <f t="shared" si="33"/>
        <v>film &amp; video</v>
      </c>
      <c r="U273" t="str">
        <f t="shared" si="34"/>
        <v>documentary</v>
      </c>
    </row>
    <row r="274" spans="1:21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14">
        <f t="shared" si="28"/>
        <v>81.892461538461546</v>
      </c>
      <c r="N274" t="b">
        <v>1</v>
      </c>
      <c r="O274" s="5">
        <f t="shared" si="29"/>
        <v>1.7743366666666667</v>
      </c>
      <c r="P274" s="14">
        <f t="shared" si="30"/>
        <v>81.892461538461546</v>
      </c>
      <c r="Q274" s="8">
        <f t="shared" si="31"/>
        <v>40235.900358796294</v>
      </c>
      <c r="R274" s="8">
        <f t="shared" si="32"/>
        <v>40296.78402777778</v>
      </c>
      <c r="S274" t="s">
        <v>8269</v>
      </c>
      <c r="T274" t="str">
        <f t="shared" si="33"/>
        <v>film &amp; video</v>
      </c>
      <c r="U274" t="str">
        <f t="shared" si="34"/>
        <v>documentary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14">
        <f t="shared" si="28"/>
        <v>45.667711864406776</v>
      </c>
      <c r="N275" t="b">
        <v>1</v>
      </c>
      <c r="O275" s="5">
        <f t="shared" si="29"/>
        <v>1.077758</v>
      </c>
      <c r="P275" s="14">
        <f t="shared" si="30"/>
        <v>45.667711864406776</v>
      </c>
      <c r="Q275" s="8">
        <f t="shared" si="31"/>
        <v>40697.498449074075</v>
      </c>
      <c r="R275" s="8">
        <f t="shared" si="32"/>
        <v>40727.498449074075</v>
      </c>
      <c r="S275" t="s">
        <v>8269</v>
      </c>
      <c r="T275" t="str">
        <f t="shared" si="33"/>
        <v>film &amp; video</v>
      </c>
      <c r="U275" t="str">
        <f t="shared" si="34"/>
        <v>documentary</v>
      </c>
    </row>
    <row r="276" spans="1:21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14">
        <f t="shared" si="28"/>
        <v>55.221238938053098</v>
      </c>
      <c r="N276" t="b">
        <v>1</v>
      </c>
      <c r="O276" s="5">
        <f t="shared" si="29"/>
        <v>1.56</v>
      </c>
      <c r="P276" s="14">
        <f t="shared" si="30"/>
        <v>55.221238938053098</v>
      </c>
      <c r="Q276" s="8">
        <f t="shared" si="31"/>
        <v>40969.912372685183</v>
      </c>
      <c r="R276" s="8">
        <f t="shared" si="32"/>
        <v>41004.290972222225</v>
      </c>
      <c r="S276" t="s">
        <v>8269</v>
      </c>
      <c r="T276" t="str">
        <f t="shared" si="33"/>
        <v>film &amp; video</v>
      </c>
      <c r="U276" t="str">
        <f t="shared" si="34"/>
        <v>documentary</v>
      </c>
    </row>
    <row r="277" spans="1:21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14">
        <f t="shared" si="28"/>
        <v>65.298192771084331</v>
      </c>
      <c r="N277" t="b">
        <v>1</v>
      </c>
      <c r="O277" s="5">
        <f t="shared" si="29"/>
        <v>1.08395</v>
      </c>
      <c r="P277" s="14">
        <f t="shared" si="30"/>
        <v>65.298192771084331</v>
      </c>
      <c r="Q277" s="8">
        <f t="shared" si="31"/>
        <v>41193.032013888893</v>
      </c>
      <c r="R277" s="8">
        <f t="shared" si="32"/>
        <v>41223.073680555557</v>
      </c>
      <c r="S277" t="s">
        <v>8269</v>
      </c>
      <c r="T277" t="str">
        <f t="shared" si="33"/>
        <v>film &amp; video</v>
      </c>
      <c r="U277" t="str">
        <f t="shared" si="34"/>
        <v>documentary</v>
      </c>
    </row>
    <row r="278" spans="1:21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14">
        <f t="shared" si="28"/>
        <v>95.225806451612897</v>
      </c>
      <c r="N278" t="b">
        <v>1</v>
      </c>
      <c r="O278" s="5">
        <f t="shared" si="29"/>
        <v>1.476</v>
      </c>
      <c r="P278" s="14">
        <f t="shared" si="30"/>
        <v>95.225806451612897</v>
      </c>
      <c r="Q278" s="8">
        <f t="shared" si="31"/>
        <v>40967.081874999996</v>
      </c>
      <c r="R278" s="8">
        <f t="shared" si="32"/>
        <v>41027.040208333332</v>
      </c>
      <c r="S278" t="s">
        <v>8269</v>
      </c>
      <c r="T278" t="str">
        <f t="shared" si="33"/>
        <v>film &amp; video</v>
      </c>
      <c r="U278" t="str">
        <f t="shared" si="34"/>
        <v>documentary</v>
      </c>
    </row>
    <row r="279" spans="1:21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14">
        <f t="shared" si="28"/>
        <v>75.444794952681391</v>
      </c>
      <c r="N279" t="b">
        <v>1</v>
      </c>
      <c r="O279" s="5">
        <f t="shared" si="29"/>
        <v>1.1038153846153846</v>
      </c>
      <c r="P279" s="14">
        <f t="shared" si="30"/>
        <v>75.444794952681391</v>
      </c>
      <c r="Q279" s="8">
        <f t="shared" si="31"/>
        <v>42117.891423611116</v>
      </c>
      <c r="R279" s="8">
        <f t="shared" si="32"/>
        <v>42147.891423611116</v>
      </c>
      <c r="S279" t="s">
        <v>8269</v>
      </c>
      <c r="T279" t="str">
        <f t="shared" si="33"/>
        <v>film &amp; video</v>
      </c>
      <c r="U279" t="str">
        <f t="shared" si="34"/>
        <v>documentary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14">
        <f t="shared" si="28"/>
        <v>97.816867469879512</v>
      </c>
      <c r="N280" t="b">
        <v>1</v>
      </c>
      <c r="O280" s="5">
        <f t="shared" si="29"/>
        <v>1.5034814814814814</v>
      </c>
      <c r="P280" s="14">
        <f t="shared" si="30"/>
        <v>97.816867469879512</v>
      </c>
      <c r="Q280" s="8">
        <f t="shared" si="31"/>
        <v>41164.040960648148</v>
      </c>
      <c r="R280" s="8">
        <f t="shared" si="32"/>
        <v>41194.040960648148</v>
      </c>
      <c r="S280" t="s">
        <v>8269</v>
      </c>
      <c r="T280" t="str">
        <f t="shared" si="33"/>
        <v>film &amp; video</v>
      </c>
      <c r="U280" t="str">
        <f t="shared" si="34"/>
        <v>documentary</v>
      </c>
    </row>
    <row r="281" spans="1:21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14">
        <f t="shared" si="28"/>
        <v>87.685606557377056</v>
      </c>
      <c r="N281" t="b">
        <v>1</v>
      </c>
      <c r="O281" s="5">
        <f t="shared" si="29"/>
        <v>1.5731829411764706</v>
      </c>
      <c r="P281" s="14">
        <f t="shared" si="30"/>
        <v>87.685606557377056</v>
      </c>
      <c r="Q281" s="8">
        <f t="shared" si="31"/>
        <v>42759.244166666671</v>
      </c>
      <c r="R281" s="8">
        <f t="shared" si="32"/>
        <v>42793.084027777775</v>
      </c>
      <c r="S281" t="s">
        <v>8269</v>
      </c>
      <c r="T281" t="str">
        <f t="shared" si="33"/>
        <v>film &amp; video</v>
      </c>
      <c r="U281" t="str">
        <f t="shared" si="34"/>
        <v>documentary</v>
      </c>
    </row>
    <row r="282" spans="1:21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14">
        <f t="shared" si="28"/>
        <v>54.748948106591868</v>
      </c>
      <c r="N282" t="b">
        <v>1</v>
      </c>
      <c r="O282" s="5">
        <f t="shared" si="29"/>
        <v>1.5614399999999999</v>
      </c>
      <c r="P282" s="14">
        <f t="shared" si="30"/>
        <v>54.748948106591868</v>
      </c>
      <c r="Q282" s="8">
        <f t="shared" si="31"/>
        <v>41744.590682870366</v>
      </c>
      <c r="R282" s="8">
        <f t="shared" si="32"/>
        <v>41789.590682870366</v>
      </c>
      <c r="S282" t="s">
        <v>8269</v>
      </c>
      <c r="T282" t="str">
        <f t="shared" si="33"/>
        <v>film &amp; video</v>
      </c>
      <c r="U282" t="str">
        <f t="shared" si="34"/>
        <v>documentary</v>
      </c>
    </row>
    <row r="283" spans="1:21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14">
        <f t="shared" si="28"/>
        <v>83.953417721518989</v>
      </c>
      <c r="N283" t="b">
        <v>1</v>
      </c>
      <c r="O283" s="5">
        <f t="shared" si="29"/>
        <v>1.2058763636363636</v>
      </c>
      <c r="P283" s="14">
        <f t="shared" si="30"/>
        <v>83.953417721518989</v>
      </c>
      <c r="Q283" s="8">
        <f t="shared" si="31"/>
        <v>39950.163344907407</v>
      </c>
      <c r="R283" s="8">
        <f t="shared" si="32"/>
        <v>40035.80972222222</v>
      </c>
      <c r="S283" t="s">
        <v>8269</v>
      </c>
      <c r="T283" t="str">
        <f t="shared" si="33"/>
        <v>film &amp; video</v>
      </c>
      <c r="U283" t="str">
        <f t="shared" si="34"/>
        <v>documentary</v>
      </c>
    </row>
    <row r="284" spans="1:21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14">
        <f t="shared" si="28"/>
        <v>254.38547486033519</v>
      </c>
      <c r="N284" t="b">
        <v>1</v>
      </c>
      <c r="O284" s="5">
        <f t="shared" si="29"/>
        <v>1.0118888888888888</v>
      </c>
      <c r="P284" s="14">
        <f t="shared" si="30"/>
        <v>254.38547486033519</v>
      </c>
      <c r="Q284" s="8">
        <f t="shared" si="31"/>
        <v>40194.920046296298</v>
      </c>
      <c r="R284" s="8">
        <f t="shared" si="32"/>
        <v>40231.916666666664</v>
      </c>
      <c r="S284" t="s">
        <v>8269</v>
      </c>
      <c r="T284" t="str">
        <f t="shared" si="33"/>
        <v>film &amp; video</v>
      </c>
      <c r="U284" t="str">
        <f t="shared" si="34"/>
        <v>documentary</v>
      </c>
    </row>
    <row r="285" spans="1:2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14">
        <f t="shared" si="28"/>
        <v>101.8269801980198</v>
      </c>
      <c r="N285" t="b">
        <v>1</v>
      </c>
      <c r="O285" s="5">
        <f t="shared" si="29"/>
        <v>1.142725</v>
      </c>
      <c r="P285" s="14">
        <f t="shared" si="30"/>
        <v>101.8269801980198</v>
      </c>
      <c r="Q285" s="8">
        <f t="shared" si="31"/>
        <v>40675.71</v>
      </c>
      <c r="R285" s="8">
        <f t="shared" si="32"/>
        <v>40695.207638888889</v>
      </c>
      <c r="S285" t="s">
        <v>8269</v>
      </c>
      <c r="T285" t="str">
        <f t="shared" si="33"/>
        <v>film &amp; video</v>
      </c>
      <c r="U285" t="str">
        <f t="shared" si="34"/>
        <v>documentary</v>
      </c>
    </row>
    <row r="286" spans="1:21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14">
        <f t="shared" si="28"/>
        <v>55.066394736842106</v>
      </c>
      <c r="N286" t="b">
        <v>1</v>
      </c>
      <c r="O286" s="5">
        <f t="shared" si="29"/>
        <v>1.0462615</v>
      </c>
      <c r="P286" s="14">
        <f t="shared" si="30"/>
        <v>55.066394736842106</v>
      </c>
      <c r="Q286" s="8">
        <f t="shared" si="31"/>
        <v>40904.738194444442</v>
      </c>
      <c r="R286" s="8">
        <f t="shared" si="32"/>
        <v>40929.738194444442</v>
      </c>
      <c r="S286" t="s">
        <v>8269</v>
      </c>
      <c r="T286" t="str">
        <f t="shared" si="33"/>
        <v>film &amp; video</v>
      </c>
      <c r="U286" t="str">
        <f t="shared" si="34"/>
        <v>documentary</v>
      </c>
    </row>
    <row r="287" spans="1:21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14">
        <f t="shared" si="28"/>
        <v>56.901438721136763</v>
      </c>
      <c r="N287" t="b">
        <v>1</v>
      </c>
      <c r="O287" s="5">
        <f t="shared" si="29"/>
        <v>2.2882507142857142</v>
      </c>
      <c r="P287" s="14">
        <f t="shared" si="30"/>
        <v>56.901438721136763</v>
      </c>
      <c r="Q287" s="8">
        <f t="shared" si="31"/>
        <v>41506.756111111114</v>
      </c>
      <c r="R287" s="8">
        <f t="shared" si="32"/>
        <v>41536.756111111114</v>
      </c>
      <c r="S287" t="s">
        <v>8269</v>
      </c>
      <c r="T287" t="str">
        <f t="shared" si="33"/>
        <v>film &amp; video</v>
      </c>
      <c r="U287" t="str">
        <f t="shared" si="34"/>
        <v>documentary</v>
      </c>
    </row>
    <row r="288" spans="1:21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14">
        <f t="shared" si="28"/>
        <v>121.28148148148148</v>
      </c>
      <c r="N288" t="b">
        <v>1</v>
      </c>
      <c r="O288" s="5">
        <f t="shared" si="29"/>
        <v>1.0915333333333332</v>
      </c>
      <c r="P288" s="14">
        <f t="shared" si="30"/>
        <v>121.28148148148148</v>
      </c>
      <c r="Q288" s="8">
        <f t="shared" si="31"/>
        <v>41313.816249999996</v>
      </c>
      <c r="R288" s="8">
        <f t="shared" si="32"/>
        <v>41358.774583333332</v>
      </c>
      <c r="S288" t="s">
        <v>8269</v>
      </c>
      <c r="T288" t="str">
        <f t="shared" si="33"/>
        <v>film &amp; video</v>
      </c>
      <c r="U288" t="str">
        <f t="shared" si="34"/>
        <v>documentary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14">
        <f t="shared" si="28"/>
        <v>91.189655172413794</v>
      </c>
      <c r="N289" t="b">
        <v>1</v>
      </c>
      <c r="O289" s="5">
        <f t="shared" si="29"/>
        <v>1.7629999999999999</v>
      </c>
      <c r="P289" s="14">
        <f t="shared" si="30"/>
        <v>91.189655172413794</v>
      </c>
      <c r="Q289" s="8">
        <f t="shared" si="31"/>
        <v>41184.277986111112</v>
      </c>
      <c r="R289" s="8">
        <f t="shared" si="32"/>
        <v>41215.166666666664</v>
      </c>
      <c r="S289" t="s">
        <v>8269</v>
      </c>
      <c r="T289" t="str">
        <f t="shared" si="33"/>
        <v>film &amp; video</v>
      </c>
      <c r="U289" t="str">
        <f t="shared" si="34"/>
        <v>documentary</v>
      </c>
    </row>
    <row r="290" spans="1:21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14">
        <f t="shared" si="28"/>
        <v>115.44812080536913</v>
      </c>
      <c r="N290" t="b">
        <v>1</v>
      </c>
      <c r="O290" s="5">
        <f t="shared" si="29"/>
        <v>1.0321061999999999</v>
      </c>
      <c r="P290" s="14">
        <f t="shared" si="30"/>
        <v>115.44812080536913</v>
      </c>
      <c r="Q290" s="8">
        <f t="shared" si="31"/>
        <v>41051.168900462959</v>
      </c>
      <c r="R290" s="8">
        <f t="shared" si="32"/>
        <v>41086.168900462959</v>
      </c>
      <c r="S290" t="s">
        <v>8269</v>
      </c>
      <c r="T290" t="str">
        <f t="shared" si="33"/>
        <v>film &amp; video</v>
      </c>
      <c r="U290" t="str">
        <f t="shared" si="34"/>
        <v>documentary</v>
      </c>
    </row>
    <row r="291" spans="1:21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14">
        <f t="shared" si="28"/>
        <v>67.771551724137936</v>
      </c>
      <c r="N291" t="b">
        <v>1</v>
      </c>
      <c r="O291" s="5">
        <f t="shared" si="29"/>
        <v>1.0482</v>
      </c>
      <c r="P291" s="14">
        <f t="shared" si="30"/>
        <v>67.771551724137936</v>
      </c>
      <c r="Q291" s="8">
        <f t="shared" si="31"/>
        <v>41550.456412037034</v>
      </c>
      <c r="R291" s="8">
        <f t="shared" si="32"/>
        <v>41580.456412037034</v>
      </c>
      <c r="S291" t="s">
        <v>8269</v>
      </c>
      <c r="T291" t="str">
        <f t="shared" si="33"/>
        <v>film &amp; video</v>
      </c>
      <c r="U291" t="str">
        <f t="shared" si="34"/>
        <v>documentary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14">
        <f t="shared" si="28"/>
        <v>28.576190476190476</v>
      </c>
      <c r="N292" t="b">
        <v>1</v>
      </c>
      <c r="O292" s="5">
        <f t="shared" si="29"/>
        <v>1.0668444444444445</v>
      </c>
      <c r="P292" s="14">
        <f t="shared" si="30"/>
        <v>28.576190476190476</v>
      </c>
      <c r="Q292" s="8">
        <f t="shared" si="31"/>
        <v>40526.36917824074</v>
      </c>
      <c r="R292" s="8">
        <f t="shared" si="32"/>
        <v>40576.332638888889</v>
      </c>
      <c r="S292" t="s">
        <v>8269</v>
      </c>
      <c r="T292" t="str">
        <f t="shared" si="33"/>
        <v>film &amp; video</v>
      </c>
      <c r="U292" t="str">
        <f t="shared" si="34"/>
        <v>documentary</v>
      </c>
    </row>
    <row r="293" spans="1:21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14">
        <f t="shared" si="28"/>
        <v>46.8828125</v>
      </c>
      <c r="N293" t="b">
        <v>1</v>
      </c>
      <c r="O293" s="5">
        <f t="shared" si="29"/>
        <v>1.2001999999999999</v>
      </c>
      <c r="P293" s="14">
        <f t="shared" si="30"/>
        <v>46.8828125</v>
      </c>
      <c r="Q293" s="8">
        <f t="shared" si="31"/>
        <v>41376.769050925926</v>
      </c>
      <c r="R293" s="8">
        <f t="shared" si="32"/>
        <v>41395.000694444447</v>
      </c>
      <c r="S293" t="s">
        <v>8269</v>
      </c>
      <c r="T293" t="str">
        <f t="shared" si="33"/>
        <v>film &amp; video</v>
      </c>
      <c r="U293" t="str">
        <f t="shared" si="34"/>
        <v>documentary</v>
      </c>
    </row>
    <row r="294" spans="1:21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14">
        <f t="shared" si="28"/>
        <v>154.42231237322514</v>
      </c>
      <c r="N294" t="b">
        <v>1</v>
      </c>
      <c r="O294" s="5">
        <f t="shared" si="29"/>
        <v>1.0150693333333334</v>
      </c>
      <c r="P294" s="14">
        <f t="shared" si="30"/>
        <v>154.42231237322514</v>
      </c>
      <c r="Q294" s="8">
        <f t="shared" si="31"/>
        <v>40812.803229166668</v>
      </c>
      <c r="R294" s="8">
        <f t="shared" si="32"/>
        <v>40845.165972222225</v>
      </c>
      <c r="S294" t="s">
        <v>8269</v>
      </c>
      <c r="T294" t="str">
        <f t="shared" si="33"/>
        <v>film &amp; video</v>
      </c>
      <c r="U294" t="str">
        <f t="shared" si="34"/>
        <v>documentary</v>
      </c>
    </row>
    <row r="295" spans="1:21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14">
        <f t="shared" si="28"/>
        <v>201.22137404580153</v>
      </c>
      <c r="N295" t="b">
        <v>1</v>
      </c>
      <c r="O295" s="5">
        <f t="shared" si="29"/>
        <v>1.0138461538461538</v>
      </c>
      <c r="P295" s="14">
        <f t="shared" si="30"/>
        <v>201.22137404580153</v>
      </c>
      <c r="Q295" s="8">
        <f t="shared" si="31"/>
        <v>41719.667986111112</v>
      </c>
      <c r="R295" s="8">
        <f t="shared" si="32"/>
        <v>41749.667986111112</v>
      </c>
      <c r="S295" t="s">
        <v>8269</v>
      </c>
      <c r="T295" t="str">
        <f t="shared" si="33"/>
        <v>film &amp; video</v>
      </c>
      <c r="U295" t="str">
        <f t="shared" si="34"/>
        <v>documentary</v>
      </c>
    </row>
    <row r="296" spans="1:21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14">
        <f t="shared" si="28"/>
        <v>100</v>
      </c>
      <c r="N296" t="b">
        <v>1</v>
      </c>
      <c r="O296" s="5">
        <f t="shared" si="29"/>
        <v>1</v>
      </c>
      <c r="P296" s="14">
        <f t="shared" si="30"/>
        <v>100</v>
      </c>
      <c r="Q296" s="8">
        <f t="shared" si="31"/>
        <v>40343.084421296298</v>
      </c>
      <c r="R296" s="8">
        <f t="shared" si="32"/>
        <v>40378.666666666664</v>
      </c>
      <c r="S296" t="s">
        <v>8269</v>
      </c>
      <c r="T296" t="str">
        <f t="shared" si="33"/>
        <v>film &amp; video</v>
      </c>
      <c r="U296" t="str">
        <f t="shared" si="34"/>
        <v>documentary</v>
      </c>
    </row>
    <row r="297" spans="1:21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14">
        <f t="shared" si="28"/>
        <v>100.08204511278196</v>
      </c>
      <c r="N297" t="b">
        <v>1</v>
      </c>
      <c r="O297" s="5">
        <f t="shared" si="29"/>
        <v>1.3310911999999999</v>
      </c>
      <c r="P297" s="14">
        <f t="shared" si="30"/>
        <v>100.08204511278196</v>
      </c>
      <c r="Q297" s="8">
        <f t="shared" si="31"/>
        <v>41519.004733796297</v>
      </c>
      <c r="R297" s="8">
        <f t="shared" si="32"/>
        <v>41579</v>
      </c>
      <c r="S297" t="s">
        <v>8269</v>
      </c>
      <c r="T297" t="str">
        <f t="shared" si="33"/>
        <v>film &amp; video</v>
      </c>
      <c r="U297" t="str">
        <f t="shared" si="34"/>
        <v>documentary</v>
      </c>
    </row>
    <row r="298" spans="1:21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14">
        <f t="shared" si="28"/>
        <v>230.08953488372092</v>
      </c>
      <c r="N298" t="b">
        <v>1</v>
      </c>
      <c r="O298" s="5">
        <f t="shared" si="29"/>
        <v>1.187262</v>
      </c>
      <c r="P298" s="14">
        <f t="shared" si="30"/>
        <v>230.08953488372092</v>
      </c>
      <c r="Q298" s="8">
        <f t="shared" si="31"/>
        <v>41134.475497685184</v>
      </c>
      <c r="R298" s="8">
        <f t="shared" si="32"/>
        <v>41159.475497685184</v>
      </c>
      <c r="S298" t="s">
        <v>8269</v>
      </c>
      <c r="T298" t="str">
        <f t="shared" si="33"/>
        <v>film &amp; video</v>
      </c>
      <c r="U298" t="str">
        <f t="shared" si="34"/>
        <v>documentary</v>
      </c>
    </row>
    <row r="299" spans="1:21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14">
        <f t="shared" si="28"/>
        <v>141.74647887323943</v>
      </c>
      <c r="N299" t="b">
        <v>1</v>
      </c>
      <c r="O299" s="5">
        <f t="shared" si="29"/>
        <v>1.0064</v>
      </c>
      <c r="P299" s="14">
        <f t="shared" si="30"/>
        <v>141.74647887323943</v>
      </c>
      <c r="Q299" s="8">
        <f t="shared" si="31"/>
        <v>42089.72802083334</v>
      </c>
      <c r="R299" s="8">
        <f t="shared" si="32"/>
        <v>42125.165972222225</v>
      </c>
      <c r="S299" t="s">
        <v>8269</v>
      </c>
      <c r="T299" t="str">
        <f t="shared" si="33"/>
        <v>film &amp; video</v>
      </c>
      <c r="U299" t="str">
        <f t="shared" si="34"/>
        <v>documentary</v>
      </c>
    </row>
    <row r="300" spans="1:2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14">
        <f t="shared" si="28"/>
        <v>56.344351395730705</v>
      </c>
      <c r="N300" t="b">
        <v>1</v>
      </c>
      <c r="O300" s="5">
        <f t="shared" si="29"/>
        <v>1.089324126984127</v>
      </c>
      <c r="P300" s="14">
        <f t="shared" si="30"/>
        <v>56.344351395730705</v>
      </c>
      <c r="Q300" s="8">
        <f t="shared" si="31"/>
        <v>41709.463518518518</v>
      </c>
      <c r="R300" s="8">
        <f t="shared" si="32"/>
        <v>41768.875</v>
      </c>
      <c r="S300" t="s">
        <v>8269</v>
      </c>
      <c r="T300" t="str">
        <f t="shared" si="33"/>
        <v>film &amp; video</v>
      </c>
      <c r="U300" t="str">
        <f t="shared" si="34"/>
        <v>documentary</v>
      </c>
    </row>
    <row r="301" spans="1:21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14">
        <f t="shared" si="28"/>
        <v>73.341188524590166</v>
      </c>
      <c r="N301" t="b">
        <v>1</v>
      </c>
      <c r="O301" s="5">
        <f t="shared" si="29"/>
        <v>1.789525</v>
      </c>
      <c r="P301" s="14">
        <f t="shared" si="30"/>
        <v>73.341188524590166</v>
      </c>
      <c r="Q301" s="8">
        <f t="shared" si="31"/>
        <v>40469.225231481483</v>
      </c>
      <c r="R301" s="8">
        <f t="shared" si="32"/>
        <v>40499.266898148147</v>
      </c>
      <c r="S301" t="s">
        <v>8269</v>
      </c>
      <c r="T301" t="str">
        <f t="shared" si="33"/>
        <v>film &amp; video</v>
      </c>
      <c r="U301" t="str">
        <f t="shared" si="34"/>
        <v>documentary</v>
      </c>
    </row>
    <row r="302" spans="1:21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14">
        <f t="shared" si="28"/>
        <v>85.337785234899329</v>
      </c>
      <c r="N302" t="b">
        <v>1</v>
      </c>
      <c r="O302" s="5">
        <f t="shared" si="29"/>
        <v>1.0172264</v>
      </c>
      <c r="P302" s="14">
        <f t="shared" si="30"/>
        <v>85.337785234899329</v>
      </c>
      <c r="Q302" s="8">
        <f t="shared" si="31"/>
        <v>40626.959930555553</v>
      </c>
      <c r="R302" s="8">
        <f t="shared" si="32"/>
        <v>40657.959930555553</v>
      </c>
      <c r="S302" t="s">
        <v>8269</v>
      </c>
      <c r="T302" t="str">
        <f t="shared" si="33"/>
        <v>film &amp; video</v>
      </c>
      <c r="U302" t="str">
        <f t="shared" si="34"/>
        <v>documentary</v>
      </c>
    </row>
    <row r="303" spans="1:21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14">
        <f t="shared" si="28"/>
        <v>61.496215139442228</v>
      </c>
      <c r="N303" t="b">
        <v>1</v>
      </c>
      <c r="O303" s="5">
        <f t="shared" si="29"/>
        <v>1.1873499999999999</v>
      </c>
      <c r="P303" s="14">
        <f t="shared" si="30"/>
        <v>61.496215139442228</v>
      </c>
      <c r="Q303" s="8">
        <f t="shared" si="31"/>
        <v>41312.737673611111</v>
      </c>
      <c r="R303" s="8">
        <f t="shared" si="32"/>
        <v>41352.696006944447</v>
      </c>
      <c r="S303" t="s">
        <v>8269</v>
      </c>
      <c r="T303" t="str">
        <f t="shared" si="33"/>
        <v>film &amp; video</v>
      </c>
      <c r="U303" t="str">
        <f t="shared" si="34"/>
        <v>documentary</v>
      </c>
    </row>
    <row r="304" spans="1:21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14">
        <f t="shared" si="28"/>
        <v>93.018518518518519</v>
      </c>
      <c r="N304" t="b">
        <v>1</v>
      </c>
      <c r="O304" s="5">
        <f t="shared" si="29"/>
        <v>1.0045999999999999</v>
      </c>
      <c r="P304" s="14">
        <f t="shared" si="30"/>
        <v>93.018518518518519</v>
      </c>
      <c r="Q304" s="8">
        <f t="shared" si="31"/>
        <v>40933.856921296298</v>
      </c>
      <c r="R304" s="8">
        <f t="shared" si="32"/>
        <v>40963.856921296298</v>
      </c>
      <c r="S304" t="s">
        <v>8269</v>
      </c>
      <c r="T304" t="str">
        <f t="shared" si="33"/>
        <v>film &amp; video</v>
      </c>
      <c r="U304" t="str">
        <f t="shared" si="34"/>
        <v>documentary</v>
      </c>
    </row>
    <row r="305" spans="1:21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14">
        <f t="shared" si="28"/>
        <v>50.292682926829265</v>
      </c>
      <c r="N305" t="b">
        <v>1</v>
      </c>
      <c r="O305" s="5">
        <f t="shared" si="29"/>
        <v>1.3746666666666667</v>
      </c>
      <c r="P305" s="14">
        <f t="shared" si="30"/>
        <v>50.292682926829265</v>
      </c>
      <c r="Q305" s="8">
        <f t="shared" si="31"/>
        <v>41032.071134259262</v>
      </c>
      <c r="R305" s="8">
        <f t="shared" si="32"/>
        <v>41062.071134259262</v>
      </c>
      <c r="S305" t="s">
        <v>8269</v>
      </c>
      <c r="T305" t="str">
        <f t="shared" si="33"/>
        <v>film &amp; video</v>
      </c>
      <c r="U305" t="str">
        <f t="shared" si="34"/>
        <v>documentary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14">
        <f t="shared" si="28"/>
        <v>106.43243243243244</v>
      </c>
      <c r="N306" t="b">
        <v>1</v>
      </c>
      <c r="O306" s="5">
        <f t="shared" si="29"/>
        <v>2.3164705882352941</v>
      </c>
      <c r="P306" s="14">
        <f t="shared" si="30"/>
        <v>106.43243243243244</v>
      </c>
      <c r="Q306" s="8">
        <f t="shared" si="31"/>
        <v>41114.094872685186</v>
      </c>
      <c r="R306" s="8">
        <f t="shared" si="32"/>
        <v>41153.083333333336</v>
      </c>
      <c r="S306" t="s">
        <v>8269</v>
      </c>
      <c r="T306" t="str">
        <f t="shared" si="33"/>
        <v>film &amp; video</v>
      </c>
      <c r="U306" t="str">
        <f t="shared" si="34"/>
        <v>documentary</v>
      </c>
    </row>
    <row r="307" spans="1:21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14">
        <f t="shared" si="28"/>
        <v>51.719576719576722</v>
      </c>
      <c r="N307" t="b">
        <v>1</v>
      </c>
      <c r="O307" s="5">
        <f t="shared" si="29"/>
        <v>1.3033333333333332</v>
      </c>
      <c r="P307" s="14">
        <f t="shared" si="30"/>
        <v>51.719576719576722</v>
      </c>
      <c r="Q307" s="8">
        <f t="shared" si="31"/>
        <v>40948.630196759259</v>
      </c>
      <c r="R307" s="8">
        <f t="shared" si="32"/>
        <v>40978.630196759259</v>
      </c>
      <c r="S307" t="s">
        <v>8269</v>
      </c>
      <c r="T307" t="str">
        <f t="shared" si="33"/>
        <v>film &amp; video</v>
      </c>
      <c r="U307" t="str">
        <f t="shared" si="34"/>
        <v>documentary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14">
        <f t="shared" si="28"/>
        <v>36.612499999999997</v>
      </c>
      <c r="N308" t="b">
        <v>1</v>
      </c>
      <c r="O308" s="5">
        <f t="shared" si="29"/>
        <v>2.9289999999999998</v>
      </c>
      <c r="P308" s="14">
        <f t="shared" si="30"/>
        <v>36.612499999999997</v>
      </c>
      <c r="Q308" s="8">
        <f t="shared" si="31"/>
        <v>41333.837187500001</v>
      </c>
      <c r="R308" s="8">
        <f t="shared" si="32"/>
        <v>41353.795520833337</v>
      </c>
      <c r="S308" t="s">
        <v>8269</v>
      </c>
      <c r="T308" t="str">
        <f t="shared" si="33"/>
        <v>film &amp; video</v>
      </c>
      <c r="U308" t="str">
        <f t="shared" si="34"/>
        <v>documentary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14">
        <f t="shared" si="28"/>
        <v>42.517361111111114</v>
      </c>
      <c r="N309" t="b">
        <v>1</v>
      </c>
      <c r="O309" s="5">
        <f t="shared" si="29"/>
        <v>1.1131818181818183</v>
      </c>
      <c r="P309" s="14">
        <f t="shared" si="30"/>
        <v>42.517361111111114</v>
      </c>
      <c r="Q309" s="8">
        <f t="shared" si="31"/>
        <v>41282.944456018515</v>
      </c>
      <c r="R309" s="8">
        <f t="shared" si="32"/>
        <v>41312.944456018515</v>
      </c>
      <c r="S309" t="s">
        <v>8269</v>
      </c>
      <c r="T309" t="str">
        <f t="shared" si="33"/>
        <v>film &amp; video</v>
      </c>
      <c r="U309" t="str">
        <f t="shared" si="34"/>
        <v>documentary</v>
      </c>
    </row>
    <row r="310" spans="1:21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14">
        <f t="shared" si="28"/>
        <v>62.712871287128714</v>
      </c>
      <c r="N310" t="b">
        <v>1</v>
      </c>
      <c r="O310" s="5">
        <f t="shared" si="29"/>
        <v>1.0556666666666668</v>
      </c>
      <c r="P310" s="14">
        <f t="shared" si="30"/>
        <v>62.712871287128714</v>
      </c>
      <c r="Q310" s="8">
        <f t="shared" si="31"/>
        <v>40567.694560185184</v>
      </c>
      <c r="R310" s="8">
        <f t="shared" si="32"/>
        <v>40612.694560185184</v>
      </c>
      <c r="S310" t="s">
        <v>8269</v>
      </c>
      <c r="T310" t="str">
        <f t="shared" si="33"/>
        <v>film &amp; video</v>
      </c>
      <c r="U310" t="str">
        <f t="shared" si="34"/>
        <v>documentary</v>
      </c>
    </row>
    <row r="311" spans="1:21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14">
        <f t="shared" si="28"/>
        <v>89.957983193277315</v>
      </c>
      <c r="N311" t="b">
        <v>1</v>
      </c>
      <c r="O311" s="5">
        <f t="shared" si="29"/>
        <v>1.1894444444444445</v>
      </c>
      <c r="P311" s="14">
        <f t="shared" si="30"/>
        <v>89.957983193277315</v>
      </c>
      <c r="Q311" s="8">
        <f t="shared" si="31"/>
        <v>41134.751550925925</v>
      </c>
      <c r="R311" s="8">
        <f t="shared" si="32"/>
        <v>41155.751550925925</v>
      </c>
      <c r="S311" t="s">
        <v>8269</v>
      </c>
      <c r="T311" t="str">
        <f t="shared" si="33"/>
        <v>film &amp; video</v>
      </c>
      <c r="U311" t="str">
        <f t="shared" si="34"/>
        <v>documentary</v>
      </c>
    </row>
    <row r="312" spans="1:21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14">
        <f t="shared" si="28"/>
        <v>28.924722222222222</v>
      </c>
      <c r="N312" t="b">
        <v>1</v>
      </c>
      <c r="O312" s="5">
        <f t="shared" si="29"/>
        <v>1.04129</v>
      </c>
      <c r="P312" s="14">
        <f t="shared" si="30"/>
        <v>28.924722222222222</v>
      </c>
      <c r="Q312" s="8">
        <f t="shared" si="31"/>
        <v>40821.183136574073</v>
      </c>
      <c r="R312" s="8">
        <f t="shared" si="32"/>
        <v>40836.083333333336</v>
      </c>
      <c r="S312" t="s">
        <v>8269</v>
      </c>
      <c r="T312" t="str">
        <f t="shared" si="33"/>
        <v>film &amp; video</v>
      </c>
      <c r="U312" t="str">
        <f t="shared" si="34"/>
        <v>documentary</v>
      </c>
    </row>
    <row r="313" spans="1:21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14">
        <f t="shared" si="28"/>
        <v>138.8022</v>
      </c>
      <c r="N313" t="b">
        <v>1</v>
      </c>
      <c r="O313" s="5">
        <f t="shared" si="29"/>
        <v>1.0410165</v>
      </c>
      <c r="P313" s="14">
        <f t="shared" si="30"/>
        <v>138.8022</v>
      </c>
      <c r="Q313" s="8">
        <f t="shared" si="31"/>
        <v>40868.219814814816</v>
      </c>
      <c r="R313" s="8">
        <f t="shared" si="32"/>
        <v>40909.332638888889</v>
      </c>
      <c r="S313" t="s">
        <v>8269</v>
      </c>
      <c r="T313" t="str">
        <f t="shared" si="33"/>
        <v>film &amp; video</v>
      </c>
      <c r="U313" t="str">
        <f t="shared" si="34"/>
        <v>documentary</v>
      </c>
    </row>
    <row r="314" spans="1:21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14">
        <f t="shared" si="28"/>
        <v>61.301369863013697</v>
      </c>
      <c r="N314" t="b">
        <v>1</v>
      </c>
      <c r="O314" s="5">
        <f t="shared" si="29"/>
        <v>1.1187499999999999</v>
      </c>
      <c r="P314" s="14">
        <f t="shared" si="30"/>
        <v>61.301369863013697</v>
      </c>
      <c r="Q314" s="8">
        <f t="shared" si="31"/>
        <v>41348.877685185187</v>
      </c>
      <c r="R314" s="8">
        <f t="shared" si="32"/>
        <v>41378.877685185187</v>
      </c>
      <c r="S314" t="s">
        <v>8269</v>
      </c>
      <c r="T314" t="str">
        <f t="shared" si="33"/>
        <v>film &amp; video</v>
      </c>
      <c r="U314" t="str">
        <f t="shared" si="34"/>
        <v>documentary</v>
      </c>
    </row>
    <row r="315" spans="1:21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14">
        <f t="shared" si="28"/>
        <v>80.202702702702709</v>
      </c>
      <c r="N315" t="b">
        <v>1</v>
      </c>
      <c r="O315" s="5">
        <f t="shared" si="29"/>
        <v>1.0473529411764706</v>
      </c>
      <c r="P315" s="14">
        <f t="shared" si="30"/>
        <v>80.202702702702709</v>
      </c>
      <c r="Q315" s="8">
        <f t="shared" si="31"/>
        <v>40357.227939814817</v>
      </c>
      <c r="R315" s="8">
        <f t="shared" si="32"/>
        <v>40401.665972222225</v>
      </c>
      <c r="S315" t="s">
        <v>8269</v>
      </c>
      <c r="T315" t="str">
        <f t="shared" si="33"/>
        <v>film &amp; video</v>
      </c>
      <c r="U315" t="str">
        <f t="shared" si="34"/>
        <v>documentary</v>
      </c>
    </row>
    <row r="316" spans="1:21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14">
        <f t="shared" si="28"/>
        <v>32.095833333333331</v>
      </c>
      <c r="N316" t="b">
        <v>1</v>
      </c>
      <c r="O316" s="5">
        <f t="shared" si="29"/>
        <v>3.8515000000000001</v>
      </c>
      <c r="P316" s="14">
        <f t="shared" si="30"/>
        <v>32.095833333333331</v>
      </c>
      <c r="Q316" s="8">
        <f t="shared" si="31"/>
        <v>41304.833194444444</v>
      </c>
      <c r="R316" s="8">
        <f t="shared" si="32"/>
        <v>41334.833194444444</v>
      </c>
      <c r="S316" t="s">
        <v>8269</v>
      </c>
      <c r="T316" t="str">
        <f t="shared" si="33"/>
        <v>film &amp; video</v>
      </c>
      <c r="U316" t="str">
        <f t="shared" si="34"/>
        <v>documentary</v>
      </c>
    </row>
    <row r="317" spans="1:21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14">
        <f t="shared" si="28"/>
        <v>200.88888888888889</v>
      </c>
      <c r="N317" t="b">
        <v>1</v>
      </c>
      <c r="O317" s="5">
        <f t="shared" si="29"/>
        <v>1.01248</v>
      </c>
      <c r="P317" s="14">
        <f t="shared" si="30"/>
        <v>200.88888888888889</v>
      </c>
      <c r="Q317" s="8">
        <f t="shared" si="31"/>
        <v>41113.77238425926</v>
      </c>
      <c r="R317" s="8">
        <f t="shared" si="32"/>
        <v>41143.77238425926</v>
      </c>
      <c r="S317" t="s">
        <v>8269</v>
      </c>
      <c r="T317" t="str">
        <f t="shared" si="33"/>
        <v>film &amp; video</v>
      </c>
      <c r="U317" t="str">
        <f t="shared" si="34"/>
        <v>documentary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14">
        <f t="shared" si="28"/>
        <v>108.01265822784811</v>
      </c>
      <c r="N318" t="b">
        <v>1</v>
      </c>
      <c r="O318" s="5">
        <f t="shared" si="29"/>
        <v>1.1377333333333333</v>
      </c>
      <c r="P318" s="14">
        <f t="shared" si="30"/>
        <v>108.01265822784811</v>
      </c>
      <c r="Q318" s="8">
        <f t="shared" si="31"/>
        <v>41950.923576388886</v>
      </c>
      <c r="R318" s="8">
        <f t="shared" si="32"/>
        <v>41984.207638888889</v>
      </c>
      <c r="S318" t="s">
        <v>8269</v>
      </c>
      <c r="T318" t="str">
        <f t="shared" si="33"/>
        <v>film &amp; video</v>
      </c>
      <c r="U318" t="str">
        <f t="shared" si="34"/>
        <v>documentary</v>
      </c>
    </row>
    <row r="319" spans="1:21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14">
        <f t="shared" si="28"/>
        <v>95.699367088607602</v>
      </c>
      <c r="N319" t="b">
        <v>1</v>
      </c>
      <c r="O319" s="5">
        <f t="shared" si="29"/>
        <v>1.0080333333333333</v>
      </c>
      <c r="P319" s="14">
        <f t="shared" si="30"/>
        <v>95.699367088607602</v>
      </c>
      <c r="Q319" s="8">
        <f t="shared" si="31"/>
        <v>41589.676886574074</v>
      </c>
      <c r="R319" s="8">
        <f t="shared" si="32"/>
        <v>41619.676886574074</v>
      </c>
      <c r="S319" t="s">
        <v>8269</v>
      </c>
      <c r="T319" t="str">
        <f t="shared" si="33"/>
        <v>film &amp; video</v>
      </c>
      <c r="U319" t="str">
        <f t="shared" si="34"/>
        <v>documentary</v>
      </c>
    </row>
    <row r="320" spans="1:21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14">
        <f t="shared" si="28"/>
        <v>49.880281690140848</v>
      </c>
      <c r="N320" t="b">
        <v>1</v>
      </c>
      <c r="O320" s="5">
        <f t="shared" si="29"/>
        <v>2.8332000000000002</v>
      </c>
      <c r="P320" s="14">
        <f t="shared" si="30"/>
        <v>49.880281690140848</v>
      </c>
      <c r="Q320" s="8">
        <f t="shared" si="31"/>
        <v>41330.038784722223</v>
      </c>
      <c r="R320" s="8">
        <f t="shared" si="32"/>
        <v>41359.997118055559</v>
      </c>
      <c r="S320" t="s">
        <v>8269</v>
      </c>
      <c r="T320" t="str">
        <f t="shared" si="33"/>
        <v>film &amp; video</v>
      </c>
      <c r="U320" t="str">
        <f t="shared" si="34"/>
        <v>documentary</v>
      </c>
    </row>
    <row r="321" spans="1:21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14">
        <f t="shared" si="28"/>
        <v>110.47058823529412</v>
      </c>
      <c r="N321" t="b">
        <v>1</v>
      </c>
      <c r="O321" s="5">
        <f t="shared" si="29"/>
        <v>1.1268</v>
      </c>
      <c r="P321" s="14">
        <f t="shared" si="30"/>
        <v>110.47058823529412</v>
      </c>
      <c r="Q321" s="8">
        <f t="shared" si="31"/>
        <v>40123.83829861111</v>
      </c>
      <c r="R321" s="8">
        <f t="shared" si="32"/>
        <v>40211.332638888889</v>
      </c>
      <c r="S321" t="s">
        <v>8269</v>
      </c>
      <c r="T321" t="str">
        <f t="shared" si="33"/>
        <v>film &amp; video</v>
      </c>
      <c r="U321" t="str">
        <f t="shared" si="34"/>
        <v>documentary</v>
      </c>
    </row>
    <row r="322" spans="1:21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14">
        <f t="shared" ref="M322:M385" si="35">$E322/$L322</f>
        <v>134.91139240506328</v>
      </c>
      <c r="N322" t="b">
        <v>1</v>
      </c>
      <c r="O322" s="5">
        <f t="shared" ref="O322:O385" si="36">E322/D322</f>
        <v>1.0658000000000001</v>
      </c>
      <c r="P322" s="14">
        <f t="shared" ref="P322:P385" si="37">$E322/$L322</f>
        <v>134.91139240506328</v>
      </c>
      <c r="Q322" s="8">
        <f t="shared" ref="Q322:Q385" si="38">(((J322/60)/60)/24)+DATE(1970,1,1)</f>
        <v>42331.551307870366</v>
      </c>
      <c r="R322" s="8">
        <f t="shared" ref="R322:R385" si="39">(((I322/60)/60)/24)+DATE(1970,1,1)</f>
        <v>42360.958333333328</v>
      </c>
      <c r="S322" t="s">
        <v>8269</v>
      </c>
      <c r="T322" t="str">
        <f t="shared" ref="T322:T385" si="40">LEFT(S322, SEARCH("/",S322,1)-1)</f>
        <v>film &amp; video</v>
      </c>
      <c r="U322" t="str">
        <f t="shared" ref="U322:U385" si="41">RIGHT(S322,LEN(S322)-SEARCH("/",S322,1))</f>
        <v>documentary</v>
      </c>
    </row>
    <row r="323" spans="1:21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14">
        <f t="shared" si="35"/>
        <v>106.62314540059347</v>
      </c>
      <c r="N323" t="b">
        <v>1</v>
      </c>
      <c r="O323" s="5">
        <f t="shared" si="36"/>
        <v>1.0266285714285714</v>
      </c>
      <c r="P323" s="14">
        <f t="shared" si="37"/>
        <v>106.62314540059347</v>
      </c>
      <c r="Q323" s="8">
        <f t="shared" si="38"/>
        <v>42647.446597222224</v>
      </c>
      <c r="R323" s="8">
        <f t="shared" si="39"/>
        <v>42682.488263888896</v>
      </c>
      <c r="S323" t="s">
        <v>8269</v>
      </c>
      <c r="T323" t="str">
        <f t="shared" si="40"/>
        <v>film &amp; video</v>
      </c>
      <c r="U323" t="str">
        <f t="shared" si="41"/>
        <v>documentary</v>
      </c>
    </row>
    <row r="324" spans="1:21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14">
        <f t="shared" si="35"/>
        <v>145.04301075268816</v>
      </c>
      <c r="N324" t="b">
        <v>1</v>
      </c>
      <c r="O324" s="5">
        <f t="shared" si="36"/>
        <v>1.0791200000000001</v>
      </c>
      <c r="P324" s="14">
        <f t="shared" si="37"/>
        <v>145.04301075268816</v>
      </c>
      <c r="Q324" s="8">
        <f t="shared" si="38"/>
        <v>42473.57</v>
      </c>
      <c r="R324" s="8">
        <f t="shared" si="39"/>
        <v>42503.57</v>
      </c>
      <c r="S324" t="s">
        <v>8269</v>
      </c>
      <c r="T324" t="str">
        <f t="shared" si="40"/>
        <v>film &amp; video</v>
      </c>
      <c r="U324" t="str">
        <f t="shared" si="41"/>
        <v>documentary</v>
      </c>
    </row>
    <row r="325" spans="1:21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14">
        <f t="shared" si="35"/>
        <v>114.58620689655173</v>
      </c>
      <c r="N325" t="b">
        <v>1</v>
      </c>
      <c r="O325" s="5">
        <f t="shared" si="36"/>
        <v>1.2307407407407407</v>
      </c>
      <c r="P325" s="14">
        <f t="shared" si="37"/>
        <v>114.58620689655173</v>
      </c>
      <c r="Q325" s="8">
        <f t="shared" si="38"/>
        <v>42697.32136574074</v>
      </c>
      <c r="R325" s="8">
        <f t="shared" si="39"/>
        <v>42725.332638888889</v>
      </c>
      <c r="S325" t="s">
        <v>8269</v>
      </c>
      <c r="T325" t="str">
        <f t="shared" si="40"/>
        <v>film &amp; video</v>
      </c>
      <c r="U325" t="str">
        <f t="shared" si="41"/>
        <v>documentary</v>
      </c>
    </row>
    <row r="326" spans="1:21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14">
        <f t="shared" si="35"/>
        <v>105.3170731707317</v>
      </c>
      <c r="N326" t="b">
        <v>1</v>
      </c>
      <c r="O326" s="5">
        <f t="shared" si="36"/>
        <v>1.016</v>
      </c>
      <c r="P326" s="14">
        <f t="shared" si="37"/>
        <v>105.3170731707317</v>
      </c>
      <c r="Q326" s="8">
        <f t="shared" si="38"/>
        <v>42184.626250000001</v>
      </c>
      <c r="R326" s="8">
        <f t="shared" si="39"/>
        <v>42217.626250000001</v>
      </c>
      <c r="S326" t="s">
        <v>8269</v>
      </c>
      <c r="T326" t="str">
        <f t="shared" si="40"/>
        <v>film &amp; video</v>
      </c>
      <c r="U326" t="str">
        <f t="shared" si="41"/>
        <v>documentary</v>
      </c>
    </row>
    <row r="327" spans="1:21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14">
        <f t="shared" si="35"/>
        <v>70.921195652173907</v>
      </c>
      <c r="N327" t="b">
        <v>1</v>
      </c>
      <c r="O327" s="5">
        <f t="shared" si="36"/>
        <v>1.04396</v>
      </c>
      <c r="P327" s="14">
        <f t="shared" si="37"/>
        <v>70.921195652173907</v>
      </c>
      <c r="Q327" s="8">
        <f t="shared" si="38"/>
        <v>42689.187881944439</v>
      </c>
      <c r="R327" s="8">
        <f t="shared" si="39"/>
        <v>42724.187881944439</v>
      </c>
      <c r="S327" t="s">
        <v>8269</v>
      </c>
      <c r="T327" t="str">
        <f t="shared" si="40"/>
        <v>film &amp; video</v>
      </c>
      <c r="U327" t="str">
        <f t="shared" si="41"/>
        <v>documentary</v>
      </c>
    </row>
    <row r="328" spans="1:21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14">
        <f t="shared" si="35"/>
        <v>147.17167680278018</v>
      </c>
      <c r="N328" t="b">
        <v>1</v>
      </c>
      <c r="O328" s="5">
        <f t="shared" si="36"/>
        <v>1.1292973333333334</v>
      </c>
      <c r="P328" s="14">
        <f t="shared" si="37"/>
        <v>147.17167680278018</v>
      </c>
      <c r="Q328" s="8">
        <f t="shared" si="38"/>
        <v>42775.314884259264</v>
      </c>
      <c r="R328" s="8">
        <f t="shared" si="39"/>
        <v>42808.956250000003</v>
      </c>
      <c r="S328" t="s">
        <v>8269</v>
      </c>
      <c r="T328" t="str">
        <f t="shared" si="40"/>
        <v>film &amp; video</v>
      </c>
      <c r="U328" t="str">
        <f t="shared" si="41"/>
        <v>documentary</v>
      </c>
    </row>
    <row r="329" spans="1:21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14">
        <f t="shared" si="35"/>
        <v>160.47058823529412</v>
      </c>
      <c r="N329" t="b">
        <v>1</v>
      </c>
      <c r="O329" s="5">
        <f t="shared" si="36"/>
        <v>1.3640000000000001</v>
      </c>
      <c r="P329" s="14">
        <f t="shared" si="37"/>
        <v>160.47058823529412</v>
      </c>
      <c r="Q329" s="8">
        <f t="shared" si="38"/>
        <v>42058.235289351855</v>
      </c>
      <c r="R329" s="8">
        <f t="shared" si="39"/>
        <v>42085.333333333328</v>
      </c>
      <c r="S329" t="s">
        <v>8269</v>
      </c>
      <c r="T329" t="str">
        <f t="shared" si="40"/>
        <v>film &amp; video</v>
      </c>
      <c r="U329" t="str">
        <f t="shared" si="41"/>
        <v>documentary</v>
      </c>
    </row>
    <row r="330" spans="1:21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14">
        <f t="shared" si="35"/>
        <v>156.04578313253012</v>
      </c>
      <c r="N330" t="b">
        <v>1</v>
      </c>
      <c r="O330" s="5">
        <f t="shared" si="36"/>
        <v>1.036144</v>
      </c>
      <c r="P330" s="14">
        <f t="shared" si="37"/>
        <v>156.04578313253012</v>
      </c>
      <c r="Q330" s="8">
        <f t="shared" si="38"/>
        <v>42278.946620370371</v>
      </c>
      <c r="R330" s="8">
        <f t="shared" si="39"/>
        <v>42309.166666666672</v>
      </c>
      <c r="S330" t="s">
        <v>8269</v>
      </c>
      <c r="T330" t="str">
        <f t="shared" si="40"/>
        <v>film &amp; video</v>
      </c>
      <c r="U330" t="str">
        <f t="shared" si="41"/>
        <v>documentary</v>
      </c>
    </row>
    <row r="331" spans="1:21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14">
        <f t="shared" si="35"/>
        <v>63.17365269461078</v>
      </c>
      <c r="N331" t="b">
        <v>1</v>
      </c>
      <c r="O331" s="5">
        <f t="shared" si="36"/>
        <v>1.0549999999999999</v>
      </c>
      <c r="P331" s="14">
        <f t="shared" si="37"/>
        <v>63.17365269461078</v>
      </c>
      <c r="Q331" s="8">
        <f t="shared" si="38"/>
        <v>42291.46674768519</v>
      </c>
      <c r="R331" s="8">
        <f t="shared" si="39"/>
        <v>42315.166666666672</v>
      </c>
      <c r="S331" t="s">
        <v>8269</v>
      </c>
      <c r="T331" t="str">
        <f t="shared" si="40"/>
        <v>film &amp; video</v>
      </c>
      <c r="U331" t="str">
        <f t="shared" si="41"/>
        <v>documentary</v>
      </c>
    </row>
    <row r="332" spans="1:21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14">
        <f t="shared" si="35"/>
        <v>104.82352941176471</v>
      </c>
      <c r="N332" t="b">
        <v>1</v>
      </c>
      <c r="O332" s="5">
        <f t="shared" si="36"/>
        <v>1.0182857142857142</v>
      </c>
      <c r="P332" s="14">
        <f t="shared" si="37"/>
        <v>104.82352941176471</v>
      </c>
      <c r="Q332" s="8">
        <f t="shared" si="38"/>
        <v>41379.515775462962</v>
      </c>
      <c r="R332" s="8">
        <f t="shared" si="39"/>
        <v>41411.165972222225</v>
      </c>
      <c r="S332" t="s">
        <v>8269</v>
      </c>
      <c r="T332" t="str">
        <f t="shared" si="40"/>
        <v>film &amp; video</v>
      </c>
      <c r="U332" t="str">
        <f t="shared" si="41"/>
        <v>documentary</v>
      </c>
    </row>
    <row r="333" spans="1:21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14">
        <f t="shared" si="35"/>
        <v>97.356164383561648</v>
      </c>
      <c r="N333" t="b">
        <v>1</v>
      </c>
      <c r="O333" s="5">
        <f t="shared" si="36"/>
        <v>1.0660499999999999</v>
      </c>
      <c r="P333" s="14">
        <f t="shared" si="37"/>
        <v>97.356164383561648</v>
      </c>
      <c r="Q333" s="8">
        <f t="shared" si="38"/>
        <v>42507.581412037034</v>
      </c>
      <c r="R333" s="8">
        <f t="shared" si="39"/>
        <v>42538.581412037034</v>
      </c>
      <c r="S333" t="s">
        <v>8269</v>
      </c>
      <c r="T333" t="str">
        <f t="shared" si="40"/>
        <v>film &amp; video</v>
      </c>
      <c r="U333" t="str">
        <f t="shared" si="41"/>
        <v>documentary</v>
      </c>
    </row>
    <row r="334" spans="1:21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14">
        <f t="shared" si="35"/>
        <v>203.63063063063063</v>
      </c>
      <c r="N334" t="b">
        <v>1</v>
      </c>
      <c r="O334" s="5">
        <f t="shared" si="36"/>
        <v>1.13015</v>
      </c>
      <c r="P334" s="14">
        <f t="shared" si="37"/>
        <v>203.63063063063063</v>
      </c>
      <c r="Q334" s="8">
        <f t="shared" si="38"/>
        <v>42263.680289351847</v>
      </c>
      <c r="R334" s="8">
        <f t="shared" si="39"/>
        <v>42305.333333333328</v>
      </c>
      <c r="S334" t="s">
        <v>8269</v>
      </c>
      <c r="T334" t="str">
        <f t="shared" si="40"/>
        <v>film &amp; video</v>
      </c>
      <c r="U334" t="str">
        <f t="shared" si="41"/>
        <v>documentary</v>
      </c>
    </row>
    <row r="335" spans="1:21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14">
        <f t="shared" si="35"/>
        <v>188.31203007518798</v>
      </c>
      <c r="N335" t="b">
        <v>1</v>
      </c>
      <c r="O335" s="5">
        <f t="shared" si="36"/>
        <v>1.252275</v>
      </c>
      <c r="P335" s="14">
        <f t="shared" si="37"/>
        <v>188.31203007518798</v>
      </c>
      <c r="Q335" s="8">
        <f t="shared" si="38"/>
        <v>42437.636469907404</v>
      </c>
      <c r="R335" s="8">
        <f t="shared" si="39"/>
        <v>42467.59480324074</v>
      </c>
      <c r="S335" t="s">
        <v>8269</v>
      </c>
      <c r="T335" t="str">
        <f t="shared" si="40"/>
        <v>film &amp; video</v>
      </c>
      <c r="U335" t="str">
        <f t="shared" si="41"/>
        <v>documentary</v>
      </c>
    </row>
    <row r="336" spans="1:21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14">
        <f t="shared" si="35"/>
        <v>146.65217391304347</v>
      </c>
      <c r="N336" t="b">
        <v>1</v>
      </c>
      <c r="O336" s="5">
        <f t="shared" si="36"/>
        <v>1.0119</v>
      </c>
      <c r="P336" s="14">
        <f t="shared" si="37"/>
        <v>146.65217391304347</v>
      </c>
      <c r="Q336" s="8">
        <f t="shared" si="38"/>
        <v>42101.682372685187</v>
      </c>
      <c r="R336" s="8">
        <f t="shared" si="39"/>
        <v>42139.791666666672</v>
      </c>
      <c r="S336" t="s">
        <v>8269</v>
      </c>
      <c r="T336" t="str">
        <f t="shared" si="40"/>
        <v>film &amp; video</v>
      </c>
      <c r="U336" t="str">
        <f t="shared" si="41"/>
        <v>documentary</v>
      </c>
    </row>
    <row r="337" spans="1:21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14">
        <f t="shared" si="35"/>
        <v>109.1875</v>
      </c>
      <c r="N337" t="b">
        <v>1</v>
      </c>
      <c r="O337" s="5">
        <f t="shared" si="36"/>
        <v>1.0276470588235294</v>
      </c>
      <c r="P337" s="14">
        <f t="shared" si="37"/>
        <v>109.1875</v>
      </c>
      <c r="Q337" s="8">
        <f t="shared" si="38"/>
        <v>42101.737442129626</v>
      </c>
      <c r="R337" s="8">
        <f t="shared" si="39"/>
        <v>42132.916666666672</v>
      </c>
      <c r="S337" t="s">
        <v>8269</v>
      </c>
      <c r="T337" t="str">
        <f t="shared" si="40"/>
        <v>film &amp; video</v>
      </c>
      <c r="U337" t="str">
        <f t="shared" si="41"/>
        <v>documentary</v>
      </c>
    </row>
    <row r="338" spans="1:21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14">
        <f t="shared" si="35"/>
        <v>59.249046653144013</v>
      </c>
      <c r="N338" t="b">
        <v>1</v>
      </c>
      <c r="O338" s="5">
        <f t="shared" si="36"/>
        <v>1.1683911999999999</v>
      </c>
      <c r="P338" s="14">
        <f t="shared" si="37"/>
        <v>59.249046653144013</v>
      </c>
      <c r="Q338" s="8">
        <f t="shared" si="38"/>
        <v>42291.596273148149</v>
      </c>
      <c r="R338" s="8">
        <f t="shared" si="39"/>
        <v>42321.637939814813</v>
      </c>
      <c r="S338" t="s">
        <v>8269</v>
      </c>
      <c r="T338" t="str">
        <f t="shared" si="40"/>
        <v>film &amp; video</v>
      </c>
      <c r="U338" t="str">
        <f t="shared" si="41"/>
        <v>documentary</v>
      </c>
    </row>
    <row r="339" spans="1:21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14">
        <f t="shared" si="35"/>
        <v>97.904838709677421</v>
      </c>
      <c r="N339" t="b">
        <v>1</v>
      </c>
      <c r="O339" s="5">
        <f t="shared" si="36"/>
        <v>1.0116833333333335</v>
      </c>
      <c r="P339" s="14">
        <f t="shared" si="37"/>
        <v>97.904838709677421</v>
      </c>
      <c r="Q339" s="8">
        <f t="shared" si="38"/>
        <v>42047.128564814819</v>
      </c>
      <c r="R339" s="8">
        <f t="shared" si="39"/>
        <v>42077.086898148147</v>
      </c>
      <c r="S339" t="s">
        <v>8269</v>
      </c>
      <c r="T339" t="str">
        <f t="shared" si="40"/>
        <v>film &amp; video</v>
      </c>
      <c r="U339" t="str">
        <f t="shared" si="41"/>
        <v>documentary</v>
      </c>
    </row>
    <row r="340" spans="1:21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14">
        <f t="shared" si="35"/>
        <v>70.000169491525426</v>
      </c>
      <c r="N340" t="b">
        <v>1</v>
      </c>
      <c r="O340" s="5">
        <f t="shared" si="36"/>
        <v>1.1013360000000001</v>
      </c>
      <c r="P340" s="14">
        <f t="shared" si="37"/>
        <v>70.000169491525426</v>
      </c>
      <c r="Q340" s="8">
        <f t="shared" si="38"/>
        <v>42559.755671296298</v>
      </c>
      <c r="R340" s="8">
        <f t="shared" si="39"/>
        <v>42616.041666666672</v>
      </c>
      <c r="S340" t="s">
        <v>8269</v>
      </c>
      <c r="T340" t="str">
        <f t="shared" si="40"/>
        <v>film &amp; video</v>
      </c>
      <c r="U340" t="str">
        <f t="shared" si="41"/>
        <v>documentary</v>
      </c>
    </row>
    <row r="341" spans="1:21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14">
        <f t="shared" si="35"/>
        <v>72.865168539325836</v>
      </c>
      <c r="N341" t="b">
        <v>1</v>
      </c>
      <c r="O341" s="5">
        <f t="shared" si="36"/>
        <v>1.0808333333333333</v>
      </c>
      <c r="P341" s="14">
        <f t="shared" si="37"/>
        <v>72.865168539325836</v>
      </c>
      <c r="Q341" s="8">
        <f t="shared" si="38"/>
        <v>42093.760046296295</v>
      </c>
      <c r="R341" s="8">
        <f t="shared" si="39"/>
        <v>42123.760046296295</v>
      </c>
      <c r="S341" t="s">
        <v>8269</v>
      </c>
      <c r="T341" t="str">
        <f t="shared" si="40"/>
        <v>film &amp; video</v>
      </c>
      <c r="U341" t="str">
        <f t="shared" si="41"/>
        <v>documentary</v>
      </c>
    </row>
    <row r="342" spans="1:21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14">
        <f t="shared" si="35"/>
        <v>146.34782608695653</v>
      </c>
      <c r="N342" t="b">
        <v>1</v>
      </c>
      <c r="O342" s="5">
        <f t="shared" si="36"/>
        <v>1.2502285714285715</v>
      </c>
      <c r="P342" s="14">
        <f t="shared" si="37"/>
        <v>146.34782608695653</v>
      </c>
      <c r="Q342" s="8">
        <f t="shared" si="38"/>
        <v>42772.669062500005</v>
      </c>
      <c r="R342" s="8">
        <f t="shared" si="39"/>
        <v>42802.875</v>
      </c>
      <c r="S342" t="s">
        <v>8269</v>
      </c>
      <c r="T342" t="str">
        <f t="shared" si="40"/>
        <v>film &amp; video</v>
      </c>
      <c r="U342" t="str">
        <f t="shared" si="41"/>
        <v>documentary</v>
      </c>
    </row>
    <row r="343" spans="1:21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14">
        <f t="shared" si="35"/>
        <v>67.909090909090907</v>
      </c>
      <c r="N343" t="b">
        <v>1</v>
      </c>
      <c r="O343" s="5">
        <f t="shared" si="36"/>
        <v>1.0671428571428572</v>
      </c>
      <c r="P343" s="14">
        <f t="shared" si="37"/>
        <v>67.909090909090907</v>
      </c>
      <c r="Q343" s="8">
        <f t="shared" si="38"/>
        <v>41894.879606481481</v>
      </c>
      <c r="R343" s="8">
        <f t="shared" si="39"/>
        <v>41913.165972222225</v>
      </c>
      <c r="S343" t="s">
        <v>8269</v>
      </c>
      <c r="T343" t="str">
        <f t="shared" si="40"/>
        <v>film &amp; video</v>
      </c>
      <c r="U343" t="str">
        <f t="shared" si="41"/>
        <v>documentary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14">
        <f t="shared" si="35"/>
        <v>169.85083076923075</v>
      </c>
      <c r="N344" t="b">
        <v>1</v>
      </c>
      <c r="O344" s="5">
        <f t="shared" si="36"/>
        <v>1.0036639999999999</v>
      </c>
      <c r="P344" s="14">
        <f t="shared" si="37"/>
        <v>169.85083076923075</v>
      </c>
      <c r="Q344" s="8">
        <f t="shared" si="38"/>
        <v>42459.780844907407</v>
      </c>
      <c r="R344" s="8">
        <f t="shared" si="39"/>
        <v>42489.780844907407</v>
      </c>
      <c r="S344" t="s">
        <v>8269</v>
      </c>
      <c r="T344" t="str">
        <f t="shared" si="40"/>
        <v>film &amp; video</v>
      </c>
      <c r="U344" t="str">
        <f t="shared" si="41"/>
        <v>documentary</v>
      </c>
    </row>
    <row r="345" spans="1:21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14">
        <f t="shared" si="35"/>
        <v>58.413339694656486</v>
      </c>
      <c r="N345" t="b">
        <v>1</v>
      </c>
      <c r="O345" s="5">
        <f t="shared" si="36"/>
        <v>1.0202863333333334</v>
      </c>
      <c r="P345" s="14">
        <f t="shared" si="37"/>
        <v>58.413339694656486</v>
      </c>
      <c r="Q345" s="8">
        <f t="shared" si="38"/>
        <v>41926.73778935185</v>
      </c>
      <c r="R345" s="8">
        <f t="shared" si="39"/>
        <v>41957.125</v>
      </c>
      <c r="S345" t="s">
        <v>8269</v>
      </c>
      <c r="T345" t="str">
        <f t="shared" si="40"/>
        <v>film &amp; video</v>
      </c>
      <c r="U345" t="str">
        <f t="shared" si="41"/>
        <v>documentary</v>
      </c>
    </row>
    <row r="346" spans="1:21" ht="28.8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14">
        <f t="shared" si="35"/>
        <v>119.99298245614035</v>
      </c>
      <c r="N346" t="b">
        <v>1</v>
      </c>
      <c r="O346" s="5">
        <f t="shared" si="36"/>
        <v>1.0208358208955224</v>
      </c>
      <c r="P346" s="14">
        <f t="shared" si="37"/>
        <v>119.99298245614035</v>
      </c>
      <c r="Q346" s="8">
        <f t="shared" si="38"/>
        <v>42111.970995370371</v>
      </c>
      <c r="R346" s="8">
        <f t="shared" si="39"/>
        <v>42156.097222222219</v>
      </c>
      <c r="S346" t="s">
        <v>8269</v>
      </c>
      <c r="T346" t="str">
        <f t="shared" si="40"/>
        <v>film &amp; video</v>
      </c>
      <c r="U346" t="str">
        <f t="shared" si="41"/>
        <v>documentary</v>
      </c>
    </row>
    <row r="347" spans="1:21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14">
        <f t="shared" si="35"/>
        <v>99.860335195530723</v>
      </c>
      <c r="N347" t="b">
        <v>1</v>
      </c>
      <c r="O347" s="5">
        <f t="shared" si="36"/>
        <v>1.2327586206896552</v>
      </c>
      <c r="P347" s="14">
        <f t="shared" si="37"/>
        <v>99.860335195530723</v>
      </c>
      <c r="Q347" s="8">
        <f t="shared" si="38"/>
        <v>42114.944328703699</v>
      </c>
      <c r="R347" s="8">
        <f t="shared" si="39"/>
        <v>42144.944328703699</v>
      </c>
      <c r="S347" t="s">
        <v>8269</v>
      </c>
      <c r="T347" t="str">
        <f t="shared" si="40"/>
        <v>film &amp; video</v>
      </c>
      <c r="U347" t="str">
        <f t="shared" si="41"/>
        <v>documentary</v>
      </c>
    </row>
    <row r="348" spans="1:21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14">
        <f t="shared" si="35"/>
        <v>90.579148936170213</v>
      </c>
      <c r="N348" t="b">
        <v>1</v>
      </c>
      <c r="O348" s="5">
        <f t="shared" si="36"/>
        <v>1.7028880000000002</v>
      </c>
      <c r="P348" s="14">
        <f t="shared" si="37"/>
        <v>90.579148936170213</v>
      </c>
      <c r="Q348" s="8">
        <f t="shared" si="38"/>
        <v>42261.500243055561</v>
      </c>
      <c r="R348" s="8">
        <f t="shared" si="39"/>
        <v>42291.500243055561</v>
      </c>
      <c r="S348" t="s">
        <v>8269</v>
      </c>
      <c r="T348" t="str">
        <f t="shared" si="40"/>
        <v>film &amp; video</v>
      </c>
      <c r="U348" t="str">
        <f t="shared" si="41"/>
        <v>documentary</v>
      </c>
    </row>
    <row r="349" spans="1:21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14">
        <f t="shared" si="35"/>
        <v>117.77361477572559</v>
      </c>
      <c r="N349" t="b">
        <v>1</v>
      </c>
      <c r="O349" s="5">
        <f t="shared" si="36"/>
        <v>1.1159049999999999</v>
      </c>
      <c r="P349" s="14">
        <f t="shared" si="37"/>
        <v>117.77361477572559</v>
      </c>
      <c r="Q349" s="8">
        <f t="shared" si="38"/>
        <v>42292.495474537034</v>
      </c>
      <c r="R349" s="8">
        <f t="shared" si="39"/>
        <v>42322.537141203706</v>
      </c>
      <c r="S349" t="s">
        <v>8269</v>
      </c>
      <c r="T349" t="str">
        <f t="shared" si="40"/>
        <v>film &amp; video</v>
      </c>
      <c r="U349" t="str">
        <f t="shared" si="41"/>
        <v>documentary</v>
      </c>
    </row>
    <row r="350" spans="1:21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14">
        <f t="shared" si="35"/>
        <v>86.554621848739501</v>
      </c>
      <c r="N350" t="b">
        <v>1</v>
      </c>
      <c r="O350" s="5">
        <f t="shared" si="36"/>
        <v>1.03</v>
      </c>
      <c r="P350" s="14">
        <f t="shared" si="37"/>
        <v>86.554621848739501</v>
      </c>
      <c r="Q350" s="8">
        <f t="shared" si="38"/>
        <v>42207.58699074074</v>
      </c>
      <c r="R350" s="8">
        <f t="shared" si="39"/>
        <v>42237.58699074074</v>
      </c>
      <c r="S350" t="s">
        <v>8269</v>
      </c>
      <c r="T350" t="str">
        <f t="shared" si="40"/>
        <v>film &amp; video</v>
      </c>
      <c r="U350" t="str">
        <f t="shared" si="41"/>
        <v>documentary</v>
      </c>
    </row>
    <row r="351" spans="1:21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14">
        <f t="shared" si="35"/>
        <v>71.899281437125751</v>
      </c>
      <c r="N351" t="b">
        <v>1</v>
      </c>
      <c r="O351" s="5">
        <f t="shared" si="36"/>
        <v>1.0663570159857905</v>
      </c>
      <c r="P351" s="14">
        <f t="shared" si="37"/>
        <v>71.899281437125751</v>
      </c>
      <c r="Q351" s="8">
        <f t="shared" si="38"/>
        <v>42760.498935185184</v>
      </c>
      <c r="R351" s="8">
        <f t="shared" si="39"/>
        <v>42790.498935185184</v>
      </c>
      <c r="S351" t="s">
        <v>8269</v>
      </c>
      <c r="T351" t="str">
        <f t="shared" si="40"/>
        <v>film &amp; video</v>
      </c>
      <c r="U351" t="str">
        <f t="shared" si="41"/>
        <v>documentary</v>
      </c>
    </row>
    <row r="352" spans="1:21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14">
        <f t="shared" si="35"/>
        <v>129.81900452488688</v>
      </c>
      <c r="N352" t="b">
        <v>1</v>
      </c>
      <c r="O352" s="5">
        <f t="shared" si="36"/>
        <v>1.1476</v>
      </c>
      <c r="P352" s="14">
        <f t="shared" si="37"/>
        <v>129.81900452488688</v>
      </c>
      <c r="Q352" s="8">
        <f t="shared" si="38"/>
        <v>42586.066076388888</v>
      </c>
      <c r="R352" s="8">
        <f t="shared" si="39"/>
        <v>42624.165972222225</v>
      </c>
      <c r="S352" t="s">
        <v>8269</v>
      </c>
      <c r="T352" t="str">
        <f t="shared" si="40"/>
        <v>film &amp; video</v>
      </c>
      <c r="U352" t="str">
        <f t="shared" si="41"/>
        <v>documentary</v>
      </c>
    </row>
    <row r="353" spans="1:21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14">
        <f t="shared" si="35"/>
        <v>44.912863070539416</v>
      </c>
      <c r="N353" t="b">
        <v>1</v>
      </c>
      <c r="O353" s="5">
        <f t="shared" si="36"/>
        <v>1.2734117647058822</v>
      </c>
      <c r="P353" s="14">
        <f t="shared" si="37"/>
        <v>44.912863070539416</v>
      </c>
      <c r="Q353" s="8">
        <f t="shared" si="38"/>
        <v>42427.964745370366</v>
      </c>
      <c r="R353" s="8">
        <f t="shared" si="39"/>
        <v>42467.923078703709</v>
      </c>
      <c r="S353" t="s">
        <v>8269</v>
      </c>
      <c r="T353" t="str">
        <f t="shared" si="40"/>
        <v>film &amp; video</v>
      </c>
      <c r="U353" t="str">
        <f t="shared" si="41"/>
        <v>documentary</v>
      </c>
    </row>
    <row r="354" spans="1:21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14">
        <f t="shared" si="35"/>
        <v>40.755244755244753</v>
      </c>
      <c r="N354" t="b">
        <v>1</v>
      </c>
      <c r="O354" s="5">
        <f t="shared" si="36"/>
        <v>1.1656</v>
      </c>
      <c r="P354" s="14">
        <f t="shared" si="37"/>
        <v>40.755244755244753</v>
      </c>
      <c r="Q354" s="8">
        <f t="shared" si="38"/>
        <v>41890.167453703703</v>
      </c>
      <c r="R354" s="8">
        <f t="shared" si="39"/>
        <v>41920.167453703703</v>
      </c>
      <c r="S354" t="s">
        <v>8269</v>
      </c>
      <c r="T354" t="str">
        <f t="shared" si="40"/>
        <v>film &amp; video</v>
      </c>
      <c r="U354" t="str">
        <f t="shared" si="41"/>
        <v>documentary</v>
      </c>
    </row>
    <row r="355" spans="1:21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14">
        <f t="shared" si="35"/>
        <v>103.52394779771615</v>
      </c>
      <c r="N355" t="b">
        <v>1</v>
      </c>
      <c r="O355" s="5">
        <f t="shared" si="36"/>
        <v>1.0861819426615318</v>
      </c>
      <c r="P355" s="14">
        <f t="shared" si="37"/>
        <v>103.52394779771615</v>
      </c>
      <c r="Q355" s="8">
        <f t="shared" si="38"/>
        <v>42297.791886574079</v>
      </c>
      <c r="R355" s="8">
        <f t="shared" si="39"/>
        <v>42327.833553240736</v>
      </c>
      <c r="S355" t="s">
        <v>8269</v>
      </c>
      <c r="T355" t="str">
        <f t="shared" si="40"/>
        <v>film &amp; video</v>
      </c>
      <c r="U355" t="str">
        <f t="shared" si="41"/>
        <v>documentary</v>
      </c>
    </row>
    <row r="356" spans="1:21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14">
        <f t="shared" si="35"/>
        <v>125.44827586206897</v>
      </c>
      <c r="N356" t="b">
        <v>1</v>
      </c>
      <c r="O356" s="5">
        <f t="shared" si="36"/>
        <v>1.0394285714285714</v>
      </c>
      <c r="P356" s="14">
        <f t="shared" si="37"/>
        <v>125.44827586206897</v>
      </c>
      <c r="Q356" s="8">
        <f t="shared" si="38"/>
        <v>42438.827789351853</v>
      </c>
      <c r="R356" s="8">
        <f t="shared" si="39"/>
        <v>42468.786122685182</v>
      </c>
      <c r="S356" t="s">
        <v>8269</v>
      </c>
      <c r="T356" t="str">
        <f t="shared" si="40"/>
        <v>film &amp; video</v>
      </c>
      <c r="U356" t="str">
        <f t="shared" si="41"/>
        <v>documentary</v>
      </c>
    </row>
    <row r="357" spans="1:21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14">
        <f t="shared" si="35"/>
        <v>246.60606060606059</v>
      </c>
      <c r="N357" t="b">
        <v>1</v>
      </c>
      <c r="O357" s="5">
        <f t="shared" si="36"/>
        <v>1.1625714285714286</v>
      </c>
      <c r="P357" s="14">
        <f t="shared" si="37"/>
        <v>246.60606060606059</v>
      </c>
      <c r="Q357" s="8">
        <f t="shared" si="38"/>
        <v>41943.293912037036</v>
      </c>
      <c r="R357" s="8">
        <f t="shared" si="39"/>
        <v>41974.3355787037</v>
      </c>
      <c r="S357" t="s">
        <v>8269</v>
      </c>
      <c r="T357" t="str">
        <f t="shared" si="40"/>
        <v>film &amp; video</v>
      </c>
      <c r="U357" t="str">
        <f t="shared" si="41"/>
        <v>documentary</v>
      </c>
    </row>
    <row r="358" spans="1:21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14">
        <f t="shared" si="35"/>
        <v>79.401340206185566</v>
      </c>
      <c r="N358" t="b">
        <v>1</v>
      </c>
      <c r="O358" s="5">
        <f t="shared" si="36"/>
        <v>1.0269239999999999</v>
      </c>
      <c r="P358" s="14">
        <f t="shared" si="37"/>
        <v>79.401340206185566</v>
      </c>
      <c r="Q358" s="8">
        <f t="shared" si="38"/>
        <v>42415.803159722222</v>
      </c>
      <c r="R358" s="8">
        <f t="shared" si="39"/>
        <v>42445.761493055557</v>
      </c>
      <c r="S358" t="s">
        <v>8269</v>
      </c>
      <c r="T358" t="str">
        <f t="shared" si="40"/>
        <v>film &amp; video</v>
      </c>
      <c r="U358" t="str">
        <f t="shared" si="41"/>
        <v>documentary</v>
      </c>
    </row>
    <row r="359" spans="1:21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14">
        <f t="shared" si="35"/>
        <v>86.138613861386133</v>
      </c>
      <c r="N359" t="b">
        <v>1</v>
      </c>
      <c r="O359" s="5">
        <f t="shared" si="36"/>
        <v>1.74</v>
      </c>
      <c r="P359" s="14">
        <f t="shared" si="37"/>
        <v>86.138613861386133</v>
      </c>
      <c r="Q359" s="8">
        <f t="shared" si="38"/>
        <v>42078.222187499996</v>
      </c>
      <c r="R359" s="8">
        <f t="shared" si="39"/>
        <v>42118.222187499996</v>
      </c>
      <c r="S359" t="s">
        <v>8269</v>
      </c>
      <c r="T359" t="str">
        <f t="shared" si="40"/>
        <v>film &amp; video</v>
      </c>
      <c r="U359" t="str">
        <f t="shared" si="41"/>
        <v>documentary</v>
      </c>
    </row>
    <row r="360" spans="1:21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14">
        <f t="shared" si="35"/>
        <v>193.04868913857678</v>
      </c>
      <c r="N360" t="b">
        <v>1</v>
      </c>
      <c r="O360" s="5">
        <f t="shared" si="36"/>
        <v>1.03088</v>
      </c>
      <c r="P360" s="14">
        <f t="shared" si="37"/>
        <v>193.04868913857678</v>
      </c>
      <c r="Q360" s="8">
        <f t="shared" si="38"/>
        <v>42507.860196759255</v>
      </c>
      <c r="R360" s="8">
        <f t="shared" si="39"/>
        <v>42536.625</v>
      </c>
      <c r="S360" t="s">
        <v>8269</v>
      </c>
      <c r="T360" t="str">
        <f t="shared" si="40"/>
        <v>film &amp; video</v>
      </c>
      <c r="U360" t="str">
        <f t="shared" si="41"/>
        <v>documentary</v>
      </c>
    </row>
    <row r="361" spans="1:21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14">
        <f t="shared" si="35"/>
        <v>84.023178807947019</v>
      </c>
      <c r="N361" t="b">
        <v>1</v>
      </c>
      <c r="O361" s="5">
        <f t="shared" si="36"/>
        <v>1.0485537190082646</v>
      </c>
      <c r="P361" s="14">
        <f t="shared" si="37"/>
        <v>84.023178807947019</v>
      </c>
      <c r="Q361" s="8">
        <f t="shared" si="38"/>
        <v>41935.070486111108</v>
      </c>
      <c r="R361" s="8">
        <f t="shared" si="39"/>
        <v>41957.216666666667</v>
      </c>
      <c r="S361" t="s">
        <v>8269</v>
      </c>
      <c r="T361" t="str">
        <f t="shared" si="40"/>
        <v>film &amp; video</v>
      </c>
      <c r="U361" t="str">
        <f t="shared" si="41"/>
        <v>documentary</v>
      </c>
    </row>
    <row r="362" spans="1:21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14">
        <f t="shared" si="35"/>
        <v>139.82758620689654</v>
      </c>
      <c r="N362" t="b">
        <v>1</v>
      </c>
      <c r="O362" s="5">
        <f t="shared" si="36"/>
        <v>1.0137499999999999</v>
      </c>
      <c r="P362" s="14">
        <f t="shared" si="37"/>
        <v>139.82758620689654</v>
      </c>
      <c r="Q362" s="8">
        <f t="shared" si="38"/>
        <v>42163.897916666669</v>
      </c>
      <c r="R362" s="8">
        <f t="shared" si="39"/>
        <v>42208.132638888885</v>
      </c>
      <c r="S362" t="s">
        <v>8269</v>
      </c>
      <c r="T362" t="str">
        <f t="shared" si="40"/>
        <v>film &amp; video</v>
      </c>
      <c r="U362" t="str">
        <f t="shared" si="41"/>
        <v>documentary</v>
      </c>
    </row>
    <row r="363" spans="1:21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14">
        <f t="shared" si="35"/>
        <v>109.82189265536722</v>
      </c>
      <c r="N363" t="b">
        <v>1</v>
      </c>
      <c r="O363" s="5">
        <f t="shared" si="36"/>
        <v>1.1107699999999998</v>
      </c>
      <c r="P363" s="14">
        <f t="shared" si="37"/>
        <v>109.82189265536722</v>
      </c>
      <c r="Q363" s="8">
        <f t="shared" si="38"/>
        <v>41936.001226851848</v>
      </c>
      <c r="R363" s="8">
        <f t="shared" si="39"/>
        <v>41966.042893518519</v>
      </c>
      <c r="S363" t="s">
        <v>8269</v>
      </c>
      <c r="T363" t="str">
        <f t="shared" si="40"/>
        <v>film &amp; video</v>
      </c>
      <c r="U363" t="str">
        <f t="shared" si="41"/>
        <v>documentary</v>
      </c>
    </row>
    <row r="364" spans="1:21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14">
        <f t="shared" si="35"/>
        <v>139.53488372093022</v>
      </c>
      <c r="N364" t="b">
        <v>1</v>
      </c>
      <c r="O364" s="5">
        <f t="shared" si="36"/>
        <v>1.2415933781686497</v>
      </c>
      <c r="P364" s="14">
        <f t="shared" si="37"/>
        <v>139.53488372093022</v>
      </c>
      <c r="Q364" s="8">
        <f t="shared" si="38"/>
        <v>41837.210543981484</v>
      </c>
      <c r="R364" s="8">
        <f t="shared" si="39"/>
        <v>41859</v>
      </c>
      <c r="S364" t="s">
        <v>8269</v>
      </c>
      <c r="T364" t="str">
        <f t="shared" si="40"/>
        <v>film &amp; video</v>
      </c>
      <c r="U364" t="str">
        <f t="shared" si="41"/>
        <v>documentary</v>
      </c>
    </row>
    <row r="365" spans="1:21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14">
        <f t="shared" si="35"/>
        <v>347.84615384615387</v>
      </c>
      <c r="N365" t="b">
        <v>1</v>
      </c>
      <c r="O365" s="5">
        <f t="shared" si="36"/>
        <v>1.0133333333333334</v>
      </c>
      <c r="P365" s="14">
        <f t="shared" si="37"/>
        <v>347.84615384615387</v>
      </c>
      <c r="Q365" s="8">
        <f t="shared" si="38"/>
        <v>40255.744629629626</v>
      </c>
      <c r="R365" s="8">
        <f t="shared" si="39"/>
        <v>40300.806944444441</v>
      </c>
      <c r="S365" t="s">
        <v>8269</v>
      </c>
      <c r="T365" t="str">
        <f t="shared" si="40"/>
        <v>film &amp; video</v>
      </c>
      <c r="U365" t="str">
        <f t="shared" si="41"/>
        <v>documentary</v>
      </c>
    </row>
    <row r="366" spans="1:21" ht="28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14">
        <f t="shared" si="35"/>
        <v>68.24159292035398</v>
      </c>
      <c r="N366" t="b">
        <v>1</v>
      </c>
      <c r="O366" s="5">
        <f t="shared" si="36"/>
        <v>1.1016142857142857</v>
      </c>
      <c r="P366" s="14">
        <f t="shared" si="37"/>
        <v>68.24159292035398</v>
      </c>
      <c r="Q366" s="8">
        <f t="shared" si="38"/>
        <v>41780.859629629631</v>
      </c>
      <c r="R366" s="8">
        <f t="shared" si="39"/>
        <v>41811.165972222225</v>
      </c>
      <c r="S366" t="s">
        <v>8269</v>
      </c>
      <c r="T366" t="str">
        <f t="shared" si="40"/>
        <v>film &amp; video</v>
      </c>
      <c r="U366" t="str">
        <f t="shared" si="41"/>
        <v>documentary</v>
      </c>
    </row>
    <row r="367" spans="1:21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14">
        <f t="shared" si="35"/>
        <v>239.93846153846152</v>
      </c>
      <c r="N367" t="b">
        <v>1</v>
      </c>
      <c r="O367" s="5">
        <f t="shared" si="36"/>
        <v>1.0397333333333334</v>
      </c>
      <c r="P367" s="14">
        <f t="shared" si="37"/>
        <v>239.93846153846152</v>
      </c>
      <c r="Q367" s="8">
        <f t="shared" si="38"/>
        <v>41668.606469907405</v>
      </c>
      <c r="R367" s="8">
        <f t="shared" si="39"/>
        <v>41698.606469907405</v>
      </c>
      <c r="S367" t="s">
        <v>8269</v>
      </c>
      <c r="T367" t="str">
        <f t="shared" si="40"/>
        <v>film &amp; video</v>
      </c>
      <c r="U367" t="str">
        <f t="shared" si="41"/>
        <v>documentary</v>
      </c>
    </row>
    <row r="368" spans="1:21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14">
        <f t="shared" si="35"/>
        <v>287.31343283582089</v>
      </c>
      <c r="N368" t="b">
        <v>1</v>
      </c>
      <c r="O368" s="5">
        <f t="shared" si="36"/>
        <v>1.013157894736842</v>
      </c>
      <c r="P368" s="14">
        <f t="shared" si="37"/>
        <v>287.31343283582089</v>
      </c>
      <c r="Q368" s="8">
        <f t="shared" si="38"/>
        <v>41019.793032407404</v>
      </c>
      <c r="R368" s="8">
        <f t="shared" si="39"/>
        <v>41049.793032407404</v>
      </c>
      <c r="S368" t="s">
        <v>8269</v>
      </c>
      <c r="T368" t="str">
        <f t="shared" si="40"/>
        <v>film &amp; video</v>
      </c>
      <c r="U368" t="str">
        <f t="shared" si="41"/>
        <v>documentary</v>
      </c>
    </row>
    <row r="369" spans="1:21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14">
        <f t="shared" si="35"/>
        <v>86.84882352941176</v>
      </c>
      <c r="N369" t="b">
        <v>1</v>
      </c>
      <c r="O369" s="5">
        <f t="shared" si="36"/>
        <v>1.033501</v>
      </c>
      <c r="P369" s="14">
        <f t="shared" si="37"/>
        <v>86.84882352941176</v>
      </c>
      <c r="Q369" s="8">
        <f t="shared" si="38"/>
        <v>41355.577291666668</v>
      </c>
      <c r="R369" s="8">
        <f t="shared" si="39"/>
        <v>41395.207638888889</v>
      </c>
      <c r="S369" t="s">
        <v>8269</v>
      </c>
      <c r="T369" t="str">
        <f t="shared" si="40"/>
        <v>film &amp; video</v>
      </c>
      <c r="U369" t="str">
        <f t="shared" si="41"/>
        <v>documentary</v>
      </c>
    </row>
    <row r="370" spans="1:21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14">
        <f t="shared" si="35"/>
        <v>81.84905660377359</v>
      </c>
      <c r="N370" t="b">
        <v>1</v>
      </c>
      <c r="O370" s="5">
        <f t="shared" si="36"/>
        <v>1.04112</v>
      </c>
      <c r="P370" s="14">
        <f t="shared" si="37"/>
        <v>81.84905660377359</v>
      </c>
      <c r="Q370" s="8">
        <f t="shared" si="38"/>
        <v>42043.605578703704</v>
      </c>
      <c r="R370" s="8">
        <f t="shared" si="39"/>
        <v>42078.563912037032</v>
      </c>
      <c r="S370" t="s">
        <v>8269</v>
      </c>
      <c r="T370" t="str">
        <f t="shared" si="40"/>
        <v>film &amp; video</v>
      </c>
      <c r="U370" t="str">
        <f t="shared" si="41"/>
        <v>documentary</v>
      </c>
    </row>
    <row r="371" spans="1:21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14">
        <f t="shared" si="35"/>
        <v>42.874970059880241</v>
      </c>
      <c r="N371" t="b">
        <v>1</v>
      </c>
      <c r="O371" s="5">
        <f t="shared" si="36"/>
        <v>1.1015569230769231</v>
      </c>
      <c r="P371" s="14">
        <f t="shared" si="37"/>
        <v>42.874970059880241</v>
      </c>
      <c r="Q371" s="8">
        <f t="shared" si="38"/>
        <v>40893.551724537036</v>
      </c>
      <c r="R371" s="8">
        <f t="shared" si="39"/>
        <v>40923.551724537036</v>
      </c>
      <c r="S371" t="s">
        <v>8269</v>
      </c>
      <c r="T371" t="str">
        <f t="shared" si="40"/>
        <v>film &amp; video</v>
      </c>
      <c r="U371" t="str">
        <f t="shared" si="41"/>
        <v>documentary</v>
      </c>
    </row>
    <row r="372" spans="1:21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14">
        <f t="shared" si="35"/>
        <v>709.41860465116281</v>
      </c>
      <c r="N372" t="b">
        <v>1</v>
      </c>
      <c r="O372" s="5">
        <f t="shared" si="36"/>
        <v>1.2202</v>
      </c>
      <c r="P372" s="14">
        <f t="shared" si="37"/>
        <v>709.41860465116281</v>
      </c>
      <c r="Q372" s="8">
        <f t="shared" si="38"/>
        <v>42711.795138888891</v>
      </c>
      <c r="R372" s="8">
        <f t="shared" si="39"/>
        <v>42741.795138888891</v>
      </c>
      <c r="S372" t="s">
        <v>8269</v>
      </c>
      <c r="T372" t="str">
        <f t="shared" si="40"/>
        <v>film &amp; video</v>
      </c>
      <c r="U372" t="str">
        <f t="shared" si="41"/>
        <v>documentary</v>
      </c>
    </row>
    <row r="373" spans="1:21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14">
        <f t="shared" si="35"/>
        <v>161.25517890772127</v>
      </c>
      <c r="N373" t="b">
        <v>1</v>
      </c>
      <c r="O373" s="5">
        <f t="shared" si="36"/>
        <v>1.1416866666666667</v>
      </c>
      <c r="P373" s="14">
        <f t="shared" si="37"/>
        <v>161.25517890772127</v>
      </c>
      <c r="Q373" s="8">
        <f t="shared" si="38"/>
        <v>41261.767812500002</v>
      </c>
      <c r="R373" s="8">
        <f t="shared" si="39"/>
        <v>41306.767812500002</v>
      </c>
      <c r="S373" t="s">
        <v>8269</v>
      </c>
      <c r="T373" t="str">
        <f t="shared" si="40"/>
        <v>film &amp; video</v>
      </c>
      <c r="U373" t="str">
        <f t="shared" si="41"/>
        <v>documentary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14">
        <f t="shared" si="35"/>
        <v>41.777777777777779</v>
      </c>
      <c r="N374" t="b">
        <v>1</v>
      </c>
      <c r="O374" s="5">
        <f t="shared" si="36"/>
        <v>1.2533333333333334</v>
      </c>
      <c r="P374" s="14">
        <f t="shared" si="37"/>
        <v>41.777777777777779</v>
      </c>
      <c r="Q374" s="8">
        <f t="shared" si="38"/>
        <v>42425.576898148152</v>
      </c>
      <c r="R374" s="8">
        <f t="shared" si="39"/>
        <v>42465.666666666672</v>
      </c>
      <c r="S374" t="s">
        <v>8269</v>
      </c>
      <c r="T374" t="str">
        <f t="shared" si="40"/>
        <v>film &amp; video</v>
      </c>
      <c r="U374" t="str">
        <f t="shared" si="41"/>
        <v>documentary</v>
      </c>
    </row>
    <row r="375" spans="1:21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14">
        <f t="shared" si="35"/>
        <v>89.887640449438209</v>
      </c>
      <c r="N375" t="b">
        <v>1</v>
      </c>
      <c r="O375" s="5">
        <f t="shared" si="36"/>
        <v>1.0666666666666667</v>
      </c>
      <c r="P375" s="14">
        <f t="shared" si="37"/>
        <v>89.887640449438209</v>
      </c>
      <c r="Q375" s="8">
        <f t="shared" si="38"/>
        <v>41078.91201388889</v>
      </c>
      <c r="R375" s="8">
        <f t="shared" si="39"/>
        <v>41108.91201388889</v>
      </c>
      <c r="S375" t="s">
        <v>8269</v>
      </c>
      <c r="T375" t="str">
        <f t="shared" si="40"/>
        <v>film &amp; video</v>
      </c>
      <c r="U375" t="str">
        <f t="shared" si="41"/>
        <v>documentary</v>
      </c>
    </row>
    <row r="376" spans="1:21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14">
        <f t="shared" si="35"/>
        <v>45.051724137931032</v>
      </c>
      <c r="N376" t="b">
        <v>1</v>
      </c>
      <c r="O376" s="5">
        <f t="shared" si="36"/>
        <v>1.3065</v>
      </c>
      <c r="P376" s="14">
        <f t="shared" si="37"/>
        <v>45.051724137931032</v>
      </c>
      <c r="Q376" s="8">
        <f t="shared" si="38"/>
        <v>40757.889247685183</v>
      </c>
      <c r="R376" s="8">
        <f t="shared" si="39"/>
        <v>40802.889247685183</v>
      </c>
      <c r="S376" t="s">
        <v>8269</v>
      </c>
      <c r="T376" t="str">
        <f t="shared" si="40"/>
        <v>film &amp; video</v>
      </c>
      <c r="U376" t="str">
        <f t="shared" si="41"/>
        <v>documentary</v>
      </c>
    </row>
    <row r="377" spans="1:21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14">
        <f t="shared" si="35"/>
        <v>42.857142857142854</v>
      </c>
      <c r="N377" t="b">
        <v>1</v>
      </c>
      <c r="O377" s="5">
        <f t="shared" si="36"/>
        <v>1.2</v>
      </c>
      <c r="P377" s="14">
        <f t="shared" si="37"/>
        <v>42.857142857142854</v>
      </c>
      <c r="Q377" s="8">
        <f t="shared" si="38"/>
        <v>41657.985081018516</v>
      </c>
      <c r="R377" s="8">
        <f t="shared" si="39"/>
        <v>41699.720833333333</v>
      </c>
      <c r="S377" t="s">
        <v>8269</v>
      </c>
      <c r="T377" t="str">
        <f t="shared" si="40"/>
        <v>film &amp; video</v>
      </c>
      <c r="U377" t="str">
        <f t="shared" si="41"/>
        <v>documentary</v>
      </c>
    </row>
    <row r="378" spans="1:21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14">
        <f t="shared" si="35"/>
        <v>54.083333333333336</v>
      </c>
      <c r="N378" t="b">
        <v>1</v>
      </c>
      <c r="O378" s="5">
        <f t="shared" si="36"/>
        <v>1.0595918367346939</v>
      </c>
      <c r="P378" s="14">
        <f t="shared" si="37"/>
        <v>54.083333333333336</v>
      </c>
      <c r="Q378" s="8">
        <f t="shared" si="38"/>
        <v>42576.452731481477</v>
      </c>
      <c r="R378" s="8">
        <f t="shared" si="39"/>
        <v>42607.452731481477</v>
      </c>
      <c r="S378" t="s">
        <v>8269</v>
      </c>
      <c r="T378" t="str">
        <f t="shared" si="40"/>
        <v>film &amp; video</v>
      </c>
      <c r="U378" t="str">
        <f t="shared" si="41"/>
        <v>documentary</v>
      </c>
    </row>
    <row r="379" spans="1:21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14">
        <f t="shared" si="35"/>
        <v>103.21804511278195</v>
      </c>
      <c r="N379" t="b">
        <v>1</v>
      </c>
      <c r="O379" s="5">
        <f t="shared" si="36"/>
        <v>1.1439999999999999</v>
      </c>
      <c r="P379" s="14">
        <f t="shared" si="37"/>
        <v>103.21804511278195</v>
      </c>
      <c r="Q379" s="8">
        <f t="shared" si="38"/>
        <v>42292.250787037032</v>
      </c>
      <c r="R379" s="8">
        <f t="shared" si="39"/>
        <v>42322.292361111111</v>
      </c>
      <c r="S379" t="s">
        <v>8269</v>
      </c>
      <c r="T379" t="str">
        <f t="shared" si="40"/>
        <v>film &amp; video</v>
      </c>
      <c r="U379" t="str">
        <f t="shared" si="41"/>
        <v>documentary</v>
      </c>
    </row>
    <row r="380" spans="1:21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14">
        <f t="shared" si="35"/>
        <v>40.397590361445786</v>
      </c>
      <c r="N380" t="b">
        <v>1</v>
      </c>
      <c r="O380" s="5">
        <f t="shared" si="36"/>
        <v>1.1176666666666666</v>
      </c>
      <c r="P380" s="14">
        <f t="shared" si="37"/>
        <v>40.397590361445786</v>
      </c>
      <c r="Q380" s="8">
        <f t="shared" si="38"/>
        <v>42370.571851851855</v>
      </c>
      <c r="R380" s="8">
        <f t="shared" si="39"/>
        <v>42394.994444444441</v>
      </c>
      <c r="S380" t="s">
        <v>8269</v>
      </c>
      <c r="T380" t="str">
        <f t="shared" si="40"/>
        <v>film &amp; video</v>
      </c>
      <c r="U380" t="str">
        <f t="shared" si="41"/>
        <v>documentary</v>
      </c>
    </row>
    <row r="381" spans="1:21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14">
        <f t="shared" si="35"/>
        <v>116.85906040268456</v>
      </c>
      <c r="N381" t="b">
        <v>1</v>
      </c>
      <c r="O381" s="5">
        <f t="shared" si="36"/>
        <v>1.1608000000000001</v>
      </c>
      <c r="P381" s="14">
        <f t="shared" si="37"/>
        <v>116.85906040268456</v>
      </c>
      <c r="Q381" s="8">
        <f t="shared" si="38"/>
        <v>40987.688333333332</v>
      </c>
      <c r="R381" s="8">
        <f t="shared" si="39"/>
        <v>41032.688333333332</v>
      </c>
      <c r="S381" t="s">
        <v>8269</v>
      </c>
      <c r="T381" t="str">
        <f t="shared" si="40"/>
        <v>film &amp; video</v>
      </c>
      <c r="U381" t="str">
        <f t="shared" si="41"/>
        <v>documentary</v>
      </c>
    </row>
    <row r="382" spans="1:21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14">
        <f t="shared" si="35"/>
        <v>115.51020408163265</v>
      </c>
      <c r="N382" t="b">
        <v>1</v>
      </c>
      <c r="O382" s="5">
        <f t="shared" si="36"/>
        <v>1.415</v>
      </c>
      <c r="P382" s="14">
        <f t="shared" si="37"/>
        <v>115.51020408163265</v>
      </c>
      <c r="Q382" s="8">
        <f t="shared" si="38"/>
        <v>42367.719814814816</v>
      </c>
      <c r="R382" s="8">
        <f t="shared" si="39"/>
        <v>42392.719814814816</v>
      </c>
      <c r="S382" t="s">
        <v>8269</v>
      </c>
      <c r="T382" t="str">
        <f t="shared" si="40"/>
        <v>film &amp; video</v>
      </c>
      <c r="U382" t="str">
        <f t="shared" si="41"/>
        <v>documentary</v>
      </c>
    </row>
    <row r="383" spans="1:21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14">
        <f t="shared" si="35"/>
        <v>104.31274900398407</v>
      </c>
      <c r="N383" t="b">
        <v>1</v>
      </c>
      <c r="O383" s="5">
        <f t="shared" si="36"/>
        <v>1.0472999999999999</v>
      </c>
      <c r="P383" s="14">
        <f t="shared" si="37"/>
        <v>104.31274900398407</v>
      </c>
      <c r="Q383" s="8">
        <f t="shared" si="38"/>
        <v>41085.698113425926</v>
      </c>
      <c r="R383" s="8">
        <f t="shared" si="39"/>
        <v>41120.208333333336</v>
      </c>
      <c r="S383" t="s">
        <v>8269</v>
      </c>
      <c r="T383" t="str">
        <f t="shared" si="40"/>
        <v>film &amp; video</v>
      </c>
      <c r="U383" t="str">
        <f t="shared" si="41"/>
        <v>documentary</v>
      </c>
    </row>
    <row r="384" spans="1:21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14">
        <f t="shared" si="35"/>
        <v>69.772727272727266</v>
      </c>
      <c r="N384" t="b">
        <v>1</v>
      </c>
      <c r="O384" s="5">
        <f t="shared" si="36"/>
        <v>2.5583333333333331</v>
      </c>
      <c r="P384" s="14">
        <f t="shared" si="37"/>
        <v>69.772727272727266</v>
      </c>
      <c r="Q384" s="8">
        <f t="shared" si="38"/>
        <v>41144.709490740745</v>
      </c>
      <c r="R384" s="8">
        <f t="shared" si="39"/>
        <v>41158.709490740745</v>
      </c>
      <c r="S384" t="s">
        <v>8269</v>
      </c>
      <c r="T384" t="str">
        <f t="shared" si="40"/>
        <v>film &amp; video</v>
      </c>
      <c r="U384" t="str">
        <f t="shared" si="41"/>
        <v>documentary</v>
      </c>
    </row>
    <row r="385" spans="1:21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14">
        <f t="shared" si="35"/>
        <v>43.020833333333336</v>
      </c>
      <c r="N385" t="b">
        <v>1</v>
      </c>
      <c r="O385" s="5">
        <f t="shared" si="36"/>
        <v>2.0670670670670672</v>
      </c>
      <c r="P385" s="14">
        <f t="shared" si="37"/>
        <v>43.020833333333336</v>
      </c>
      <c r="Q385" s="8">
        <f t="shared" si="38"/>
        <v>41755.117581018516</v>
      </c>
      <c r="R385" s="8">
        <f t="shared" si="39"/>
        <v>41778.117581018516</v>
      </c>
      <c r="S385" t="s">
        <v>8269</v>
      </c>
      <c r="T385" t="str">
        <f t="shared" si="40"/>
        <v>film &amp; video</v>
      </c>
      <c r="U385" t="str">
        <f t="shared" si="41"/>
        <v>documentary</v>
      </c>
    </row>
    <row r="386" spans="1:21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14">
        <f t="shared" ref="M386:M449" si="42">$E386/$L386</f>
        <v>58.540469973890339</v>
      </c>
      <c r="N386" t="b">
        <v>1</v>
      </c>
      <c r="O386" s="5">
        <f t="shared" ref="O386:O449" si="43">E386/D386</f>
        <v>1.1210500000000001</v>
      </c>
      <c r="P386" s="14">
        <f t="shared" ref="P386:P449" si="44">$E386/$L386</f>
        <v>58.540469973890339</v>
      </c>
      <c r="Q386" s="8">
        <f t="shared" ref="Q386:Q449" si="45">(((J386/60)/60)/24)+DATE(1970,1,1)</f>
        <v>41980.781793981485</v>
      </c>
      <c r="R386" s="8">
        <f t="shared" ref="R386:R449" si="46">(((I386/60)/60)/24)+DATE(1970,1,1)</f>
        <v>42010.781793981485</v>
      </c>
      <c r="S386" t="s">
        <v>8269</v>
      </c>
      <c r="T386" t="str">
        <f t="shared" ref="T386:T449" si="47">LEFT(S386, SEARCH("/",S386,1)-1)</f>
        <v>film &amp; video</v>
      </c>
      <c r="U386" t="str">
        <f t="shared" ref="U386:U449" si="48">RIGHT(S386,LEN(S386)-SEARCH("/",S386,1))</f>
        <v>documentary</v>
      </c>
    </row>
    <row r="387" spans="1:21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14">
        <f t="shared" si="42"/>
        <v>111.79535864978902</v>
      </c>
      <c r="N387" t="b">
        <v>1</v>
      </c>
      <c r="O387" s="5">
        <f t="shared" si="43"/>
        <v>1.05982</v>
      </c>
      <c r="P387" s="14">
        <f t="shared" si="44"/>
        <v>111.79535864978902</v>
      </c>
      <c r="Q387" s="8">
        <f t="shared" si="45"/>
        <v>41934.584502314814</v>
      </c>
      <c r="R387" s="8">
        <f t="shared" si="46"/>
        <v>41964.626168981486</v>
      </c>
      <c r="S387" t="s">
        <v>8269</v>
      </c>
      <c r="T387" t="str">
        <f t="shared" si="47"/>
        <v>film &amp; video</v>
      </c>
      <c r="U387" t="str">
        <f t="shared" si="48"/>
        <v>documentary</v>
      </c>
    </row>
    <row r="388" spans="1:21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14">
        <f t="shared" si="42"/>
        <v>46.230769230769234</v>
      </c>
      <c r="N388" t="b">
        <v>1</v>
      </c>
      <c r="O388" s="5">
        <f t="shared" si="43"/>
        <v>1.0016666666666667</v>
      </c>
      <c r="P388" s="14">
        <f t="shared" si="44"/>
        <v>46.230769230769234</v>
      </c>
      <c r="Q388" s="8">
        <f t="shared" si="45"/>
        <v>42211.951284722221</v>
      </c>
      <c r="R388" s="8">
        <f t="shared" si="46"/>
        <v>42226.951284722221</v>
      </c>
      <c r="S388" t="s">
        <v>8269</v>
      </c>
      <c r="T388" t="str">
        <f t="shared" si="47"/>
        <v>film &amp; video</v>
      </c>
      <c r="U388" t="str">
        <f t="shared" si="48"/>
        <v>documentary</v>
      </c>
    </row>
    <row r="389" spans="1:21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14">
        <f t="shared" si="42"/>
        <v>144.69039145907473</v>
      </c>
      <c r="N389" t="b">
        <v>1</v>
      </c>
      <c r="O389" s="5">
        <f t="shared" si="43"/>
        <v>2.1398947368421051</v>
      </c>
      <c r="P389" s="14">
        <f t="shared" si="44"/>
        <v>144.69039145907473</v>
      </c>
      <c r="Q389" s="8">
        <f t="shared" si="45"/>
        <v>42200.67659722222</v>
      </c>
      <c r="R389" s="8">
        <f t="shared" si="46"/>
        <v>42231.25</v>
      </c>
      <c r="S389" t="s">
        <v>8269</v>
      </c>
      <c r="T389" t="str">
        <f t="shared" si="47"/>
        <v>film &amp; video</v>
      </c>
      <c r="U389" t="str">
        <f t="shared" si="48"/>
        <v>documentary</v>
      </c>
    </row>
    <row r="390" spans="1:21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14">
        <f t="shared" si="42"/>
        <v>88.845070422535215</v>
      </c>
      <c r="N390" t="b">
        <v>1</v>
      </c>
      <c r="O390" s="5">
        <f t="shared" si="43"/>
        <v>1.2616000000000001</v>
      </c>
      <c r="P390" s="14">
        <f t="shared" si="44"/>
        <v>88.845070422535215</v>
      </c>
      <c r="Q390" s="8">
        <f t="shared" si="45"/>
        <v>42549.076157407413</v>
      </c>
      <c r="R390" s="8">
        <f t="shared" si="46"/>
        <v>42579.076157407413</v>
      </c>
      <c r="S390" t="s">
        <v>8269</v>
      </c>
      <c r="T390" t="str">
        <f t="shared" si="47"/>
        <v>film &amp; video</v>
      </c>
      <c r="U390" t="str">
        <f t="shared" si="48"/>
        <v>documentary</v>
      </c>
    </row>
    <row r="391" spans="1:21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14">
        <f t="shared" si="42"/>
        <v>81.75107284768211</v>
      </c>
      <c r="N391" t="b">
        <v>1</v>
      </c>
      <c r="O391" s="5">
        <f t="shared" si="43"/>
        <v>1.8153547058823529</v>
      </c>
      <c r="P391" s="14">
        <f t="shared" si="44"/>
        <v>81.75107284768211</v>
      </c>
      <c r="Q391" s="8">
        <f t="shared" si="45"/>
        <v>41674.063078703701</v>
      </c>
      <c r="R391" s="8">
        <f t="shared" si="46"/>
        <v>41705.957638888889</v>
      </c>
      <c r="S391" t="s">
        <v>8269</v>
      </c>
      <c r="T391" t="str">
        <f t="shared" si="47"/>
        <v>film &amp; video</v>
      </c>
      <c r="U391" t="str">
        <f t="shared" si="48"/>
        <v>documentary</v>
      </c>
    </row>
    <row r="392" spans="1:21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14">
        <f t="shared" si="42"/>
        <v>71.428571428571431</v>
      </c>
      <c r="N392" t="b">
        <v>1</v>
      </c>
      <c r="O392" s="5">
        <f t="shared" si="43"/>
        <v>1</v>
      </c>
      <c r="P392" s="14">
        <f t="shared" si="44"/>
        <v>71.428571428571431</v>
      </c>
      <c r="Q392" s="8">
        <f t="shared" si="45"/>
        <v>42112.036712962959</v>
      </c>
      <c r="R392" s="8">
        <f t="shared" si="46"/>
        <v>42132.036712962959</v>
      </c>
      <c r="S392" t="s">
        <v>8269</v>
      </c>
      <c r="T392" t="str">
        <f t="shared" si="47"/>
        <v>film &amp; video</v>
      </c>
      <c r="U392" t="str">
        <f t="shared" si="48"/>
        <v>documentary</v>
      </c>
    </row>
    <row r="393" spans="1:21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14">
        <f t="shared" si="42"/>
        <v>104.25906735751295</v>
      </c>
      <c r="N393" t="b">
        <v>1</v>
      </c>
      <c r="O393" s="5">
        <f t="shared" si="43"/>
        <v>1.0061</v>
      </c>
      <c r="P393" s="14">
        <f t="shared" si="44"/>
        <v>104.25906735751295</v>
      </c>
      <c r="Q393" s="8">
        <f t="shared" si="45"/>
        <v>40865.042256944449</v>
      </c>
      <c r="R393" s="8">
        <f t="shared" si="46"/>
        <v>40895.040972222225</v>
      </c>
      <c r="S393" t="s">
        <v>8269</v>
      </c>
      <c r="T393" t="str">
        <f t="shared" si="47"/>
        <v>film &amp; video</v>
      </c>
      <c r="U393" t="str">
        <f t="shared" si="48"/>
        <v>documentary</v>
      </c>
    </row>
    <row r="394" spans="1:21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14">
        <f t="shared" si="42"/>
        <v>90.616504854368927</v>
      </c>
      <c r="N394" t="b">
        <v>1</v>
      </c>
      <c r="O394" s="5">
        <f t="shared" si="43"/>
        <v>1.009027027027027</v>
      </c>
      <c r="P394" s="14">
        <f t="shared" si="44"/>
        <v>90.616504854368927</v>
      </c>
      <c r="Q394" s="8">
        <f t="shared" si="45"/>
        <v>40763.717256944445</v>
      </c>
      <c r="R394" s="8">
        <f t="shared" si="46"/>
        <v>40794.125</v>
      </c>
      <c r="S394" t="s">
        <v>8269</v>
      </c>
      <c r="T394" t="str">
        <f t="shared" si="47"/>
        <v>film &amp; video</v>
      </c>
      <c r="U394" t="str">
        <f t="shared" si="48"/>
        <v>documentary</v>
      </c>
    </row>
    <row r="395" spans="1:21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14">
        <f t="shared" si="42"/>
        <v>157.33048433048432</v>
      </c>
      <c r="N395" t="b">
        <v>1</v>
      </c>
      <c r="O395" s="5">
        <f t="shared" si="43"/>
        <v>1.10446</v>
      </c>
      <c r="P395" s="14">
        <f t="shared" si="44"/>
        <v>157.33048433048432</v>
      </c>
      <c r="Q395" s="8">
        <f t="shared" si="45"/>
        <v>41526.708935185183</v>
      </c>
      <c r="R395" s="8">
        <f t="shared" si="46"/>
        <v>41557.708935185183</v>
      </c>
      <c r="S395" t="s">
        <v>8269</v>
      </c>
      <c r="T395" t="str">
        <f t="shared" si="47"/>
        <v>film &amp; video</v>
      </c>
      <c r="U395" t="str">
        <f t="shared" si="48"/>
        <v>documentary</v>
      </c>
    </row>
    <row r="396" spans="1:21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14">
        <f t="shared" si="42"/>
        <v>105.18</v>
      </c>
      <c r="N396" t="b">
        <v>1</v>
      </c>
      <c r="O396" s="5">
        <f t="shared" si="43"/>
        <v>1.118936170212766</v>
      </c>
      <c r="P396" s="14">
        <f t="shared" si="44"/>
        <v>105.18</v>
      </c>
      <c r="Q396" s="8">
        <f t="shared" si="45"/>
        <v>42417.818078703705</v>
      </c>
      <c r="R396" s="8">
        <f t="shared" si="46"/>
        <v>42477.776412037041</v>
      </c>
      <c r="S396" t="s">
        <v>8269</v>
      </c>
      <c r="T396" t="str">
        <f t="shared" si="47"/>
        <v>film &amp; video</v>
      </c>
      <c r="U396" t="str">
        <f t="shared" si="48"/>
        <v>documentary</v>
      </c>
    </row>
    <row r="397" spans="1:21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14">
        <f t="shared" si="42"/>
        <v>58.719836956521746</v>
      </c>
      <c r="N397" t="b">
        <v>1</v>
      </c>
      <c r="O397" s="5">
        <f t="shared" si="43"/>
        <v>1.0804450000000001</v>
      </c>
      <c r="P397" s="14">
        <f t="shared" si="44"/>
        <v>58.719836956521746</v>
      </c>
      <c r="Q397" s="8">
        <f t="shared" si="45"/>
        <v>40990.909259259257</v>
      </c>
      <c r="R397" s="8">
        <f t="shared" si="46"/>
        <v>41026.897222222222</v>
      </c>
      <c r="S397" t="s">
        <v>8269</v>
      </c>
      <c r="T397" t="str">
        <f t="shared" si="47"/>
        <v>film &amp; video</v>
      </c>
      <c r="U397" t="str">
        <f t="shared" si="48"/>
        <v>documentary</v>
      </c>
    </row>
    <row r="398" spans="1:21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14">
        <f t="shared" si="42"/>
        <v>81.632653061224488</v>
      </c>
      <c r="N398" t="b">
        <v>1</v>
      </c>
      <c r="O398" s="5">
        <f t="shared" si="43"/>
        <v>1.0666666666666667</v>
      </c>
      <c r="P398" s="14">
        <f t="shared" si="44"/>
        <v>81.632653061224488</v>
      </c>
      <c r="Q398" s="8">
        <f t="shared" si="45"/>
        <v>41082.564884259256</v>
      </c>
      <c r="R398" s="8">
        <f t="shared" si="46"/>
        <v>41097.564884259256</v>
      </c>
      <c r="S398" t="s">
        <v>8269</v>
      </c>
      <c r="T398" t="str">
        <f t="shared" si="47"/>
        <v>film &amp; video</v>
      </c>
      <c r="U398" t="str">
        <f t="shared" si="48"/>
        <v>documentary</v>
      </c>
    </row>
    <row r="399" spans="1:21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14">
        <f t="shared" si="42"/>
        <v>56.460043668122275</v>
      </c>
      <c r="N399" t="b">
        <v>1</v>
      </c>
      <c r="O399" s="5">
        <f t="shared" si="43"/>
        <v>1.0390027322404372</v>
      </c>
      <c r="P399" s="14">
        <f t="shared" si="44"/>
        <v>56.460043668122275</v>
      </c>
      <c r="Q399" s="8">
        <f t="shared" si="45"/>
        <v>40379.776435185187</v>
      </c>
      <c r="R399" s="8">
        <f t="shared" si="46"/>
        <v>40422.155555555553</v>
      </c>
      <c r="S399" t="s">
        <v>8269</v>
      </c>
      <c r="T399" t="str">
        <f t="shared" si="47"/>
        <v>film &amp; video</v>
      </c>
      <c r="U399" t="str">
        <f t="shared" si="48"/>
        <v>documentary</v>
      </c>
    </row>
    <row r="400" spans="1:21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14">
        <f t="shared" si="42"/>
        <v>140.1044776119403</v>
      </c>
      <c r="N400" t="b">
        <v>1</v>
      </c>
      <c r="O400" s="5">
        <f t="shared" si="43"/>
        <v>1.2516</v>
      </c>
      <c r="P400" s="14">
        <f t="shared" si="44"/>
        <v>140.1044776119403</v>
      </c>
      <c r="Q400" s="8">
        <f t="shared" si="45"/>
        <v>42078.793124999997</v>
      </c>
      <c r="R400" s="8">
        <f t="shared" si="46"/>
        <v>42123.793124999997</v>
      </c>
      <c r="S400" t="s">
        <v>8269</v>
      </c>
      <c r="T400" t="str">
        <f t="shared" si="47"/>
        <v>film &amp; video</v>
      </c>
      <c r="U400" t="str">
        <f t="shared" si="48"/>
        <v>documentary</v>
      </c>
    </row>
    <row r="401" spans="1:21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14">
        <f t="shared" si="42"/>
        <v>224.85263157894738</v>
      </c>
      <c r="N401" t="b">
        <v>1</v>
      </c>
      <c r="O401" s="5">
        <f t="shared" si="43"/>
        <v>1.0680499999999999</v>
      </c>
      <c r="P401" s="14">
        <f t="shared" si="44"/>
        <v>224.85263157894738</v>
      </c>
      <c r="Q401" s="8">
        <f t="shared" si="45"/>
        <v>42687.875775462962</v>
      </c>
      <c r="R401" s="8">
        <f t="shared" si="46"/>
        <v>42718.5</v>
      </c>
      <c r="S401" t="s">
        <v>8269</v>
      </c>
      <c r="T401" t="str">
        <f t="shared" si="47"/>
        <v>film &amp; video</v>
      </c>
      <c r="U401" t="str">
        <f t="shared" si="48"/>
        <v>documentary</v>
      </c>
    </row>
    <row r="402" spans="1:21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14">
        <f t="shared" si="42"/>
        <v>181.13306451612902</v>
      </c>
      <c r="N402" t="b">
        <v>1</v>
      </c>
      <c r="O402" s="5">
        <f t="shared" si="43"/>
        <v>1.1230249999999999</v>
      </c>
      <c r="P402" s="14">
        <f t="shared" si="44"/>
        <v>181.13306451612902</v>
      </c>
      <c r="Q402" s="8">
        <f t="shared" si="45"/>
        <v>41745.635960648149</v>
      </c>
      <c r="R402" s="8">
        <f t="shared" si="46"/>
        <v>41776.145833333336</v>
      </c>
      <c r="S402" t="s">
        <v>8269</v>
      </c>
      <c r="T402" t="str">
        <f t="shared" si="47"/>
        <v>film &amp; video</v>
      </c>
      <c r="U402" t="str">
        <f t="shared" si="48"/>
        <v>documentary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14">
        <f t="shared" si="42"/>
        <v>711.04109589041093</v>
      </c>
      <c r="N403" t="b">
        <v>1</v>
      </c>
      <c r="O403" s="5">
        <f t="shared" si="43"/>
        <v>1.0381199999999999</v>
      </c>
      <c r="P403" s="14">
        <f t="shared" si="44"/>
        <v>711.04109589041093</v>
      </c>
      <c r="Q403" s="8">
        <f t="shared" si="45"/>
        <v>40732.842245370368</v>
      </c>
      <c r="R403" s="8">
        <f t="shared" si="46"/>
        <v>40762.842245370368</v>
      </c>
      <c r="S403" t="s">
        <v>8269</v>
      </c>
      <c r="T403" t="str">
        <f t="shared" si="47"/>
        <v>film &amp; video</v>
      </c>
      <c r="U403" t="str">
        <f t="shared" si="48"/>
        <v>documentary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14">
        <f t="shared" si="42"/>
        <v>65.883720930232556</v>
      </c>
      <c r="N404" t="b">
        <v>1</v>
      </c>
      <c r="O404" s="5">
        <f t="shared" si="43"/>
        <v>1.4165000000000001</v>
      </c>
      <c r="P404" s="14">
        <f t="shared" si="44"/>
        <v>65.883720930232556</v>
      </c>
      <c r="Q404" s="8">
        <f t="shared" si="45"/>
        <v>42292.539548611108</v>
      </c>
      <c r="R404" s="8">
        <f t="shared" si="46"/>
        <v>42313.58121527778</v>
      </c>
      <c r="S404" t="s">
        <v>8269</v>
      </c>
      <c r="T404" t="str">
        <f t="shared" si="47"/>
        <v>film &amp; video</v>
      </c>
      <c r="U404" t="str">
        <f t="shared" si="48"/>
        <v>documentary</v>
      </c>
    </row>
    <row r="405" spans="1:21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14">
        <f t="shared" si="42"/>
        <v>75.185714285714283</v>
      </c>
      <c r="N405" t="b">
        <v>1</v>
      </c>
      <c r="O405" s="5">
        <f t="shared" si="43"/>
        <v>1.0526</v>
      </c>
      <c r="P405" s="14">
        <f t="shared" si="44"/>
        <v>75.185714285714283</v>
      </c>
      <c r="Q405" s="8">
        <f t="shared" si="45"/>
        <v>40718.310659722221</v>
      </c>
      <c r="R405" s="8">
        <f t="shared" si="46"/>
        <v>40765.297222222223</v>
      </c>
      <c r="S405" t="s">
        <v>8269</v>
      </c>
      <c r="T405" t="str">
        <f t="shared" si="47"/>
        <v>film &amp; video</v>
      </c>
      <c r="U405" t="str">
        <f t="shared" si="48"/>
        <v>documentary</v>
      </c>
    </row>
    <row r="406" spans="1:21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14">
        <f t="shared" si="42"/>
        <v>133.14391143911439</v>
      </c>
      <c r="N406" t="b">
        <v>1</v>
      </c>
      <c r="O406" s="5">
        <f t="shared" si="43"/>
        <v>1.0309142857142857</v>
      </c>
      <c r="P406" s="14">
        <f t="shared" si="44"/>
        <v>133.14391143911439</v>
      </c>
      <c r="Q406" s="8">
        <f t="shared" si="45"/>
        <v>41646.628032407411</v>
      </c>
      <c r="R406" s="8">
        <f t="shared" si="46"/>
        <v>41675.961111111108</v>
      </c>
      <c r="S406" t="s">
        <v>8269</v>
      </c>
      <c r="T406" t="str">
        <f t="shared" si="47"/>
        <v>film &amp; video</v>
      </c>
      <c r="U406" t="str">
        <f t="shared" si="48"/>
        <v>documentary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14">
        <f t="shared" si="42"/>
        <v>55.2</v>
      </c>
      <c r="N407" t="b">
        <v>1</v>
      </c>
      <c r="O407" s="5">
        <f t="shared" si="43"/>
        <v>1.0765957446808512</v>
      </c>
      <c r="P407" s="14">
        <f t="shared" si="44"/>
        <v>55.2</v>
      </c>
      <c r="Q407" s="8">
        <f t="shared" si="45"/>
        <v>41674.08494212963</v>
      </c>
      <c r="R407" s="8">
        <f t="shared" si="46"/>
        <v>41704.08494212963</v>
      </c>
      <c r="S407" t="s">
        <v>8269</v>
      </c>
      <c r="T407" t="str">
        <f t="shared" si="47"/>
        <v>film &amp; video</v>
      </c>
      <c r="U407" t="str">
        <f t="shared" si="48"/>
        <v>documentary</v>
      </c>
    </row>
    <row r="408" spans="1:21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14">
        <f t="shared" si="42"/>
        <v>86.163714285714292</v>
      </c>
      <c r="N408" t="b">
        <v>1</v>
      </c>
      <c r="O408" s="5">
        <f t="shared" si="43"/>
        <v>1.0770464285714285</v>
      </c>
      <c r="P408" s="14">
        <f t="shared" si="44"/>
        <v>86.163714285714292</v>
      </c>
      <c r="Q408" s="8">
        <f t="shared" si="45"/>
        <v>40638.162465277775</v>
      </c>
      <c r="R408" s="8">
        <f t="shared" si="46"/>
        <v>40672.249305555553</v>
      </c>
      <c r="S408" t="s">
        <v>8269</v>
      </c>
      <c r="T408" t="str">
        <f t="shared" si="47"/>
        <v>film &amp; video</v>
      </c>
      <c r="U408" t="str">
        <f t="shared" si="48"/>
        <v>documentary</v>
      </c>
    </row>
    <row r="409" spans="1:21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14">
        <f t="shared" si="42"/>
        <v>92.318181818181813</v>
      </c>
      <c r="N409" t="b">
        <v>1</v>
      </c>
      <c r="O409" s="5">
        <f t="shared" si="43"/>
        <v>1.0155000000000001</v>
      </c>
      <c r="P409" s="14">
        <f t="shared" si="44"/>
        <v>92.318181818181813</v>
      </c>
      <c r="Q409" s="8">
        <f t="shared" si="45"/>
        <v>40806.870949074073</v>
      </c>
      <c r="R409" s="8">
        <f t="shared" si="46"/>
        <v>40866.912615740745</v>
      </c>
      <c r="S409" t="s">
        <v>8269</v>
      </c>
      <c r="T409" t="str">
        <f t="shared" si="47"/>
        <v>film &amp; video</v>
      </c>
      <c r="U409" t="str">
        <f t="shared" si="48"/>
        <v>documentary</v>
      </c>
    </row>
    <row r="410" spans="1:21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14">
        <f t="shared" si="42"/>
        <v>160.16473684210527</v>
      </c>
      <c r="N410" t="b">
        <v>1</v>
      </c>
      <c r="O410" s="5">
        <f t="shared" si="43"/>
        <v>1.0143766666666667</v>
      </c>
      <c r="P410" s="14">
        <f t="shared" si="44"/>
        <v>160.16473684210527</v>
      </c>
      <c r="Q410" s="8">
        <f t="shared" si="45"/>
        <v>41543.735995370371</v>
      </c>
      <c r="R410" s="8">
        <f t="shared" si="46"/>
        <v>41583.777662037035</v>
      </c>
      <c r="S410" t="s">
        <v>8269</v>
      </c>
      <c r="T410" t="str">
        <f t="shared" si="47"/>
        <v>film &amp; video</v>
      </c>
      <c r="U410" t="str">
        <f t="shared" si="48"/>
        <v>documentary</v>
      </c>
    </row>
    <row r="411" spans="1:21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14">
        <f t="shared" si="42"/>
        <v>45.6</v>
      </c>
      <c r="N411" t="b">
        <v>1</v>
      </c>
      <c r="O411" s="5">
        <f t="shared" si="43"/>
        <v>1.3680000000000001</v>
      </c>
      <c r="P411" s="14">
        <f t="shared" si="44"/>
        <v>45.6</v>
      </c>
      <c r="Q411" s="8">
        <f t="shared" si="45"/>
        <v>42543.862777777773</v>
      </c>
      <c r="R411" s="8">
        <f t="shared" si="46"/>
        <v>42573.862777777773</v>
      </c>
      <c r="S411" t="s">
        <v>8269</v>
      </c>
      <c r="T411" t="str">
        <f t="shared" si="47"/>
        <v>film &amp; video</v>
      </c>
      <c r="U411" t="str">
        <f t="shared" si="48"/>
        <v>documentary</v>
      </c>
    </row>
    <row r="412" spans="1:21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14">
        <f t="shared" si="42"/>
        <v>183.28571428571428</v>
      </c>
      <c r="N412" t="b">
        <v>1</v>
      </c>
      <c r="O412" s="5">
        <f t="shared" si="43"/>
        <v>1.2829999999999999</v>
      </c>
      <c r="P412" s="14">
        <f t="shared" si="44"/>
        <v>183.28571428571428</v>
      </c>
      <c r="Q412" s="8">
        <f t="shared" si="45"/>
        <v>42113.981446759266</v>
      </c>
      <c r="R412" s="8">
        <f t="shared" si="46"/>
        <v>42173.981446759266</v>
      </c>
      <c r="S412" t="s">
        <v>8269</v>
      </c>
      <c r="T412" t="str">
        <f t="shared" si="47"/>
        <v>film &amp; video</v>
      </c>
      <c r="U412" t="str">
        <f t="shared" si="48"/>
        <v>documentary</v>
      </c>
    </row>
    <row r="413" spans="1:21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14">
        <f t="shared" si="42"/>
        <v>125.78838174273859</v>
      </c>
      <c r="N413" t="b">
        <v>1</v>
      </c>
      <c r="O413" s="5">
        <f t="shared" si="43"/>
        <v>1.0105</v>
      </c>
      <c r="P413" s="14">
        <f t="shared" si="44"/>
        <v>125.78838174273859</v>
      </c>
      <c r="Q413" s="8">
        <f t="shared" si="45"/>
        <v>41598.17597222222</v>
      </c>
      <c r="R413" s="8">
        <f t="shared" si="46"/>
        <v>41630.208333333336</v>
      </c>
      <c r="S413" t="s">
        <v>8269</v>
      </c>
      <c r="T413" t="str">
        <f t="shared" si="47"/>
        <v>film &amp; video</v>
      </c>
      <c r="U413" t="str">
        <f t="shared" si="48"/>
        <v>documentary</v>
      </c>
    </row>
    <row r="414" spans="1:21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14">
        <f t="shared" si="42"/>
        <v>57.654545454545456</v>
      </c>
      <c r="N414" t="b">
        <v>1</v>
      </c>
      <c r="O414" s="5">
        <f t="shared" si="43"/>
        <v>1.2684</v>
      </c>
      <c r="P414" s="14">
        <f t="shared" si="44"/>
        <v>57.654545454545456</v>
      </c>
      <c r="Q414" s="8">
        <f t="shared" si="45"/>
        <v>41099.742800925924</v>
      </c>
      <c r="R414" s="8">
        <f t="shared" si="46"/>
        <v>41115.742800925924</v>
      </c>
      <c r="S414" t="s">
        <v>8269</v>
      </c>
      <c r="T414" t="str">
        <f t="shared" si="47"/>
        <v>film &amp; video</v>
      </c>
      <c r="U414" t="str">
        <f t="shared" si="48"/>
        <v>documentary</v>
      </c>
    </row>
    <row r="415" spans="1:21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14">
        <f t="shared" si="42"/>
        <v>78.660818713450297</v>
      </c>
      <c r="N415" t="b">
        <v>1</v>
      </c>
      <c r="O415" s="5">
        <f t="shared" si="43"/>
        <v>1.0508593749999999</v>
      </c>
      <c r="P415" s="14">
        <f t="shared" si="44"/>
        <v>78.660818713450297</v>
      </c>
      <c r="Q415" s="8">
        <f t="shared" si="45"/>
        <v>41079.877442129626</v>
      </c>
      <c r="R415" s="8">
        <f t="shared" si="46"/>
        <v>41109.877442129626</v>
      </c>
      <c r="S415" t="s">
        <v>8269</v>
      </c>
      <c r="T415" t="str">
        <f t="shared" si="47"/>
        <v>film &amp; video</v>
      </c>
      <c r="U415" t="str">
        <f t="shared" si="48"/>
        <v>documentary</v>
      </c>
    </row>
    <row r="416" spans="1:21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14">
        <f t="shared" si="42"/>
        <v>91.480769230769226</v>
      </c>
      <c r="N416" t="b">
        <v>1</v>
      </c>
      <c r="O416" s="5">
        <f t="shared" si="43"/>
        <v>1.0285405405405406</v>
      </c>
      <c r="P416" s="14">
        <f t="shared" si="44"/>
        <v>91.480769230769226</v>
      </c>
      <c r="Q416" s="8">
        <f t="shared" si="45"/>
        <v>41529.063252314816</v>
      </c>
      <c r="R416" s="8">
        <f t="shared" si="46"/>
        <v>41559.063252314816</v>
      </c>
      <c r="S416" t="s">
        <v>8269</v>
      </c>
      <c r="T416" t="str">
        <f t="shared" si="47"/>
        <v>film &amp; video</v>
      </c>
      <c r="U416" t="str">
        <f t="shared" si="48"/>
        <v>documentary</v>
      </c>
    </row>
    <row r="417" spans="1:21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14">
        <f t="shared" si="42"/>
        <v>68.09809523809524</v>
      </c>
      <c r="N417" t="b">
        <v>1</v>
      </c>
      <c r="O417" s="5">
        <f t="shared" si="43"/>
        <v>1.0214714285714286</v>
      </c>
      <c r="P417" s="14">
        <f t="shared" si="44"/>
        <v>68.09809523809524</v>
      </c>
      <c r="Q417" s="8">
        <f t="shared" si="45"/>
        <v>41904.851875</v>
      </c>
      <c r="R417" s="8">
        <f t="shared" si="46"/>
        <v>41929.5</v>
      </c>
      <c r="S417" t="s">
        <v>8269</v>
      </c>
      <c r="T417" t="str">
        <f t="shared" si="47"/>
        <v>film &amp; video</v>
      </c>
      <c r="U417" t="str">
        <f t="shared" si="48"/>
        <v>documentary</v>
      </c>
    </row>
    <row r="418" spans="1:21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14">
        <f t="shared" si="42"/>
        <v>48.086800000000004</v>
      </c>
      <c r="N418" t="b">
        <v>1</v>
      </c>
      <c r="O418" s="5">
        <f t="shared" si="43"/>
        <v>1.2021700000000002</v>
      </c>
      <c r="P418" s="14">
        <f t="shared" si="44"/>
        <v>48.086800000000004</v>
      </c>
      <c r="Q418" s="8">
        <f t="shared" si="45"/>
        <v>41648.396192129629</v>
      </c>
      <c r="R418" s="8">
        <f t="shared" si="46"/>
        <v>41678.396192129629</v>
      </c>
      <c r="S418" t="s">
        <v>8269</v>
      </c>
      <c r="T418" t="str">
        <f t="shared" si="47"/>
        <v>film &amp; video</v>
      </c>
      <c r="U418" t="str">
        <f t="shared" si="48"/>
        <v>documentary</v>
      </c>
    </row>
    <row r="419" spans="1:21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14">
        <f t="shared" si="42"/>
        <v>202.42307692307693</v>
      </c>
      <c r="N419" t="b">
        <v>1</v>
      </c>
      <c r="O419" s="5">
        <f t="shared" si="43"/>
        <v>1.0024761904761905</v>
      </c>
      <c r="P419" s="14">
        <f t="shared" si="44"/>
        <v>202.42307692307693</v>
      </c>
      <c r="Q419" s="8">
        <f t="shared" si="45"/>
        <v>41360.970601851855</v>
      </c>
      <c r="R419" s="8">
        <f t="shared" si="46"/>
        <v>41372.189583333333</v>
      </c>
      <c r="S419" t="s">
        <v>8269</v>
      </c>
      <c r="T419" t="str">
        <f t="shared" si="47"/>
        <v>film &amp; video</v>
      </c>
      <c r="U419" t="str">
        <f t="shared" si="48"/>
        <v>documentary</v>
      </c>
    </row>
    <row r="420" spans="1:21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14">
        <f t="shared" si="42"/>
        <v>216.75</v>
      </c>
      <c r="N420" t="b">
        <v>1</v>
      </c>
      <c r="O420" s="5">
        <f t="shared" si="43"/>
        <v>1.0063392857142857</v>
      </c>
      <c r="P420" s="14">
        <f t="shared" si="44"/>
        <v>216.75</v>
      </c>
      <c r="Q420" s="8">
        <f t="shared" si="45"/>
        <v>42178.282372685186</v>
      </c>
      <c r="R420" s="8">
        <f t="shared" si="46"/>
        <v>42208.282372685186</v>
      </c>
      <c r="S420" t="s">
        <v>8269</v>
      </c>
      <c r="T420" t="str">
        <f t="shared" si="47"/>
        <v>film &amp; video</v>
      </c>
      <c r="U420" t="str">
        <f t="shared" si="48"/>
        <v>documentary</v>
      </c>
    </row>
    <row r="421" spans="1:21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14">
        <f t="shared" si="42"/>
        <v>110.06849315068493</v>
      </c>
      <c r="N421" t="b">
        <v>1</v>
      </c>
      <c r="O421" s="5">
        <f t="shared" si="43"/>
        <v>1.004375</v>
      </c>
      <c r="P421" s="14">
        <f t="shared" si="44"/>
        <v>110.06849315068493</v>
      </c>
      <c r="Q421" s="8">
        <f t="shared" si="45"/>
        <v>41394.842442129629</v>
      </c>
      <c r="R421" s="8">
        <f t="shared" si="46"/>
        <v>41454.842442129629</v>
      </c>
      <c r="S421" t="s">
        <v>8269</v>
      </c>
      <c r="T421" t="str">
        <f t="shared" si="47"/>
        <v>film &amp; video</v>
      </c>
      <c r="U421" t="str">
        <f t="shared" si="48"/>
        <v>documentary</v>
      </c>
    </row>
    <row r="422" spans="1:21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14">
        <f t="shared" si="42"/>
        <v>4.833333333333333</v>
      </c>
      <c r="N422" t="b">
        <v>0</v>
      </c>
      <c r="O422" s="5">
        <f t="shared" si="43"/>
        <v>4.3939393939393936E-3</v>
      </c>
      <c r="P422" s="14">
        <f t="shared" si="44"/>
        <v>4.833333333333333</v>
      </c>
      <c r="Q422" s="8">
        <f t="shared" si="45"/>
        <v>41682.23646990741</v>
      </c>
      <c r="R422" s="8">
        <f t="shared" si="46"/>
        <v>41712.194803240738</v>
      </c>
      <c r="S422" t="s">
        <v>8270</v>
      </c>
      <c r="T422" t="str">
        <f t="shared" si="47"/>
        <v>film &amp; video</v>
      </c>
      <c r="U422" t="str">
        <f t="shared" si="48"/>
        <v>animation</v>
      </c>
    </row>
    <row r="423" spans="1:21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14">
        <f t="shared" si="42"/>
        <v>50.166666666666664</v>
      </c>
      <c r="N423" t="b">
        <v>0</v>
      </c>
      <c r="O423" s="5">
        <f t="shared" si="43"/>
        <v>2.0066666666666667E-2</v>
      </c>
      <c r="P423" s="14">
        <f t="shared" si="44"/>
        <v>50.166666666666664</v>
      </c>
      <c r="Q423" s="8">
        <f t="shared" si="45"/>
        <v>42177.491388888884</v>
      </c>
      <c r="R423" s="8">
        <f t="shared" si="46"/>
        <v>42237.491388888884</v>
      </c>
      <c r="S423" t="s">
        <v>8270</v>
      </c>
      <c r="T423" t="str">
        <f t="shared" si="47"/>
        <v>film &amp; video</v>
      </c>
      <c r="U423" t="str">
        <f t="shared" si="48"/>
        <v>animation</v>
      </c>
    </row>
    <row r="424" spans="1:21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14">
        <f t="shared" si="42"/>
        <v>35.833333333333336</v>
      </c>
      <c r="N424" t="b">
        <v>0</v>
      </c>
      <c r="O424" s="5">
        <f t="shared" si="43"/>
        <v>1.0749999999999999E-2</v>
      </c>
      <c r="P424" s="14">
        <f t="shared" si="44"/>
        <v>35.833333333333336</v>
      </c>
      <c r="Q424" s="8">
        <f t="shared" si="45"/>
        <v>41863.260381944441</v>
      </c>
      <c r="R424" s="8">
        <f t="shared" si="46"/>
        <v>41893.260381944441</v>
      </c>
      <c r="S424" t="s">
        <v>8270</v>
      </c>
      <c r="T424" t="str">
        <f t="shared" si="47"/>
        <v>film &amp; video</v>
      </c>
      <c r="U424" t="str">
        <f t="shared" si="48"/>
        <v>animation</v>
      </c>
    </row>
    <row r="425" spans="1:21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14">
        <f t="shared" si="42"/>
        <v>11.76923076923077</v>
      </c>
      <c r="N425" t="b">
        <v>0</v>
      </c>
      <c r="O425" s="5">
        <f t="shared" si="43"/>
        <v>7.6499999999999997E-3</v>
      </c>
      <c r="P425" s="14">
        <f t="shared" si="44"/>
        <v>11.76923076923077</v>
      </c>
      <c r="Q425" s="8">
        <f t="shared" si="45"/>
        <v>41400.92627314815</v>
      </c>
      <c r="R425" s="8">
        <f t="shared" si="46"/>
        <v>41430.92627314815</v>
      </c>
      <c r="S425" t="s">
        <v>8270</v>
      </c>
      <c r="T425" t="str">
        <f t="shared" si="47"/>
        <v>film &amp; video</v>
      </c>
      <c r="U425" t="str">
        <f t="shared" si="48"/>
        <v>animation</v>
      </c>
    </row>
    <row r="426" spans="1:21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14">
        <f t="shared" si="42"/>
        <v>40.78</v>
      </c>
      <c r="N426" t="b">
        <v>0</v>
      </c>
      <c r="O426" s="5">
        <f t="shared" si="43"/>
        <v>6.7966666666666675E-2</v>
      </c>
      <c r="P426" s="14">
        <f t="shared" si="44"/>
        <v>40.78</v>
      </c>
      <c r="Q426" s="8">
        <f t="shared" si="45"/>
        <v>40934.376145833332</v>
      </c>
      <c r="R426" s="8">
        <f t="shared" si="46"/>
        <v>40994.334479166668</v>
      </c>
      <c r="S426" t="s">
        <v>8270</v>
      </c>
      <c r="T426" t="str">
        <f t="shared" si="47"/>
        <v>film &amp; video</v>
      </c>
      <c r="U426" t="str">
        <f t="shared" si="48"/>
        <v>animation</v>
      </c>
    </row>
    <row r="427" spans="1:21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14">
        <f t="shared" si="42"/>
        <v>3</v>
      </c>
      <c r="N427" t="b">
        <v>0</v>
      </c>
      <c r="O427" s="5">
        <f t="shared" si="43"/>
        <v>1.2E-4</v>
      </c>
      <c r="P427" s="14">
        <f t="shared" si="44"/>
        <v>3</v>
      </c>
      <c r="Q427" s="8">
        <f t="shared" si="45"/>
        <v>42275.861157407402</v>
      </c>
      <c r="R427" s="8">
        <f t="shared" si="46"/>
        <v>42335.902824074074</v>
      </c>
      <c r="S427" t="s">
        <v>8270</v>
      </c>
      <c r="T427" t="str">
        <f t="shared" si="47"/>
        <v>film &amp; video</v>
      </c>
      <c r="U427" t="str">
        <f t="shared" si="48"/>
        <v>animation</v>
      </c>
    </row>
    <row r="428" spans="1:21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14">
        <f t="shared" si="42"/>
        <v>16.625</v>
      </c>
      <c r="N428" t="b">
        <v>0</v>
      </c>
      <c r="O428" s="5">
        <f t="shared" si="43"/>
        <v>1.3299999999999999E-2</v>
      </c>
      <c r="P428" s="14">
        <f t="shared" si="44"/>
        <v>16.625</v>
      </c>
      <c r="Q428" s="8">
        <f t="shared" si="45"/>
        <v>42400.711967592593</v>
      </c>
      <c r="R428" s="8">
        <f t="shared" si="46"/>
        <v>42430.711967592593</v>
      </c>
      <c r="S428" t="s">
        <v>8270</v>
      </c>
      <c r="T428" t="str">
        <f t="shared" si="47"/>
        <v>film &amp; video</v>
      </c>
      <c r="U428" t="str">
        <f t="shared" si="48"/>
        <v>animation</v>
      </c>
    </row>
    <row r="429" spans="1:21" ht="28.8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14" t="e">
        <f t="shared" si="42"/>
        <v>#DIV/0!</v>
      </c>
      <c r="N429" t="b">
        <v>0</v>
      </c>
      <c r="O429" s="5">
        <f t="shared" si="43"/>
        <v>0</v>
      </c>
      <c r="P429" s="14" t="e">
        <f t="shared" si="44"/>
        <v>#DIV/0!</v>
      </c>
      <c r="Q429" s="8">
        <f t="shared" si="45"/>
        <v>42285.909027777772</v>
      </c>
      <c r="R429" s="8">
        <f t="shared" si="46"/>
        <v>42299.790972222225</v>
      </c>
      <c r="S429" t="s">
        <v>8270</v>
      </c>
      <c r="T429" t="str">
        <f t="shared" si="47"/>
        <v>film &amp; video</v>
      </c>
      <c r="U429" t="str">
        <f t="shared" si="48"/>
        <v>animation</v>
      </c>
    </row>
    <row r="430" spans="1:2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14">
        <f t="shared" si="42"/>
        <v>52</v>
      </c>
      <c r="N430" t="b">
        <v>0</v>
      </c>
      <c r="O430" s="5">
        <f t="shared" si="43"/>
        <v>5.6333333333333332E-2</v>
      </c>
      <c r="P430" s="14">
        <f t="shared" si="44"/>
        <v>52</v>
      </c>
      <c r="Q430" s="8">
        <f t="shared" si="45"/>
        <v>41778.766724537039</v>
      </c>
      <c r="R430" s="8">
        <f t="shared" si="46"/>
        <v>41806.916666666664</v>
      </c>
      <c r="S430" t="s">
        <v>8270</v>
      </c>
      <c r="T430" t="str">
        <f t="shared" si="47"/>
        <v>film &amp; video</v>
      </c>
      <c r="U430" t="str">
        <f t="shared" si="48"/>
        <v>animation</v>
      </c>
    </row>
    <row r="431" spans="1:21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14" t="e">
        <f t="shared" si="42"/>
        <v>#DIV/0!</v>
      </c>
      <c r="N431" t="b">
        <v>0</v>
      </c>
      <c r="O431" s="5">
        <f t="shared" si="43"/>
        <v>0</v>
      </c>
      <c r="P431" s="14" t="e">
        <f t="shared" si="44"/>
        <v>#DIV/0!</v>
      </c>
      <c r="Q431" s="8">
        <f t="shared" si="45"/>
        <v>40070.901412037041</v>
      </c>
      <c r="R431" s="8">
        <f t="shared" si="46"/>
        <v>40144.207638888889</v>
      </c>
      <c r="S431" t="s">
        <v>8270</v>
      </c>
      <c r="T431" t="str">
        <f t="shared" si="47"/>
        <v>film &amp; video</v>
      </c>
      <c r="U431" t="str">
        <f t="shared" si="48"/>
        <v>animation</v>
      </c>
    </row>
    <row r="432" spans="1:21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14">
        <f t="shared" si="42"/>
        <v>4.8</v>
      </c>
      <c r="N432" t="b">
        <v>0</v>
      </c>
      <c r="O432" s="5">
        <f t="shared" si="43"/>
        <v>2.4E-2</v>
      </c>
      <c r="P432" s="14">
        <f t="shared" si="44"/>
        <v>4.8</v>
      </c>
      <c r="Q432" s="8">
        <f t="shared" si="45"/>
        <v>41513.107256944444</v>
      </c>
      <c r="R432" s="8">
        <f t="shared" si="46"/>
        <v>41528.107256944444</v>
      </c>
      <c r="S432" t="s">
        <v>8270</v>
      </c>
      <c r="T432" t="str">
        <f t="shared" si="47"/>
        <v>film &amp; video</v>
      </c>
      <c r="U432" t="str">
        <f t="shared" si="48"/>
        <v>animation</v>
      </c>
    </row>
    <row r="433" spans="1:21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14">
        <f t="shared" si="42"/>
        <v>51.875</v>
      </c>
      <c r="N433" t="b">
        <v>0</v>
      </c>
      <c r="O433" s="5">
        <f t="shared" si="43"/>
        <v>0.13833333333333334</v>
      </c>
      <c r="P433" s="14">
        <f t="shared" si="44"/>
        <v>51.875</v>
      </c>
      <c r="Q433" s="8">
        <f t="shared" si="45"/>
        <v>42526.871331018512</v>
      </c>
      <c r="R433" s="8">
        <f t="shared" si="46"/>
        <v>42556.871331018512</v>
      </c>
      <c r="S433" t="s">
        <v>8270</v>
      </c>
      <c r="T433" t="str">
        <f t="shared" si="47"/>
        <v>film &amp; video</v>
      </c>
      <c r="U433" t="str">
        <f t="shared" si="48"/>
        <v>animation</v>
      </c>
    </row>
    <row r="434" spans="1:21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14">
        <f t="shared" si="42"/>
        <v>71.25</v>
      </c>
      <c r="N434" t="b">
        <v>0</v>
      </c>
      <c r="O434" s="5">
        <f t="shared" si="43"/>
        <v>9.5000000000000001E-2</v>
      </c>
      <c r="P434" s="14">
        <f t="shared" si="44"/>
        <v>71.25</v>
      </c>
      <c r="Q434" s="8">
        <f t="shared" si="45"/>
        <v>42238.726631944446</v>
      </c>
      <c r="R434" s="8">
        <f t="shared" si="46"/>
        <v>42298.726631944446</v>
      </c>
      <c r="S434" t="s">
        <v>8270</v>
      </c>
      <c r="T434" t="str">
        <f t="shared" si="47"/>
        <v>film &amp; video</v>
      </c>
      <c r="U434" t="str">
        <f t="shared" si="48"/>
        <v>animation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14" t="e">
        <f t="shared" si="42"/>
        <v>#DIV/0!</v>
      </c>
      <c r="N435" t="b">
        <v>0</v>
      </c>
      <c r="O435" s="5">
        <f t="shared" si="43"/>
        <v>0</v>
      </c>
      <c r="P435" s="14" t="e">
        <f t="shared" si="44"/>
        <v>#DIV/0!</v>
      </c>
      <c r="Q435" s="8">
        <f t="shared" si="45"/>
        <v>42228.629884259266</v>
      </c>
      <c r="R435" s="8">
        <f t="shared" si="46"/>
        <v>42288.629884259266</v>
      </c>
      <c r="S435" t="s">
        <v>8270</v>
      </c>
      <c r="T435" t="str">
        <f t="shared" si="47"/>
        <v>film &amp; video</v>
      </c>
      <c r="U435" t="str">
        <f t="shared" si="48"/>
        <v>animation</v>
      </c>
    </row>
    <row r="436" spans="1:21" ht="28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14">
        <f t="shared" si="42"/>
        <v>62.5</v>
      </c>
      <c r="N436" t="b">
        <v>0</v>
      </c>
      <c r="O436" s="5">
        <f t="shared" si="43"/>
        <v>0.05</v>
      </c>
      <c r="P436" s="14">
        <f t="shared" si="44"/>
        <v>62.5</v>
      </c>
      <c r="Q436" s="8">
        <f t="shared" si="45"/>
        <v>41576.834513888891</v>
      </c>
      <c r="R436" s="8">
        <f t="shared" si="46"/>
        <v>41609.876180555555</v>
      </c>
      <c r="S436" t="s">
        <v>8270</v>
      </c>
      <c r="T436" t="str">
        <f t="shared" si="47"/>
        <v>film &amp; video</v>
      </c>
      <c r="U436" t="str">
        <f t="shared" si="48"/>
        <v>animation</v>
      </c>
    </row>
    <row r="437" spans="1:21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14">
        <f t="shared" si="42"/>
        <v>1</v>
      </c>
      <c r="N437" t="b">
        <v>0</v>
      </c>
      <c r="O437" s="5">
        <f t="shared" si="43"/>
        <v>2.7272727272727273E-5</v>
      </c>
      <c r="P437" s="14">
        <f t="shared" si="44"/>
        <v>1</v>
      </c>
      <c r="Q437" s="8">
        <f t="shared" si="45"/>
        <v>41500.747453703705</v>
      </c>
      <c r="R437" s="8">
        <f t="shared" si="46"/>
        <v>41530.747453703705</v>
      </c>
      <c r="S437" t="s">
        <v>8270</v>
      </c>
      <c r="T437" t="str">
        <f t="shared" si="47"/>
        <v>film &amp; video</v>
      </c>
      <c r="U437" t="str">
        <f t="shared" si="48"/>
        <v>animation</v>
      </c>
    </row>
    <row r="438" spans="1:21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14" t="e">
        <f t="shared" si="42"/>
        <v>#DIV/0!</v>
      </c>
      <c r="N438" t="b">
        <v>0</v>
      </c>
      <c r="O438" s="5">
        <f t="shared" si="43"/>
        <v>0</v>
      </c>
      <c r="P438" s="14" t="e">
        <f t="shared" si="44"/>
        <v>#DIV/0!</v>
      </c>
      <c r="Q438" s="8">
        <f t="shared" si="45"/>
        <v>41456.36241898148</v>
      </c>
      <c r="R438" s="8">
        <f t="shared" si="46"/>
        <v>41486.36241898148</v>
      </c>
      <c r="S438" t="s">
        <v>8270</v>
      </c>
      <c r="T438" t="str">
        <f t="shared" si="47"/>
        <v>film &amp; video</v>
      </c>
      <c r="U438" t="str">
        <f t="shared" si="48"/>
        <v>animation</v>
      </c>
    </row>
    <row r="439" spans="1:21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14" t="e">
        <f t="shared" si="42"/>
        <v>#DIV/0!</v>
      </c>
      <c r="N439" t="b">
        <v>0</v>
      </c>
      <c r="O439" s="5">
        <f t="shared" si="43"/>
        <v>0</v>
      </c>
      <c r="P439" s="14" t="e">
        <f t="shared" si="44"/>
        <v>#DIV/0!</v>
      </c>
      <c r="Q439" s="8">
        <f t="shared" si="45"/>
        <v>42591.31858796296</v>
      </c>
      <c r="R439" s="8">
        <f t="shared" si="46"/>
        <v>42651.31858796296</v>
      </c>
      <c r="S439" t="s">
        <v>8270</v>
      </c>
      <c r="T439" t="str">
        <f t="shared" si="47"/>
        <v>film &amp; video</v>
      </c>
      <c r="U439" t="str">
        <f t="shared" si="48"/>
        <v>animation</v>
      </c>
    </row>
    <row r="440" spans="1:21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14">
        <f t="shared" si="42"/>
        <v>170.54545454545453</v>
      </c>
      <c r="N440" t="b">
        <v>0</v>
      </c>
      <c r="O440" s="5">
        <f t="shared" si="43"/>
        <v>9.3799999999999994E-2</v>
      </c>
      <c r="P440" s="14">
        <f t="shared" si="44"/>
        <v>170.54545454545453</v>
      </c>
      <c r="Q440" s="8">
        <f t="shared" si="45"/>
        <v>42296.261087962965</v>
      </c>
      <c r="R440" s="8">
        <f t="shared" si="46"/>
        <v>42326.302754629629</v>
      </c>
      <c r="S440" t="s">
        <v>8270</v>
      </c>
      <c r="T440" t="str">
        <f t="shared" si="47"/>
        <v>film &amp; video</v>
      </c>
      <c r="U440" t="str">
        <f t="shared" si="48"/>
        <v>animation</v>
      </c>
    </row>
    <row r="441" spans="1:21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14" t="e">
        <f t="shared" si="42"/>
        <v>#DIV/0!</v>
      </c>
      <c r="N441" t="b">
        <v>0</v>
      </c>
      <c r="O441" s="5">
        <f t="shared" si="43"/>
        <v>0</v>
      </c>
      <c r="P441" s="14" t="e">
        <f t="shared" si="44"/>
        <v>#DIV/0!</v>
      </c>
      <c r="Q441" s="8">
        <f t="shared" si="45"/>
        <v>41919.761782407404</v>
      </c>
      <c r="R441" s="8">
        <f t="shared" si="46"/>
        <v>41929.761782407404</v>
      </c>
      <c r="S441" t="s">
        <v>8270</v>
      </c>
      <c r="T441" t="str">
        <f t="shared" si="47"/>
        <v>film &amp; video</v>
      </c>
      <c r="U441" t="str">
        <f t="shared" si="48"/>
        <v>animation</v>
      </c>
    </row>
    <row r="442" spans="1:21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14">
        <f t="shared" si="42"/>
        <v>5</v>
      </c>
      <c r="N442" t="b">
        <v>0</v>
      </c>
      <c r="O442" s="5">
        <f t="shared" si="43"/>
        <v>1E-3</v>
      </c>
      <c r="P442" s="14">
        <f t="shared" si="44"/>
        <v>5</v>
      </c>
      <c r="Q442" s="8">
        <f t="shared" si="45"/>
        <v>42423.985567129625</v>
      </c>
      <c r="R442" s="8">
        <f t="shared" si="46"/>
        <v>42453.943900462968</v>
      </c>
      <c r="S442" t="s">
        <v>8270</v>
      </c>
      <c r="T442" t="str">
        <f t="shared" si="47"/>
        <v>film &amp; video</v>
      </c>
      <c r="U442" t="str">
        <f t="shared" si="48"/>
        <v>animation</v>
      </c>
    </row>
    <row r="443" spans="1:21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14" t="e">
        <f t="shared" si="42"/>
        <v>#DIV/0!</v>
      </c>
      <c r="N443" t="b">
        <v>0</v>
      </c>
      <c r="O443" s="5">
        <f t="shared" si="43"/>
        <v>0</v>
      </c>
      <c r="P443" s="14" t="e">
        <f t="shared" si="44"/>
        <v>#DIV/0!</v>
      </c>
      <c r="Q443" s="8">
        <f t="shared" si="45"/>
        <v>41550.793935185182</v>
      </c>
      <c r="R443" s="8">
        <f t="shared" si="46"/>
        <v>41580.793935185182</v>
      </c>
      <c r="S443" t="s">
        <v>8270</v>
      </c>
      <c r="T443" t="str">
        <f t="shared" si="47"/>
        <v>film &amp; video</v>
      </c>
      <c r="U443" t="str">
        <f t="shared" si="48"/>
        <v>animation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14">
        <f t="shared" si="42"/>
        <v>393.58823529411762</v>
      </c>
      <c r="N444" t="b">
        <v>0</v>
      </c>
      <c r="O444" s="5">
        <f t="shared" si="43"/>
        <v>0.39358823529411763</v>
      </c>
      <c r="P444" s="14">
        <f t="shared" si="44"/>
        <v>393.58823529411762</v>
      </c>
      <c r="Q444" s="8">
        <f t="shared" si="45"/>
        <v>42024.888692129629</v>
      </c>
      <c r="R444" s="8">
        <f t="shared" si="46"/>
        <v>42054.888692129629</v>
      </c>
      <c r="S444" t="s">
        <v>8270</v>
      </c>
      <c r="T444" t="str">
        <f t="shared" si="47"/>
        <v>film &amp; video</v>
      </c>
      <c r="U444" t="str">
        <f t="shared" si="48"/>
        <v>animation</v>
      </c>
    </row>
    <row r="445" spans="1:21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14">
        <f t="shared" si="42"/>
        <v>5</v>
      </c>
      <c r="N445" t="b">
        <v>0</v>
      </c>
      <c r="O445" s="5">
        <f t="shared" si="43"/>
        <v>1E-3</v>
      </c>
      <c r="P445" s="14">
        <f t="shared" si="44"/>
        <v>5</v>
      </c>
      <c r="Q445" s="8">
        <f t="shared" si="45"/>
        <v>41650.015057870369</v>
      </c>
      <c r="R445" s="8">
        <f t="shared" si="46"/>
        <v>41680.015057870369</v>
      </c>
      <c r="S445" t="s">
        <v>8270</v>
      </c>
      <c r="T445" t="str">
        <f t="shared" si="47"/>
        <v>film &amp; video</v>
      </c>
      <c r="U445" t="str">
        <f t="shared" si="48"/>
        <v>animation</v>
      </c>
    </row>
    <row r="446" spans="1:21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14">
        <f t="shared" si="42"/>
        <v>50</v>
      </c>
      <c r="N446" t="b">
        <v>0</v>
      </c>
      <c r="O446" s="5">
        <f t="shared" si="43"/>
        <v>0.05</v>
      </c>
      <c r="P446" s="14">
        <f t="shared" si="44"/>
        <v>50</v>
      </c>
      <c r="Q446" s="8">
        <f t="shared" si="45"/>
        <v>40894.906956018516</v>
      </c>
      <c r="R446" s="8">
        <f t="shared" si="46"/>
        <v>40954.906956018516</v>
      </c>
      <c r="S446" t="s">
        <v>8270</v>
      </c>
      <c r="T446" t="str">
        <f t="shared" si="47"/>
        <v>film &amp; video</v>
      </c>
      <c r="U446" t="str">
        <f t="shared" si="48"/>
        <v>animation</v>
      </c>
    </row>
    <row r="447" spans="1:21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14">
        <f t="shared" si="42"/>
        <v>1</v>
      </c>
      <c r="N447" t="b">
        <v>0</v>
      </c>
      <c r="O447" s="5">
        <f t="shared" si="43"/>
        <v>3.3333333333333335E-5</v>
      </c>
      <c r="P447" s="14">
        <f t="shared" si="44"/>
        <v>1</v>
      </c>
      <c r="Q447" s="8">
        <f t="shared" si="45"/>
        <v>42130.335358796292</v>
      </c>
      <c r="R447" s="8">
        <f t="shared" si="46"/>
        <v>42145.335358796292</v>
      </c>
      <c r="S447" t="s">
        <v>8270</v>
      </c>
      <c r="T447" t="str">
        <f t="shared" si="47"/>
        <v>film &amp; video</v>
      </c>
      <c r="U447" t="str">
        <f t="shared" si="48"/>
        <v>animation</v>
      </c>
    </row>
    <row r="448" spans="1:21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14">
        <f t="shared" si="42"/>
        <v>47.875</v>
      </c>
      <c r="N448" t="b">
        <v>0</v>
      </c>
      <c r="O448" s="5">
        <f t="shared" si="43"/>
        <v>7.2952380952380949E-2</v>
      </c>
      <c r="P448" s="14">
        <f t="shared" si="44"/>
        <v>47.875</v>
      </c>
      <c r="Q448" s="8">
        <f t="shared" si="45"/>
        <v>42037.083564814813</v>
      </c>
      <c r="R448" s="8">
        <f t="shared" si="46"/>
        <v>42067.083564814813</v>
      </c>
      <c r="S448" t="s">
        <v>8270</v>
      </c>
      <c r="T448" t="str">
        <f t="shared" si="47"/>
        <v>film &amp; video</v>
      </c>
      <c r="U448" t="str">
        <f t="shared" si="48"/>
        <v>animation</v>
      </c>
    </row>
    <row r="449" spans="1:21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14">
        <f t="shared" si="42"/>
        <v>5</v>
      </c>
      <c r="N449" t="b">
        <v>0</v>
      </c>
      <c r="O449" s="5">
        <f t="shared" si="43"/>
        <v>1.6666666666666666E-4</v>
      </c>
      <c r="P449" s="14">
        <f t="shared" si="44"/>
        <v>5</v>
      </c>
      <c r="Q449" s="8">
        <f t="shared" si="45"/>
        <v>41331.555127314816</v>
      </c>
      <c r="R449" s="8">
        <f t="shared" si="46"/>
        <v>41356.513460648144</v>
      </c>
      <c r="S449" t="s">
        <v>8270</v>
      </c>
      <c r="T449" t="str">
        <f t="shared" si="47"/>
        <v>film &amp; video</v>
      </c>
      <c r="U449" t="str">
        <f t="shared" si="48"/>
        <v>animation</v>
      </c>
    </row>
    <row r="450" spans="1:21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14">
        <f t="shared" ref="M450:M513" si="49">$E450/$L450</f>
        <v>20.502500000000001</v>
      </c>
      <c r="N450" t="b">
        <v>0</v>
      </c>
      <c r="O450" s="5">
        <f t="shared" ref="O450:O513" si="50">E450/D450</f>
        <v>3.2804E-2</v>
      </c>
      <c r="P450" s="14">
        <f t="shared" ref="P450:P513" si="51">$E450/$L450</f>
        <v>20.502500000000001</v>
      </c>
      <c r="Q450" s="8">
        <f t="shared" ref="Q450:Q513" si="52">(((J450/60)/60)/24)+DATE(1970,1,1)</f>
        <v>41753.758043981477</v>
      </c>
      <c r="R450" s="8">
        <f t="shared" ref="R450:R513" si="53">(((I450/60)/60)/24)+DATE(1970,1,1)</f>
        <v>41773.758043981477</v>
      </c>
      <c r="S450" t="s">
        <v>8270</v>
      </c>
      <c r="T450" t="str">
        <f t="shared" ref="T450:T513" si="54">LEFT(S450, SEARCH("/",S450,1)-1)</f>
        <v>film &amp; video</v>
      </c>
      <c r="U450" t="str">
        <f t="shared" ref="U450:U513" si="55">RIGHT(S450,LEN(S450)-SEARCH("/",S450,1))</f>
        <v>animation</v>
      </c>
    </row>
    <row r="451" spans="1:21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14">
        <f t="shared" si="49"/>
        <v>9</v>
      </c>
      <c r="N451" t="b">
        <v>0</v>
      </c>
      <c r="O451" s="5">
        <f t="shared" si="50"/>
        <v>2.2499999999999999E-2</v>
      </c>
      <c r="P451" s="14">
        <f t="shared" si="51"/>
        <v>9</v>
      </c>
      <c r="Q451" s="8">
        <f t="shared" si="52"/>
        <v>41534.568113425928</v>
      </c>
      <c r="R451" s="8">
        <f t="shared" si="53"/>
        <v>41564.568113425928</v>
      </c>
      <c r="S451" t="s">
        <v>8270</v>
      </c>
      <c r="T451" t="str">
        <f t="shared" si="54"/>
        <v>film &amp; video</v>
      </c>
      <c r="U451" t="str">
        <f t="shared" si="55"/>
        <v>animation</v>
      </c>
    </row>
    <row r="452" spans="1:21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14">
        <f t="shared" si="49"/>
        <v>56.571428571428569</v>
      </c>
      <c r="N452" t="b">
        <v>0</v>
      </c>
      <c r="O452" s="5">
        <f t="shared" si="50"/>
        <v>7.92E-3</v>
      </c>
      <c r="P452" s="14">
        <f t="shared" si="51"/>
        <v>56.571428571428569</v>
      </c>
      <c r="Q452" s="8">
        <f t="shared" si="52"/>
        <v>41654.946759259255</v>
      </c>
      <c r="R452" s="8">
        <f t="shared" si="53"/>
        <v>41684.946759259255</v>
      </c>
      <c r="S452" t="s">
        <v>8270</v>
      </c>
      <c r="T452" t="str">
        <f t="shared" si="54"/>
        <v>film &amp; video</v>
      </c>
      <c r="U452" t="str">
        <f t="shared" si="55"/>
        <v>animation</v>
      </c>
    </row>
    <row r="453" spans="1:21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14" t="e">
        <f t="shared" si="49"/>
        <v>#DIV/0!</v>
      </c>
      <c r="N453" t="b">
        <v>0</v>
      </c>
      <c r="O453" s="5">
        <f t="shared" si="50"/>
        <v>0</v>
      </c>
      <c r="P453" s="14" t="e">
        <f t="shared" si="51"/>
        <v>#DIV/0!</v>
      </c>
      <c r="Q453" s="8">
        <f t="shared" si="52"/>
        <v>41634.715173611112</v>
      </c>
      <c r="R453" s="8">
        <f t="shared" si="53"/>
        <v>41664.715173611112</v>
      </c>
      <c r="S453" t="s">
        <v>8270</v>
      </c>
      <c r="T453" t="str">
        <f t="shared" si="54"/>
        <v>film &amp; video</v>
      </c>
      <c r="U453" t="str">
        <f t="shared" si="55"/>
        <v>animation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14">
        <f t="shared" si="49"/>
        <v>40</v>
      </c>
      <c r="N454" t="b">
        <v>0</v>
      </c>
      <c r="O454" s="5">
        <f t="shared" si="50"/>
        <v>0.64</v>
      </c>
      <c r="P454" s="14">
        <f t="shared" si="51"/>
        <v>40</v>
      </c>
      <c r="Q454" s="8">
        <f t="shared" si="52"/>
        <v>42107.703877314809</v>
      </c>
      <c r="R454" s="8">
        <f t="shared" si="53"/>
        <v>42137.703877314809</v>
      </c>
      <c r="S454" t="s">
        <v>8270</v>
      </c>
      <c r="T454" t="str">
        <f t="shared" si="54"/>
        <v>film &amp; video</v>
      </c>
      <c r="U454" t="str">
        <f t="shared" si="55"/>
        <v>animation</v>
      </c>
    </row>
    <row r="455" spans="1:21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14">
        <f t="shared" si="49"/>
        <v>13</v>
      </c>
      <c r="N455" t="b">
        <v>0</v>
      </c>
      <c r="O455" s="5">
        <f t="shared" si="50"/>
        <v>2.740447957839262E-4</v>
      </c>
      <c r="P455" s="14">
        <f t="shared" si="51"/>
        <v>13</v>
      </c>
      <c r="Q455" s="8">
        <f t="shared" si="52"/>
        <v>42038.824988425928</v>
      </c>
      <c r="R455" s="8">
        <f t="shared" si="53"/>
        <v>42054.824988425928</v>
      </c>
      <c r="S455" t="s">
        <v>8270</v>
      </c>
      <c r="T455" t="str">
        <f t="shared" si="54"/>
        <v>film &amp; video</v>
      </c>
      <c r="U455" t="str">
        <f t="shared" si="55"/>
        <v>animation</v>
      </c>
    </row>
    <row r="456" spans="1:21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14">
        <f t="shared" si="49"/>
        <v>16.399999999999999</v>
      </c>
      <c r="N456" t="b">
        <v>0</v>
      </c>
      <c r="O456" s="5">
        <f t="shared" si="50"/>
        <v>8.2000000000000007E-3</v>
      </c>
      <c r="P456" s="14">
        <f t="shared" si="51"/>
        <v>16.399999999999999</v>
      </c>
      <c r="Q456" s="8">
        <f t="shared" si="52"/>
        <v>41938.717256944445</v>
      </c>
      <c r="R456" s="8">
        <f t="shared" si="53"/>
        <v>41969.551388888889</v>
      </c>
      <c r="S456" t="s">
        <v>8270</v>
      </c>
      <c r="T456" t="str">
        <f t="shared" si="54"/>
        <v>film &amp; video</v>
      </c>
      <c r="U456" t="str">
        <f t="shared" si="55"/>
        <v>animation</v>
      </c>
    </row>
    <row r="457" spans="1:21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14">
        <f t="shared" si="49"/>
        <v>22.5</v>
      </c>
      <c r="N457" t="b">
        <v>0</v>
      </c>
      <c r="O457" s="5">
        <f t="shared" si="50"/>
        <v>6.9230769230769226E-4</v>
      </c>
      <c r="P457" s="14">
        <f t="shared" si="51"/>
        <v>22.5</v>
      </c>
      <c r="Q457" s="8">
        <f t="shared" si="52"/>
        <v>40971.002569444441</v>
      </c>
      <c r="R457" s="8">
        <f t="shared" si="53"/>
        <v>41016.021527777775</v>
      </c>
      <c r="S457" t="s">
        <v>8270</v>
      </c>
      <c r="T457" t="str">
        <f t="shared" si="54"/>
        <v>film &amp; video</v>
      </c>
      <c r="U457" t="str">
        <f t="shared" si="55"/>
        <v>animation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14">
        <f t="shared" si="49"/>
        <v>20.333333333333332</v>
      </c>
      <c r="N458" t="b">
        <v>0</v>
      </c>
      <c r="O458" s="5">
        <f t="shared" si="50"/>
        <v>6.8631863186318634E-3</v>
      </c>
      <c r="P458" s="14">
        <f t="shared" si="51"/>
        <v>20.333333333333332</v>
      </c>
      <c r="Q458" s="8">
        <f t="shared" si="52"/>
        <v>41547.694456018515</v>
      </c>
      <c r="R458" s="8">
        <f t="shared" si="53"/>
        <v>41569.165972222225</v>
      </c>
      <c r="S458" t="s">
        <v>8270</v>
      </c>
      <c r="T458" t="str">
        <f t="shared" si="54"/>
        <v>film &amp; video</v>
      </c>
      <c r="U458" t="str">
        <f t="shared" si="55"/>
        <v>animation</v>
      </c>
    </row>
    <row r="459" spans="1:21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14" t="e">
        <f t="shared" si="49"/>
        <v>#DIV/0!</v>
      </c>
      <c r="N459" t="b">
        <v>0</v>
      </c>
      <c r="O459" s="5">
        <f t="shared" si="50"/>
        <v>0</v>
      </c>
      <c r="P459" s="14" t="e">
        <f t="shared" si="51"/>
        <v>#DIV/0!</v>
      </c>
      <c r="Q459" s="8">
        <f t="shared" si="52"/>
        <v>41837.767500000002</v>
      </c>
      <c r="R459" s="8">
        <f t="shared" si="53"/>
        <v>41867.767500000002</v>
      </c>
      <c r="S459" t="s">
        <v>8270</v>
      </c>
      <c r="T459" t="str">
        <f t="shared" si="54"/>
        <v>film &amp; video</v>
      </c>
      <c r="U459" t="str">
        <f t="shared" si="55"/>
        <v>animation</v>
      </c>
    </row>
    <row r="460" spans="1:21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14">
        <f t="shared" si="49"/>
        <v>16.755102040816325</v>
      </c>
      <c r="N460" t="b">
        <v>0</v>
      </c>
      <c r="O460" s="5">
        <f t="shared" si="50"/>
        <v>8.2100000000000006E-2</v>
      </c>
      <c r="P460" s="14">
        <f t="shared" si="51"/>
        <v>16.755102040816325</v>
      </c>
      <c r="Q460" s="8">
        <f t="shared" si="52"/>
        <v>41378.69976851852</v>
      </c>
      <c r="R460" s="8">
        <f t="shared" si="53"/>
        <v>41408.69976851852</v>
      </c>
      <c r="S460" t="s">
        <v>8270</v>
      </c>
      <c r="T460" t="str">
        <f t="shared" si="54"/>
        <v>film &amp; video</v>
      </c>
      <c r="U460" t="str">
        <f t="shared" si="55"/>
        <v>animation</v>
      </c>
    </row>
    <row r="461" spans="1:21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14">
        <f t="shared" si="49"/>
        <v>25</v>
      </c>
      <c r="N461" t="b">
        <v>0</v>
      </c>
      <c r="O461" s="5">
        <f t="shared" si="50"/>
        <v>6.4102564102564103E-4</v>
      </c>
      <c r="P461" s="14">
        <f t="shared" si="51"/>
        <v>25</v>
      </c>
      <c r="Q461" s="8">
        <f t="shared" si="52"/>
        <v>40800.6403587963</v>
      </c>
      <c r="R461" s="8">
        <f t="shared" si="53"/>
        <v>40860.682025462964</v>
      </c>
      <c r="S461" t="s">
        <v>8270</v>
      </c>
      <c r="T461" t="str">
        <f t="shared" si="54"/>
        <v>film &amp; video</v>
      </c>
      <c r="U461" t="str">
        <f t="shared" si="55"/>
        <v>animation</v>
      </c>
    </row>
    <row r="462" spans="1:2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14">
        <f t="shared" si="49"/>
        <v>12.5</v>
      </c>
      <c r="N462" t="b">
        <v>0</v>
      </c>
      <c r="O462" s="5">
        <f t="shared" si="50"/>
        <v>2.9411764705882353E-3</v>
      </c>
      <c r="P462" s="14">
        <f t="shared" si="51"/>
        <v>12.5</v>
      </c>
      <c r="Q462" s="8">
        <f t="shared" si="52"/>
        <v>41759.542534722219</v>
      </c>
      <c r="R462" s="8">
        <f t="shared" si="53"/>
        <v>41791.166666666664</v>
      </c>
      <c r="S462" t="s">
        <v>8270</v>
      </c>
      <c r="T462" t="str">
        <f t="shared" si="54"/>
        <v>film &amp; video</v>
      </c>
      <c r="U462" t="str">
        <f t="shared" si="55"/>
        <v>animation</v>
      </c>
    </row>
    <row r="463" spans="1:21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14" t="e">
        <f t="shared" si="49"/>
        <v>#DIV/0!</v>
      </c>
      <c r="N463" t="b">
        <v>0</v>
      </c>
      <c r="O463" s="5">
        <f t="shared" si="50"/>
        <v>0</v>
      </c>
      <c r="P463" s="14" t="e">
        <f t="shared" si="51"/>
        <v>#DIV/0!</v>
      </c>
      <c r="Q463" s="8">
        <f t="shared" si="52"/>
        <v>41407.84684027778</v>
      </c>
      <c r="R463" s="8">
        <f t="shared" si="53"/>
        <v>41427.84684027778</v>
      </c>
      <c r="S463" t="s">
        <v>8270</v>
      </c>
      <c r="T463" t="str">
        <f t="shared" si="54"/>
        <v>film &amp; video</v>
      </c>
      <c r="U463" t="str">
        <f t="shared" si="55"/>
        <v>animation</v>
      </c>
    </row>
    <row r="464" spans="1:21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14" t="e">
        <f t="shared" si="49"/>
        <v>#DIV/0!</v>
      </c>
      <c r="N464" t="b">
        <v>0</v>
      </c>
      <c r="O464" s="5">
        <f t="shared" si="50"/>
        <v>0</v>
      </c>
      <c r="P464" s="14" t="e">
        <f t="shared" si="51"/>
        <v>#DIV/0!</v>
      </c>
      <c r="Q464" s="8">
        <f t="shared" si="52"/>
        <v>40705.126631944448</v>
      </c>
      <c r="R464" s="8">
        <f t="shared" si="53"/>
        <v>40765.126631944448</v>
      </c>
      <c r="S464" t="s">
        <v>8270</v>
      </c>
      <c r="T464" t="str">
        <f t="shared" si="54"/>
        <v>film &amp; video</v>
      </c>
      <c r="U464" t="str">
        <f t="shared" si="55"/>
        <v>animation</v>
      </c>
    </row>
    <row r="465" spans="1:21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14">
        <f t="shared" si="49"/>
        <v>113.63636363636364</v>
      </c>
      <c r="N465" t="b">
        <v>0</v>
      </c>
      <c r="O465" s="5">
        <f t="shared" si="50"/>
        <v>2.2727272727272728E-2</v>
      </c>
      <c r="P465" s="14">
        <f t="shared" si="51"/>
        <v>113.63636363636364</v>
      </c>
      <c r="Q465" s="8">
        <f t="shared" si="52"/>
        <v>40750.710104166668</v>
      </c>
      <c r="R465" s="8">
        <f t="shared" si="53"/>
        <v>40810.710104166668</v>
      </c>
      <c r="S465" t="s">
        <v>8270</v>
      </c>
      <c r="T465" t="str">
        <f t="shared" si="54"/>
        <v>film &amp; video</v>
      </c>
      <c r="U465" t="str">
        <f t="shared" si="55"/>
        <v>animation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14">
        <f t="shared" si="49"/>
        <v>1</v>
      </c>
      <c r="N466" t="b">
        <v>0</v>
      </c>
      <c r="O466" s="5">
        <f t="shared" si="50"/>
        <v>9.9009900990099011E-4</v>
      </c>
      <c r="P466" s="14">
        <f t="shared" si="51"/>
        <v>1</v>
      </c>
      <c r="Q466" s="8">
        <f t="shared" si="52"/>
        <v>42488.848784722228</v>
      </c>
      <c r="R466" s="8">
        <f t="shared" si="53"/>
        <v>42508.848784722228</v>
      </c>
      <c r="S466" t="s">
        <v>8270</v>
      </c>
      <c r="T466" t="str">
        <f t="shared" si="54"/>
        <v>film &amp; video</v>
      </c>
      <c r="U466" t="str">
        <f t="shared" si="55"/>
        <v>animation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14">
        <f t="shared" si="49"/>
        <v>17.25</v>
      </c>
      <c r="N467" t="b">
        <v>0</v>
      </c>
      <c r="O467" s="5">
        <f t="shared" si="50"/>
        <v>0.26953125</v>
      </c>
      <c r="P467" s="14">
        <f t="shared" si="51"/>
        <v>17.25</v>
      </c>
      <c r="Q467" s="8">
        <f t="shared" si="52"/>
        <v>41801.120069444441</v>
      </c>
      <c r="R467" s="8">
        <f t="shared" si="53"/>
        <v>41817.120069444441</v>
      </c>
      <c r="S467" t="s">
        <v>8270</v>
      </c>
      <c r="T467" t="str">
        <f t="shared" si="54"/>
        <v>film &amp; video</v>
      </c>
      <c r="U467" t="str">
        <f t="shared" si="55"/>
        <v>animation</v>
      </c>
    </row>
    <row r="468" spans="1:21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14">
        <f t="shared" si="49"/>
        <v>15.2</v>
      </c>
      <c r="N468" t="b">
        <v>0</v>
      </c>
      <c r="O468" s="5">
        <f t="shared" si="50"/>
        <v>7.6E-3</v>
      </c>
      <c r="P468" s="14">
        <f t="shared" si="51"/>
        <v>15.2</v>
      </c>
      <c r="Q468" s="8">
        <f t="shared" si="52"/>
        <v>41129.942870370374</v>
      </c>
      <c r="R468" s="8">
        <f t="shared" si="53"/>
        <v>41159.942870370374</v>
      </c>
      <c r="S468" t="s">
        <v>8270</v>
      </c>
      <c r="T468" t="str">
        <f t="shared" si="54"/>
        <v>film &amp; video</v>
      </c>
      <c r="U468" t="str">
        <f t="shared" si="55"/>
        <v>animation</v>
      </c>
    </row>
    <row r="469" spans="1:21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14">
        <f t="shared" si="49"/>
        <v>110.64102564102564</v>
      </c>
      <c r="N469" t="b">
        <v>0</v>
      </c>
      <c r="O469" s="5">
        <f t="shared" si="50"/>
        <v>0.21575</v>
      </c>
      <c r="P469" s="14">
        <f t="shared" si="51"/>
        <v>110.64102564102564</v>
      </c>
      <c r="Q469" s="8">
        <f t="shared" si="52"/>
        <v>41135.679791666669</v>
      </c>
      <c r="R469" s="8">
        <f t="shared" si="53"/>
        <v>41180.679791666669</v>
      </c>
      <c r="S469" t="s">
        <v>8270</v>
      </c>
      <c r="T469" t="str">
        <f t="shared" si="54"/>
        <v>film &amp; video</v>
      </c>
      <c r="U469" t="str">
        <f t="shared" si="55"/>
        <v>animation</v>
      </c>
    </row>
    <row r="470" spans="1:21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14" t="e">
        <f t="shared" si="49"/>
        <v>#DIV/0!</v>
      </c>
      <c r="N470" t="b">
        <v>0</v>
      </c>
      <c r="O470" s="5">
        <f t="shared" si="50"/>
        <v>0</v>
      </c>
      <c r="P470" s="14" t="e">
        <f t="shared" si="51"/>
        <v>#DIV/0!</v>
      </c>
      <c r="Q470" s="8">
        <f t="shared" si="52"/>
        <v>41041.167627314811</v>
      </c>
      <c r="R470" s="8">
        <f t="shared" si="53"/>
        <v>41101.160474537035</v>
      </c>
      <c r="S470" t="s">
        <v>8270</v>
      </c>
      <c r="T470" t="str">
        <f t="shared" si="54"/>
        <v>film &amp; video</v>
      </c>
      <c r="U470" t="str">
        <f t="shared" si="55"/>
        <v>animation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14" t="e">
        <f t="shared" si="49"/>
        <v>#DIV/0!</v>
      </c>
      <c r="N471" t="b">
        <v>0</v>
      </c>
      <c r="O471" s="5">
        <f t="shared" si="50"/>
        <v>0</v>
      </c>
      <c r="P471" s="14" t="e">
        <f t="shared" si="51"/>
        <v>#DIV/0!</v>
      </c>
      <c r="Q471" s="8">
        <f t="shared" si="52"/>
        <v>41827.989861111113</v>
      </c>
      <c r="R471" s="8">
        <f t="shared" si="53"/>
        <v>41887.989861111113</v>
      </c>
      <c r="S471" t="s">
        <v>8270</v>
      </c>
      <c r="T471" t="str">
        <f t="shared" si="54"/>
        <v>film &amp; video</v>
      </c>
      <c r="U471" t="str">
        <f t="shared" si="55"/>
        <v>animation</v>
      </c>
    </row>
    <row r="472" spans="1:21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14">
        <f t="shared" si="49"/>
        <v>25.5</v>
      </c>
      <c r="N472" t="b">
        <v>0</v>
      </c>
      <c r="O472" s="5">
        <f t="shared" si="50"/>
        <v>1.0200000000000001E-2</v>
      </c>
      <c r="P472" s="14">
        <f t="shared" si="51"/>
        <v>25.5</v>
      </c>
      <c r="Q472" s="8">
        <f t="shared" si="52"/>
        <v>41605.167696759258</v>
      </c>
      <c r="R472" s="8">
        <f t="shared" si="53"/>
        <v>41655.166666666664</v>
      </c>
      <c r="S472" t="s">
        <v>8270</v>
      </c>
      <c r="T472" t="str">
        <f t="shared" si="54"/>
        <v>film &amp; video</v>
      </c>
      <c r="U472" t="str">
        <f t="shared" si="55"/>
        <v>animation</v>
      </c>
    </row>
    <row r="473" spans="1:21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14">
        <f t="shared" si="49"/>
        <v>38.476470588235294</v>
      </c>
      <c r="N473" t="b">
        <v>0</v>
      </c>
      <c r="O473" s="5">
        <f t="shared" si="50"/>
        <v>0.11892727272727273</v>
      </c>
      <c r="P473" s="14">
        <f t="shared" si="51"/>
        <v>38.476470588235294</v>
      </c>
      <c r="Q473" s="8">
        <f t="shared" si="52"/>
        <v>41703.721979166665</v>
      </c>
      <c r="R473" s="8">
        <f t="shared" si="53"/>
        <v>41748.680312500001</v>
      </c>
      <c r="S473" t="s">
        <v>8270</v>
      </c>
      <c r="T473" t="str">
        <f t="shared" si="54"/>
        <v>film &amp; video</v>
      </c>
      <c r="U473" t="str">
        <f t="shared" si="55"/>
        <v>animation</v>
      </c>
    </row>
    <row r="474" spans="1:21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14">
        <f t="shared" si="49"/>
        <v>28.2</v>
      </c>
      <c r="N474" t="b">
        <v>0</v>
      </c>
      <c r="O474" s="5">
        <f t="shared" si="50"/>
        <v>0.17624999999999999</v>
      </c>
      <c r="P474" s="14">
        <f t="shared" si="51"/>
        <v>28.2</v>
      </c>
      <c r="Q474" s="8">
        <f t="shared" si="52"/>
        <v>41844.922662037039</v>
      </c>
      <c r="R474" s="8">
        <f t="shared" si="53"/>
        <v>41874.922662037039</v>
      </c>
      <c r="S474" t="s">
        <v>8270</v>
      </c>
      <c r="T474" t="str">
        <f t="shared" si="54"/>
        <v>film &amp; video</v>
      </c>
      <c r="U474" t="str">
        <f t="shared" si="55"/>
        <v>animation</v>
      </c>
    </row>
    <row r="475" spans="1:21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14">
        <f t="shared" si="49"/>
        <v>61.5</v>
      </c>
      <c r="N475" t="b">
        <v>0</v>
      </c>
      <c r="O475" s="5">
        <f t="shared" si="50"/>
        <v>2.87E-2</v>
      </c>
      <c r="P475" s="14">
        <f t="shared" si="51"/>
        <v>61.5</v>
      </c>
      <c r="Q475" s="8">
        <f t="shared" si="52"/>
        <v>41869.698136574072</v>
      </c>
      <c r="R475" s="8">
        <f t="shared" si="53"/>
        <v>41899.698136574072</v>
      </c>
      <c r="S475" t="s">
        <v>8270</v>
      </c>
      <c r="T475" t="str">
        <f t="shared" si="54"/>
        <v>film &amp; video</v>
      </c>
      <c r="U475" t="str">
        <f t="shared" si="55"/>
        <v>animation</v>
      </c>
    </row>
    <row r="476" spans="1:21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14">
        <f t="shared" si="49"/>
        <v>1</v>
      </c>
      <c r="N476" t="b">
        <v>0</v>
      </c>
      <c r="O476" s="5">
        <f t="shared" si="50"/>
        <v>3.0303030303030303E-4</v>
      </c>
      <c r="P476" s="14">
        <f t="shared" si="51"/>
        <v>1</v>
      </c>
      <c r="Q476" s="8">
        <f t="shared" si="52"/>
        <v>42753.329039351855</v>
      </c>
      <c r="R476" s="8">
        <f t="shared" si="53"/>
        <v>42783.329039351855</v>
      </c>
      <c r="S476" t="s">
        <v>8270</v>
      </c>
      <c r="T476" t="str">
        <f t="shared" si="54"/>
        <v>film &amp; video</v>
      </c>
      <c r="U476" t="str">
        <f t="shared" si="55"/>
        <v>animation</v>
      </c>
    </row>
    <row r="477" spans="1:21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14" t="e">
        <f t="shared" si="49"/>
        <v>#DIV/0!</v>
      </c>
      <c r="N477" t="b">
        <v>0</v>
      </c>
      <c r="O477" s="5">
        <f t="shared" si="50"/>
        <v>0</v>
      </c>
      <c r="P477" s="14" t="e">
        <f t="shared" si="51"/>
        <v>#DIV/0!</v>
      </c>
      <c r="Q477" s="8">
        <f t="shared" si="52"/>
        <v>42100.086145833338</v>
      </c>
      <c r="R477" s="8">
        <f t="shared" si="53"/>
        <v>42130.086145833338</v>
      </c>
      <c r="S477" t="s">
        <v>8270</v>
      </c>
      <c r="T477" t="str">
        <f t="shared" si="54"/>
        <v>film &amp; video</v>
      </c>
      <c r="U477" t="str">
        <f t="shared" si="55"/>
        <v>animation</v>
      </c>
    </row>
    <row r="478" spans="1:2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14">
        <f t="shared" si="49"/>
        <v>39.569274193548388</v>
      </c>
      <c r="N478" t="b">
        <v>0</v>
      </c>
      <c r="O478" s="5">
        <f t="shared" si="50"/>
        <v>2.2302681818181819E-2</v>
      </c>
      <c r="P478" s="14">
        <f t="shared" si="51"/>
        <v>39.569274193548388</v>
      </c>
      <c r="Q478" s="8">
        <f t="shared" si="52"/>
        <v>41757.975011574075</v>
      </c>
      <c r="R478" s="8">
        <f t="shared" si="53"/>
        <v>41793.165972222225</v>
      </c>
      <c r="S478" t="s">
        <v>8270</v>
      </c>
      <c r="T478" t="str">
        <f t="shared" si="54"/>
        <v>film &amp; video</v>
      </c>
      <c r="U478" t="str">
        <f t="shared" si="55"/>
        <v>animation</v>
      </c>
    </row>
    <row r="479" spans="1:21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14" t="e">
        <f t="shared" si="49"/>
        <v>#DIV/0!</v>
      </c>
      <c r="N479" t="b">
        <v>0</v>
      </c>
      <c r="O479" s="5">
        <f t="shared" si="50"/>
        <v>0</v>
      </c>
      <c r="P479" s="14" t="e">
        <f t="shared" si="51"/>
        <v>#DIV/0!</v>
      </c>
      <c r="Q479" s="8">
        <f t="shared" si="52"/>
        <v>40987.83488425926</v>
      </c>
      <c r="R479" s="8">
        <f t="shared" si="53"/>
        <v>41047.83488425926</v>
      </c>
      <c r="S479" t="s">
        <v>8270</v>
      </c>
      <c r="T479" t="str">
        <f t="shared" si="54"/>
        <v>film &amp; video</v>
      </c>
      <c r="U479" t="str">
        <f t="shared" si="55"/>
        <v>animation</v>
      </c>
    </row>
    <row r="480" spans="1:21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14" t="e">
        <f t="shared" si="49"/>
        <v>#DIV/0!</v>
      </c>
      <c r="N480" t="b">
        <v>0</v>
      </c>
      <c r="O480" s="5">
        <f t="shared" si="50"/>
        <v>0</v>
      </c>
      <c r="P480" s="14" t="e">
        <f t="shared" si="51"/>
        <v>#DIV/0!</v>
      </c>
      <c r="Q480" s="8">
        <f t="shared" si="52"/>
        <v>42065.910983796297</v>
      </c>
      <c r="R480" s="8">
        <f t="shared" si="53"/>
        <v>42095.869317129633</v>
      </c>
      <c r="S480" t="s">
        <v>8270</v>
      </c>
      <c r="T480" t="str">
        <f t="shared" si="54"/>
        <v>film &amp; video</v>
      </c>
      <c r="U480" t="str">
        <f t="shared" si="55"/>
        <v>animation</v>
      </c>
    </row>
    <row r="481" spans="1:21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14">
        <f t="shared" si="49"/>
        <v>88.8</v>
      </c>
      <c r="N481" t="b">
        <v>0</v>
      </c>
      <c r="O481" s="5">
        <f t="shared" si="50"/>
        <v>0.3256</v>
      </c>
      <c r="P481" s="14">
        <f t="shared" si="51"/>
        <v>88.8</v>
      </c>
      <c r="Q481" s="8">
        <f t="shared" si="52"/>
        <v>41904.407812500001</v>
      </c>
      <c r="R481" s="8">
        <f t="shared" si="53"/>
        <v>41964.449479166666</v>
      </c>
      <c r="S481" t="s">
        <v>8270</v>
      </c>
      <c r="T481" t="str">
        <f t="shared" si="54"/>
        <v>film &amp; video</v>
      </c>
      <c r="U481" t="str">
        <f t="shared" si="55"/>
        <v>animation</v>
      </c>
    </row>
    <row r="482" spans="1:21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14">
        <f t="shared" si="49"/>
        <v>55.457142857142856</v>
      </c>
      <c r="N482" t="b">
        <v>0</v>
      </c>
      <c r="O482" s="5">
        <f t="shared" si="50"/>
        <v>0.19409999999999999</v>
      </c>
      <c r="P482" s="14">
        <f t="shared" si="51"/>
        <v>55.457142857142856</v>
      </c>
      <c r="Q482" s="8">
        <f t="shared" si="52"/>
        <v>41465.500173611108</v>
      </c>
      <c r="R482" s="8">
        <f t="shared" si="53"/>
        <v>41495.500173611108</v>
      </c>
      <c r="S482" t="s">
        <v>8270</v>
      </c>
      <c r="T482" t="str">
        <f t="shared" si="54"/>
        <v>film &amp; video</v>
      </c>
      <c r="U482" t="str">
        <f t="shared" si="55"/>
        <v>animation</v>
      </c>
    </row>
    <row r="483" spans="1:21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14">
        <f t="shared" si="49"/>
        <v>87.142857142857139</v>
      </c>
      <c r="N483" t="b">
        <v>0</v>
      </c>
      <c r="O483" s="5">
        <f t="shared" si="50"/>
        <v>6.0999999999999999E-2</v>
      </c>
      <c r="P483" s="14">
        <f t="shared" si="51"/>
        <v>87.142857142857139</v>
      </c>
      <c r="Q483" s="8">
        <f t="shared" si="52"/>
        <v>41162.672326388885</v>
      </c>
      <c r="R483" s="8">
        <f t="shared" si="53"/>
        <v>41192.672326388885</v>
      </c>
      <c r="S483" t="s">
        <v>8270</v>
      </c>
      <c r="T483" t="str">
        <f t="shared" si="54"/>
        <v>film &amp; video</v>
      </c>
      <c r="U483" t="str">
        <f t="shared" si="55"/>
        <v>animation</v>
      </c>
    </row>
    <row r="484" spans="1:21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14">
        <f t="shared" si="49"/>
        <v>10</v>
      </c>
      <c r="N484" t="b">
        <v>0</v>
      </c>
      <c r="O484" s="5">
        <f t="shared" si="50"/>
        <v>1E-3</v>
      </c>
      <c r="P484" s="14">
        <f t="shared" si="51"/>
        <v>10</v>
      </c>
      <c r="Q484" s="8">
        <f t="shared" si="52"/>
        <v>42447.896875000006</v>
      </c>
      <c r="R484" s="8">
        <f t="shared" si="53"/>
        <v>42474.606944444444</v>
      </c>
      <c r="S484" t="s">
        <v>8270</v>
      </c>
      <c r="T484" t="str">
        <f t="shared" si="54"/>
        <v>film &amp; video</v>
      </c>
      <c r="U484" t="str">
        <f t="shared" si="55"/>
        <v>animation</v>
      </c>
    </row>
    <row r="485" spans="1:21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14">
        <f t="shared" si="49"/>
        <v>51.224489795918366</v>
      </c>
      <c r="N485" t="b">
        <v>0</v>
      </c>
      <c r="O485" s="5">
        <f t="shared" si="50"/>
        <v>0.502</v>
      </c>
      <c r="P485" s="14">
        <f t="shared" si="51"/>
        <v>51.224489795918366</v>
      </c>
      <c r="Q485" s="8">
        <f t="shared" si="52"/>
        <v>41243.197592592594</v>
      </c>
      <c r="R485" s="8">
        <f t="shared" si="53"/>
        <v>41303.197592592594</v>
      </c>
      <c r="S485" t="s">
        <v>8270</v>
      </c>
      <c r="T485" t="str">
        <f t="shared" si="54"/>
        <v>film &amp; video</v>
      </c>
      <c r="U485" t="str">
        <f t="shared" si="55"/>
        <v>animation</v>
      </c>
    </row>
    <row r="486" spans="1:21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14">
        <f t="shared" si="49"/>
        <v>13.545454545454545</v>
      </c>
      <c r="N486" t="b">
        <v>0</v>
      </c>
      <c r="O486" s="5">
        <f t="shared" si="50"/>
        <v>1.8625E-3</v>
      </c>
      <c r="P486" s="14">
        <f t="shared" si="51"/>
        <v>13.545454545454545</v>
      </c>
      <c r="Q486" s="8">
        <f t="shared" si="52"/>
        <v>42272.93949074074</v>
      </c>
      <c r="R486" s="8">
        <f t="shared" si="53"/>
        <v>42313.981157407412</v>
      </c>
      <c r="S486" t="s">
        <v>8270</v>
      </c>
      <c r="T486" t="str">
        <f t="shared" si="54"/>
        <v>film &amp; video</v>
      </c>
      <c r="U486" t="str">
        <f t="shared" si="55"/>
        <v>animation</v>
      </c>
    </row>
    <row r="487" spans="1:21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14">
        <f t="shared" si="49"/>
        <v>66.520080000000007</v>
      </c>
      <c r="N487" t="b">
        <v>0</v>
      </c>
      <c r="O487" s="5">
        <f t="shared" si="50"/>
        <v>0.21906971229845085</v>
      </c>
      <c r="P487" s="14">
        <f t="shared" si="51"/>
        <v>66.520080000000007</v>
      </c>
      <c r="Q487" s="8">
        <f t="shared" si="52"/>
        <v>41381.50577546296</v>
      </c>
      <c r="R487" s="8">
        <f t="shared" si="53"/>
        <v>41411.50577546296</v>
      </c>
      <c r="S487" t="s">
        <v>8270</v>
      </c>
      <c r="T487" t="str">
        <f t="shared" si="54"/>
        <v>film &amp; video</v>
      </c>
      <c r="U487" t="str">
        <f t="shared" si="55"/>
        <v>animation</v>
      </c>
    </row>
    <row r="488" spans="1:21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14">
        <f t="shared" si="49"/>
        <v>50</v>
      </c>
      <c r="N488" t="b">
        <v>0</v>
      </c>
      <c r="O488" s="5">
        <f t="shared" si="50"/>
        <v>9.0909090909090904E-5</v>
      </c>
      <c r="P488" s="14">
        <f t="shared" si="51"/>
        <v>50</v>
      </c>
      <c r="Q488" s="8">
        <f t="shared" si="52"/>
        <v>41761.94258101852</v>
      </c>
      <c r="R488" s="8">
        <f t="shared" si="53"/>
        <v>41791.94258101852</v>
      </c>
      <c r="S488" t="s">
        <v>8270</v>
      </c>
      <c r="T488" t="str">
        <f t="shared" si="54"/>
        <v>film &amp; video</v>
      </c>
      <c r="U488" t="str">
        <f t="shared" si="55"/>
        <v>animation</v>
      </c>
    </row>
    <row r="489" spans="1:21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14" t="e">
        <f t="shared" si="49"/>
        <v>#DIV/0!</v>
      </c>
      <c r="N489" t="b">
        <v>0</v>
      </c>
      <c r="O489" s="5">
        <f t="shared" si="50"/>
        <v>0</v>
      </c>
      <c r="P489" s="14" t="e">
        <f t="shared" si="51"/>
        <v>#DIV/0!</v>
      </c>
      <c r="Q489" s="8">
        <f t="shared" si="52"/>
        <v>42669.594837962963</v>
      </c>
      <c r="R489" s="8">
        <f t="shared" si="53"/>
        <v>42729.636504629627</v>
      </c>
      <c r="S489" t="s">
        <v>8270</v>
      </c>
      <c r="T489" t="str">
        <f t="shared" si="54"/>
        <v>film &amp; video</v>
      </c>
      <c r="U489" t="str">
        <f t="shared" si="55"/>
        <v>animation</v>
      </c>
    </row>
    <row r="490" spans="1:21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14" t="e">
        <f t="shared" si="49"/>
        <v>#DIV/0!</v>
      </c>
      <c r="N490" t="b">
        <v>0</v>
      </c>
      <c r="O490" s="5">
        <f t="shared" si="50"/>
        <v>0</v>
      </c>
      <c r="P490" s="14" t="e">
        <f t="shared" si="51"/>
        <v>#DIV/0!</v>
      </c>
      <c r="Q490" s="8">
        <f t="shared" si="52"/>
        <v>42714.054398148146</v>
      </c>
      <c r="R490" s="8">
        <f t="shared" si="53"/>
        <v>42744.054398148146</v>
      </c>
      <c r="S490" t="s">
        <v>8270</v>
      </c>
      <c r="T490" t="str">
        <f t="shared" si="54"/>
        <v>film &amp; video</v>
      </c>
      <c r="U490" t="str">
        <f t="shared" si="55"/>
        <v>animation</v>
      </c>
    </row>
    <row r="491" spans="1:21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14">
        <f t="shared" si="49"/>
        <v>71.666666666666671</v>
      </c>
      <c r="N491" t="b">
        <v>0</v>
      </c>
      <c r="O491" s="5">
        <f t="shared" si="50"/>
        <v>2.8667813379201833E-3</v>
      </c>
      <c r="P491" s="14">
        <f t="shared" si="51"/>
        <v>71.666666666666671</v>
      </c>
      <c r="Q491" s="8">
        <f t="shared" si="52"/>
        <v>40882.481666666667</v>
      </c>
      <c r="R491" s="8">
        <f t="shared" si="53"/>
        <v>40913.481249999997</v>
      </c>
      <c r="S491" t="s">
        <v>8270</v>
      </c>
      <c r="T491" t="str">
        <f t="shared" si="54"/>
        <v>film &amp; video</v>
      </c>
      <c r="U491" t="str">
        <f t="shared" si="55"/>
        <v>animation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14" t="e">
        <f t="shared" si="49"/>
        <v>#DIV/0!</v>
      </c>
      <c r="N492" t="b">
        <v>0</v>
      </c>
      <c r="O492" s="5">
        <f t="shared" si="50"/>
        <v>0</v>
      </c>
      <c r="P492" s="14" t="e">
        <f t="shared" si="51"/>
        <v>#DIV/0!</v>
      </c>
      <c r="Q492" s="8">
        <f t="shared" si="52"/>
        <v>41113.968576388892</v>
      </c>
      <c r="R492" s="8">
        <f t="shared" si="53"/>
        <v>41143.968576388892</v>
      </c>
      <c r="S492" t="s">
        <v>8270</v>
      </c>
      <c r="T492" t="str">
        <f t="shared" si="54"/>
        <v>film &amp; video</v>
      </c>
      <c r="U492" t="str">
        <f t="shared" si="55"/>
        <v>animation</v>
      </c>
    </row>
    <row r="493" spans="1:21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14" t="e">
        <f t="shared" si="49"/>
        <v>#DIV/0!</v>
      </c>
      <c r="N493" t="b">
        <v>0</v>
      </c>
      <c r="O493" s="5">
        <f t="shared" si="50"/>
        <v>0</v>
      </c>
      <c r="P493" s="14" t="e">
        <f t="shared" si="51"/>
        <v>#DIV/0!</v>
      </c>
      <c r="Q493" s="8">
        <f t="shared" si="52"/>
        <v>42366.982627314821</v>
      </c>
      <c r="R493" s="8">
        <f t="shared" si="53"/>
        <v>42396.982627314821</v>
      </c>
      <c r="S493" t="s">
        <v>8270</v>
      </c>
      <c r="T493" t="str">
        <f t="shared" si="54"/>
        <v>film &amp; video</v>
      </c>
      <c r="U493" t="str">
        <f t="shared" si="55"/>
        <v>animation</v>
      </c>
    </row>
    <row r="494" spans="1:21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14" t="e">
        <f t="shared" si="49"/>
        <v>#DIV/0!</v>
      </c>
      <c r="N494" t="b">
        <v>0</v>
      </c>
      <c r="O494" s="5">
        <f t="shared" si="50"/>
        <v>0</v>
      </c>
      <c r="P494" s="14" t="e">
        <f t="shared" si="51"/>
        <v>#DIV/0!</v>
      </c>
      <c r="Q494" s="8">
        <f t="shared" si="52"/>
        <v>42596.03506944445</v>
      </c>
      <c r="R494" s="8">
        <f t="shared" si="53"/>
        <v>42656.03506944445</v>
      </c>
      <c r="S494" t="s">
        <v>8270</v>
      </c>
      <c r="T494" t="str">
        <f t="shared" si="54"/>
        <v>film &amp; video</v>
      </c>
      <c r="U494" t="str">
        <f t="shared" si="55"/>
        <v>animation</v>
      </c>
    </row>
    <row r="495" spans="1:21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14" t="e">
        <f t="shared" si="49"/>
        <v>#DIV/0!</v>
      </c>
      <c r="N495" t="b">
        <v>0</v>
      </c>
      <c r="O495" s="5">
        <f t="shared" si="50"/>
        <v>0</v>
      </c>
      <c r="P495" s="14" t="e">
        <f t="shared" si="51"/>
        <v>#DIV/0!</v>
      </c>
      <c r="Q495" s="8">
        <f t="shared" si="52"/>
        <v>42114.726134259254</v>
      </c>
      <c r="R495" s="8">
        <f t="shared" si="53"/>
        <v>42144.726134259254</v>
      </c>
      <c r="S495" t="s">
        <v>8270</v>
      </c>
      <c r="T495" t="str">
        <f t="shared" si="54"/>
        <v>film &amp; video</v>
      </c>
      <c r="U495" t="str">
        <f t="shared" si="55"/>
        <v>animation</v>
      </c>
    </row>
    <row r="496" spans="1:21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14">
        <f t="shared" si="49"/>
        <v>10.333333333333334</v>
      </c>
      <c r="N496" t="b">
        <v>0</v>
      </c>
      <c r="O496" s="5">
        <f t="shared" si="50"/>
        <v>1.5499999999999999E-3</v>
      </c>
      <c r="P496" s="14">
        <f t="shared" si="51"/>
        <v>10.333333333333334</v>
      </c>
      <c r="Q496" s="8">
        <f t="shared" si="52"/>
        <v>41799.830613425926</v>
      </c>
      <c r="R496" s="8">
        <f t="shared" si="53"/>
        <v>41823.125</v>
      </c>
      <c r="S496" t="s">
        <v>8270</v>
      </c>
      <c r="T496" t="str">
        <f t="shared" si="54"/>
        <v>film &amp; video</v>
      </c>
      <c r="U496" t="str">
        <f t="shared" si="55"/>
        <v>animation</v>
      </c>
    </row>
    <row r="497" spans="1:21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14" t="e">
        <f t="shared" si="49"/>
        <v>#DIV/0!</v>
      </c>
      <c r="N497" t="b">
        <v>0</v>
      </c>
      <c r="O497" s="5">
        <f t="shared" si="50"/>
        <v>0</v>
      </c>
      <c r="P497" s="14" t="e">
        <f t="shared" si="51"/>
        <v>#DIV/0!</v>
      </c>
      <c r="Q497" s="8">
        <f t="shared" si="52"/>
        <v>42171.827604166669</v>
      </c>
      <c r="R497" s="8">
        <f t="shared" si="53"/>
        <v>42201.827604166669</v>
      </c>
      <c r="S497" t="s">
        <v>8270</v>
      </c>
      <c r="T497" t="str">
        <f t="shared" si="54"/>
        <v>film &amp; video</v>
      </c>
      <c r="U497" t="str">
        <f t="shared" si="55"/>
        <v>animation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14">
        <f t="shared" si="49"/>
        <v>1</v>
      </c>
      <c r="N498" t="b">
        <v>0</v>
      </c>
      <c r="O498" s="5">
        <f t="shared" si="50"/>
        <v>1.6666666666666667E-5</v>
      </c>
      <c r="P498" s="14">
        <f t="shared" si="51"/>
        <v>1</v>
      </c>
      <c r="Q498" s="8">
        <f t="shared" si="52"/>
        <v>41620.93141203704</v>
      </c>
      <c r="R498" s="8">
        <f t="shared" si="53"/>
        <v>41680.93141203704</v>
      </c>
      <c r="S498" t="s">
        <v>8270</v>
      </c>
      <c r="T498" t="str">
        <f t="shared" si="54"/>
        <v>film &amp; video</v>
      </c>
      <c r="U498" t="str">
        <f t="shared" si="55"/>
        <v>animation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14">
        <f t="shared" si="49"/>
        <v>10</v>
      </c>
      <c r="N499" t="b">
        <v>0</v>
      </c>
      <c r="O499" s="5">
        <f t="shared" si="50"/>
        <v>6.6964285714285711E-3</v>
      </c>
      <c r="P499" s="14">
        <f t="shared" si="51"/>
        <v>10</v>
      </c>
      <c r="Q499" s="8">
        <f t="shared" si="52"/>
        <v>41945.037789351853</v>
      </c>
      <c r="R499" s="8">
        <f t="shared" si="53"/>
        <v>41998.208333333328</v>
      </c>
      <c r="S499" t="s">
        <v>8270</v>
      </c>
      <c r="T499" t="str">
        <f t="shared" si="54"/>
        <v>film &amp; video</v>
      </c>
      <c r="U499" t="str">
        <f t="shared" si="55"/>
        <v>animation</v>
      </c>
    </row>
    <row r="500" spans="1:21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14">
        <f t="shared" si="49"/>
        <v>136.09090909090909</v>
      </c>
      <c r="N500" t="b">
        <v>0</v>
      </c>
      <c r="O500" s="5">
        <f t="shared" si="50"/>
        <v>4.5985132395404561E-2</v>
      </c>
      <c r="P500" s="14">
        <f t="shared" si="51"/>
        <v>136.09090909090909</v>
      </c>
      <c r="Q500" s="8">
        <f t="shared" si="52"/>
        <v>40858.762141203704</v>
      </c>
      <c r="R500" s="8">
        <f t="shared" si="53"/>
        <v>40900.762141203704</v>
      </c>
      <c r="S500" t="s">
        <v>8270</v>
      </c>
      <c r="T500" t="str">
        <f t="shared" si="54"/>
        <v>film &amp; video</v>
      </c>
      <c r="U500" t="str">
        <f t="shared" si="55"/>
        <v>animation</v>
      </c>
    </row>
    <row r="501" spans="1:21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14">
        <f t="shared" si="49"/>
        <v>73.461538461538467</v>
      </c>
      <c r="N501" t="b">
        <v>0</v>
      </c>
      <c r="O501" s="5">
        <f t="shared" si="50"/>
        <v>9.5500000000000002E-2</v>
      </c>
      <c r="P501" s="14">
        <f t="shared" si="51"/>
        <v>73.461538461538467</v>
      </c>
      <c r="Q501" s="8">
        <f t="shared" si="52"/>
        <v>40043.895462962959</v>
      </c>
      <c r="R501" s="8">
        <f t="shared" si="53"/>
        <v>40098.874305555553</v>
      </c>
      <c r="S501" t="s">
        <v>8270</v>
      </c>
      <c r="T501" t="str">
        <f t="shared" si="54"/>
        <v>film &amp; video</v>
      </c>
      <c r="U501" t="str">
        <f t="shared" si="55"/>
        <v>animation</v>
      </c>
    </row>
    <row r="502" spans="1:21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14">
        <f t="shared" si="49"/>
        <v>53.75</v>
      </c>
      <c r="N502" t="b">
        <v>0</v>
      </c>
      <c r="O502" s="5">
        <f t="shared" si="50"/>
        <v>3.307692307692308E-2</v>
      </c>
      <c r="P502" s="14">
        <f t="shared" si="51"/>
        <v>53.75</v>
      </c>
      <c r="Q502" s="8">
        <f t="shared" si="52"/>
        <v>40247.886006944449</v>
      </c>
      <c r="R502" s="8">
        <f t="shared" si="53"/>
        <v>40306.927777777775</v>
      </c>
      <c r="S502" t="s">
        <v>8270</v>
      </c>
      <c r="T502" t="str">
        <f t="shared" si="54"/>
        <v>film &amp; video</v>
      </c>
      <c r="U502" t="str">
        <f t="shared" si="55"/>
        <v>animation</v>
      </c>
    </row>
    <row r="503" spans="1:21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14" t="e">
        <f t="shared" si="49"/>
        <v>#DIV/0!</v>
      </c>
      <c r="N503" t="b">
        <v>0</v>
      </c>
      <c r="O503" s="5">
        <f t="shared" si="50"/>
        <v>0</v>
      </c>
      <c r="P503" s="14" t="e">
        <f t="shared" si="51"/>
        <v>#DIV/0!</v>
      </c>
      <c r="Q503" s="8">
        <f t="shared" si="52"/>
        <v>40703.234386574077</v>
      </c>
      <c r="R503" s="8">
        <f t="shared" si="53"/>
        <v>40733.234386574077</v>
      </c>
      <c r="S503" t="s">
        <v>8270</v>
      </c>
      <c r="T503" t="str">
        <f t="shared" si="54"/>
        <v>film &amp; video</v>
      </c>
      <c r="U503" t="str">
        <f t="shared" si="55"/>
        <v>animation</v>
      </c>
    </row>
    <row r="504" spans="1:21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14">
        <f t="shared" si="49"/>
        <v>57.5</v>
      </c>
      <c r="N504" t="b">
        <v>0</v>
      </c>
      <c r="O504" s="5">
        <f t="shared" si="50"/>
        <v>1.15E-2</v>
      </c>
      <c r="P504" s="14">
        <f t="shared" si="51"/>
        <v>57.5</v>
      </c>
      <c r="Q504" s="8">
        <f t="shared" si="52"/>
        <v>40956.553530092591</v>
      </c>
      <c r="R504" s="8">
        <f t="shared" si="53"/>
        <v>40986.511863425927</v>
      </c>
      <c r="S504" t="s">
        <v>8270</v>
      </c>
      <c r="T504" t="str">
        <f t="shared" si="54"/>
        <v>film &amp; video</v>
      </c>
      <c r="U504" t="str">
        <f t="shared" si="55"/>
        <v>animation</v>
      </c>
    </row>
    <row r="505" spans="1:21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14">
        <f t="shared" si="49"/>
        <v>12.666666666666666</v>
      </c>
      <c r="N505" t="b">
        <v>0</v>
      </c>
      <c r="O505" s="5">
        <f t="shared" si="50"/>
        <v>1.7538461538461537E-2</v>
      </c>
      <c r="P505" s="14">
        <f t="shared" si="51"/>
        <v>12.666666666666666</v>
      </c>
      <c r="Q505" s="8">
        <f t="shared" si="52"/>
        <v>41991.526655092588</v>
      </c>
      <c r="R505" s="8">
        <f t="shared" si="53"/>
        <v>42021.526655092588</v>
      </c>
      <c r="S505" t="s">
        <v>8270</v>
      </c>
      <c r="T505" t="str">
        <f t="shared" si="54"/>
        <v>film &amp; video</v>
      </c>
      <c r="U505" t="str">
        <f t="shared" si="55"/>
        <v>animation</v>
      </c>
    </row>
    <row r="506" spans="1:21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14">
        <f t="shared" si="49"/>
        <v>67</v>
      </c>
      <c r="N506" t="b">
        <v>0</v>
      </c>
      <c r="O506" s="5">
        <f t="shared" si="50"/>
        <v>1.3673469387755101E-2</v>
      </c>
      <c r="P506" s="14">
        <f t="shared" si="51"/>
        <v>67</v>
      </c>
      <c r="Q506" s="8">
        <f t="shared" si="52"/>
        <v>40949.98364583333</v>
      </c>
      <c r="R506" s="8">
        <f t="shared" si="53"/>
        <v>41009.941979166666</v>
      </c>
      <c r="S506" t="s">
        <v>8270</v>
      </c>
      <c r="T506" t="str">
        <f t="shared" si="54"/>
        <v>film &amp; video</v>
      </c>
      <c r="U506" t="str">
        <f t="shared" si="55"/>
        <v>animation</v>
      </c>
    </row>
    <row r="507" spans="1:21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14">
        <f t="shared" si="49"/>
        <v>3.7142857142857144</v>
      </c>
      <c r="N507" t="b">
        <v>0</v>
      </c>
      <c r="O507" s="5">
        <f t="shared" si="50"/>
        <v>4.3333333333333331E-3</v>
      </c>
      <c r="P507" s="14">
        <f t="shared" si="51"/>
        <v>3.7142857142857144</v>
      </c>
      <c r="Q507" s="8">
        <f t="shared" si="52"/>
        <v>42318.098217592589</v>
      </c>
      <c r="R507" s="8">
        <f t="shared" si="53"/>
        <v>42363.098217592589</v>
      </c>
      <c r="S507" t="s">
        <v>8270</v>
      </c>
      <c r="T507" t="str">
        <f t="shared" si="54"/>
        <v>film &amp; video</v>
      </c>
      <c r="U507" t="str">
        <f t="shared" si="55"/>
        <v>animation</v>
      </c>
    </row>
    <row r="508" spans="1:21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14">
        <f t="shared" si="49"/>
        <v>250</v>
      </c>
      <c r="N508" t="b">
        <v>0</v>
      </c>
      <c r="O508" s="5">
        <f t="shared" si="50"/>
        <v>1.25E-3</v>
      </c>
      <c r="P508" s="14">
        <f t="shared" si="51"/>
        <v>250</v>
      </c>
      <c r="Q508" s="8">
        <f t="shared" si="52"/>
        <v>41466.552314814813</v>
      </c>
      <c r="R508" s="8">
        <f t="shared" si="53"/>
        <v>41496.552314814813</v>
      </c>
      <c r="S508" t="s">
        <v>8270</v>
      </c>
      <c r="T508" t="str">
        <f t="shared" si="54"/>
        <v>film &amp; video</v>
      </c>
      <c r="U508" t="str">
        <f t="shared" si="55"/>
        <v>animation</v>
      </c>
    </row>
    <row r="509" spans="1:21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14">
        <f t="shared" si="49"/>
        <v>64</v>
      </c>
      <c r="N509" t="b">
        <v>0</v>
      </c>
      <c r="O509" s="5">
        <f t="shared" si="50"/>
        <v>3.2000000000000001E-2</v>
      </c>
      <c r="P509" s="14">
        <f t="shared" si="51"/>
        <v>64</v>
      </c>
      <c r="Q509" s="8">
        <f t="shared" si="52"/>
        <v>41156.958993055552</v>
      </c>
      <c r="R509" s="8">
        <f t="shared" si="53"/>
        <v>41201.958993055552</v>
      </c>
      <c r="S509" t="s">
        <v>8270</v>
      </c>
      <c r="T509" t="str">
        <f t="shared" si="54"/>
        <v>film &amp; video</v>
      </c>
      <c r="U509" t="str">
        <f t="shared" si="55"/>
        <v>animation</v>
      </c>
    </row>
    <row r="510" spans="1:21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14">
        <f t="shared" si="49"/>
        <v>133.33333333333334</v>
      </c>
      <c r="N510" t="b">
        <v>0</v>
      </c>
      <c r="O510" s="5">
        <f t="shared" si="50"/>
        <v>8.0000000000000002E-3</v>
      </c>
      <c r="P510" s="14">
        <f t="shared" si="51"/>
        <v>133.33333333333334</v>
      </c>
      <c r="Q510" s="8">
        <f t="shared" si="52"/>
        <v>40995.024317129632</v>
      </c>
      <c r="R510" s="8">
        <f t="shared" si="53"/>
        <v>41054.593055555553</v>
      </c>
      <c r="S510" t="s">
        <v>8270</v>
      </c>
      <c r="T510" t="str">
        <f t="shared" si="54"/>
        <v>film &amp; video</v>
      </c>
      <c r="U510" t="str">
        <f t="shared" si="55"/>
        <v>animation</v>
      </c>
    </row>
    <row r="511" spans="1:21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14">
        <f t="shared" si="49"/>
        <v>10</v>
      </c>
      <c r="N511" t="b">
        <v>0</v>
      </c>
      <c r="O511" s="5">
        <f t="shared" si="50"/>
        <v>2E-3</v>
      </c>
      <c r="P511" s="14">
        <f t="shared" si="51"/>
        <v>10</v>
      </c>
      <c r="Q511" s="8">
        <f t="shared" si="52"/>
        <v>42153.631597222222</v>
      </c>
      <c r="R511" s="8">
        <f t="shared" si="53"/>
        <v>42183.631597222222</v>
      </c>
      <c r="S511" t="s">
        <v>8270</v>
      </c>
      <c r="T511" t="str">
        <f t="shared" si="54"/>
        <v>film &amp; video</v>
      </c>
      <c r="U511" t="str">
        <f t="shared" si="55"/>
        <v>animation</v>
      </c>
    </row>
    <row r="512" spans="1:21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14" t="e">
        <f t="shared" si="49"/>
        <v>#DIV/0!</v>
      </c>
      <c r="N512" t="b">
        <v>0</v>
      </c>
      <c r="O512" s="5">
        <f t="shared" si="50"/>
        <v>0</v>
      </c>
      <c r="P512" s="14" t="e">
        <f t="shared" si="51"/>
        <v>#DIV/0!</v>
      </c>
      <c r="Q512" s="8">
        <f t="shared" si="52"/>
        <v>42400.176377314812</v>
      </c>
      <c r="R512" s="8">
        <f t="shared" si="53"/>
        <v>42430.176377314812</v>
      </c>
      <c r="S512" t="s">
        <v>8270</v>
      </c>
      <c r="T512" t="str">
        <f t="shared" si="54"/>
        <v>film &amp; video</v>
      </c>
      <c r="U512" t="str">
        <f t="shared" si="55"/>
        <v>animation</v>
      </c>
    </row>
    <row r="513" spans="1:21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14">
        <f t="shared" si="49"/>
        <v>30</v>
      </c>
      <c r="N513" t="b">
        <v>0</v>
      </c>
      <c r="O513" s="5">
        <f t="shared" si="50"/>
        <v>0.03</v>
      </c>
      <c r="P513" s="14">
        <f t="shared" si="51"/>
        <v>30</v>
      </c>
      <c r="Q513" s="8">
        <f t="shared" si="52"/>
        <v>41340.303032407406</v>
      </c>
      <c r="R513" s="8">
        <f t="shared" si="53"/>
        <v>41370.261365740742</v>
      </c>
      <c r="S513" t="s">
        <v>8270</v>
      </c>
      <c r="T513" t="str">
        <f t="shared" si="54"/>
        <v>film &amp; video</v>
      </c>
      <c r="U513" t="str">
        <f t="shared" si="55"/>
        <v>animation</v>
      </c>
    </row>
    <row r="514" spans="1:21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14">
        <f t="shared" ref="M514:M577" si="56">$E514/$L514</f>
        <v>5.5</v>
      </c>
      <c r="N514" t="b">
        <v>0</v>
      </c>
      <c r="O514" s="5">
        <f t="shared" ref="O514:O577" si="57">E514/D514</f>
        <v>1.3749999999999999E-3</v>
      </c>
      <c r="P514" s="14">
        <f t="shared" ref="P514:P577" si="58">$E514/$L514</f>
        <v>5.5</v>
      </c>
      <c r="Q514" s="8">
        <f t="shared" ref="Q514:Q577" si="59">(((J514/60)/60)/24)+DATE(1970,1,1)</f>
        <v>42649.742210648154</v>
      </c>
      <c r="R514" s="8">
        <f t="shared" ref="R514:R577" si="60">(((I514/60)/60)/24)+DATE(1970,1,1)</f>
        <v>42694.783877314811</v>
      </c>
      <c r="S514" t="s">
        <v>8270</v>
      </c>
      <c r="T514" t="str">
        <f t="shared" ref="T514:T577" si="61">LEFT(S514, SEARCH("/",S514,1)-1)</f>
        <v>film &amp; video</v>
      </c>
      <c r="U514" t="str">
        <f t="shared" ref="U514:U577" si="62">RIGHT(S514,LEN(S514)-SEARCH("/",S514,1))</f>
        <v>animation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14">
        <f t="shared" si="56"/>
        <v>102.38235294117646</v>
      </c>
      <c r="N515" t="b">
        <v>0</v>
      </c>
      <c r="O515" s="5">
        <f t="shared" si="57"/>
        <v>0.13924</v>
      </c>
      <c r="P515" s="14">
        <f t="shared" si="58"/>
        <v>102.38235294117646</v>
      </c>
      <c r="Q515" s="8">
        <f t="shared" si="59"/>
        <v>42552.653993055559</v>
      </c>
      <c r="R515" s="8">
        <f t="shared" si="60"/>
        <v>42597.291666666672</v>
      </c>
      <c r="S515" t="s">
        <v>8270</v>
      </c>
      <c r="T515" t="str">
        <f t="shared" si="61"/>
        <v>film &amp; video</v>
      </c>
      <c r="U515" t="str">
        <f t="shared" si="62"/>
        <v>animation</v>
      </c>
    </row>
    <row r="516" spans="1:21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14">
        <f t="shared" si="56"/>
        <v>16.666666666666668</v>
      </c>
      <c r="N516" t="b">
        <v>0</v>
      </c>
      <c r="O516" s="5">
        <f t="shared" si="57"/>
        <v>3.3333333333333333E-2</v>
      </c>
      <c r="P516" s="14">
        <f t="shared" si="58"/>
        <v>16.666666666666668</v>
      </c>
      <c r="Q516" s="8">
        <f t="shared" si="59"/>
        <v>41830.613969907405</v>
      </c>
      <c r="R516" s="8">
        <f t="shared" si="60"/>
        <v>41860.613969907405</v>
      </c>
      <c r="S516" t="s">
        <v>8270</v>
      </c>
      <c r="T516" t="str">
        <f t="shared" si="61"/>
        <v>film &amp; video</v>
      </c>
      <c r="U516" t="str">
        <f t="shared" si="62"/>
        <v>animation</v>
      </c>
    </row>
    <row r="517" spans="1:21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14">
        <f t="shared" si="56"/>
        <v>725.02941176470586</v>
      </c>
      <c r="N517" t="b">
        <v>0</v>
      </c>
      <c r="O517" s="5">
        <f t="shared" si="57"/>
        <v>0.25413402061855672</v>
      </c>
      <c r="P517" s="14">
        <f t="shared" si="58"/>
        <v>725.02941176470586</v>
      </c>
      <c r="Q517" s="8">
        <f t="shared" si="59"/>
        <v>42327.490752314814</v>
      </c>
      <c r="R517" s="8">
        <f t="shared" si="60"/>
        <v>42367.490752314814</v>
      </c>
      <c r="S517" t="s">
        <v>8270</v>
      </c>
      <c r="T517" t="str">
        <f t="shared" si="61"/>
        <v>film &amp; video</v>
      </c>
      <c r="U517" t="str">
        <f t="shared" si="62"/>
        <v>animation</v>
      </c>
    </row>
    <row r="518" spans="1:2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14" t="e">
        <f t="shared" si="56"/>
        <v>#DIV/0!</v>
      </c>
      <c r="N518" t="b">
        <v>0</v>
      </c>
      <c r="O518" s="5">
        <f t="shared" si="57"/>
        <v>0</v>
      </c>
      <c r="P518" s="14" t="e">
        <f t="shared" si="58"/>
        <v>#DIV/0!</v>
      </c>
      <c r="Q518" s="8">
        <f t="shared" si="59"/>
        <v>42091.778703703705</v>
      </c>
      <c r="R518" s="8">
        <f t="shared" si="60"/>
        <v>42151.778703703705</v>
      </c>
      <c r="S518" t="s">
        <v>8270</v>
      </c>
      <c r="T518" t="str">
        <f t="shared" si="61"/>
        <v>film &amp; video</v>
      </c>
      <c r="U518" t="str">
        <f t="shared" si="62"/>
        <v>animation</v>
      </c>
    </row>
    <row r="519" spans="1:21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14">
        <f t="shared" si="56"/>
        <v>68.333333333333329</v>
      </c>
      <c r="N519" t="b">
        <v>0</v>
      </c>
      <c r="O519" s="5">
        <f t="shared" si="57"/>
        <v>1.3666666666666667E-2</v>
      </c>
      <c r="P519" s="14">
        <f t="shared" si="58"/>
        <v>68.333333333333329</v>
      </c>
      <c r="Q519" s="8">
        <f t="shared" si="59"/>
        <v>42738.615289351852</v>
      </c>
      <c r="R519" s="8">
        <f t="shared" si="60"/>
        <v>42768.615289351852</v>
      </c>
      <c r="S519" t="s">
        <v>8270</v>
      </c>
      <c r="T519" t="str">
        <f t="shared" si="61"/>
        <v>film &amp; video</v>
      </c>
      <c r="U519" t="str">
        <f t="shared" si="62"/>
        <v>animation</v>
      </c>
    </row>
    <row r="520" spans="1:21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14" t="e">
        <f t="shared" si="56"/>
        <v>#DIV/0!</v>
      </c>
      <c r="N520" t="b">
        <v>0</v>
      </c>
      <c r="O520" s="5">
        <f t="shared" si="57"/>
        <v>0</v>
      </c>
      <c r="P520" s="14" t="e">
        <f t="shared" si="58"/>
        <v>#DIV/0!</v>
      </c>
      <c r="Q520" s="8">
        <f t="shared" si="59"/>
        <v>42223.616018518514</v>
      </c>
      <c r="R520" s="8">
        <f t="shared" si="60"/>
        <v>42253.615277777775</v>
      </c>
      <c r="S520" t="s">
        <v>8270</v>
      </c>
      <c r="T520" t="str">
        <f t="shared" si="61"/>
        <v>film &amp; video</v>
      </c>
      <c r="U520" t="str">
        <f t="shared" si="62"/>
        <v>animation</v>
      </c>
    </row>
    <row r="521" spans="1:21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14">
        <f t="shared" si="56"/>
        <v>39.228571428571428</v>
      </c>
      <c r="N521" t="b">
        <v>0</v>
      </c>
      <c r="O521" s="5">
        <f t="shared" si="57"/>
        <v>0.22881426547787684</v>
      </c>
      <c r="P521" s="14">
        <f t="shared" si="58"/>
        <v>39.228571428571428</v>
      </c>
      <c r="Q521" s="8">
        <f t="shared" si="59"/>
        <v>41218.391446759262</v>
      </c>
      <c r="R521" s="8">
        <f t="shared" si="60"/>
        <v>41248.391446759262</v>
      </c>
      <c r="S521" t="s">
        <v>8270</v>
      </c>
      <c r="T521" t="str">
        <f t="shared" si="61"/>
        <v>film &amp; video</v>
      </c>
      <c r="U521" t="str">
        <f t="shared" si="62"/>
        <v>animation</v>
      </c>
    </row>
    <row r="522" spans="1:21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14">
        <f t="shared" si="56"/>
        <v>150.14705882352942</v>
      </c>
      <c r="N522" t="b">
        <v>1</v>
      </c>
      <c r="O522" s="5">
        <f t="shared" si="57"/>
        <v>1.0209999999999999</v>
      </c>
      <c r="P522" s="14">
        <f t="shared" si="58"/>
        <v>150.14705882352942</v>
      </c>
      <c r="Q522" s="8">
        <f t="shared" si="59"/>
        <v>42318.702094907407</v>
      </c>
      <c r="R522" s="8">
        <f t="shared" si="60"/>
        <v>42348.702094907407</v>
      </c>
      <c r="S522" t="s">
        <v>8271</v>
      </c>
      <c r="T522" t="str">
        <f t="shared" si="61"/>
        <v>theater</v>
      </c>
      <c r="U522" t="str">
        <f t="shared" si="62"/>
        <v>plays</v>
      </c>
    </row>
    <row r="523" spans="1:21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14">
        <f t="shared" si="56"/>
        <v>93.428571428571431</v>
      </c>
      <c r="N523" t="b">
        <v>1</v>
      </c>
      <c r="O523" s="5">
        <f t="shared" si="57"/>
        <v>1.0464</v>
      </c>
      <c r="P523" s="14">
        <f t="shared" si="58"/>
        <v>93.428571428571431</v>
      </c>
      <c r="Q523" s="8">
        <f t="shared" si="59"/>
        <v>42646.092812499999</v>
      </c>
      <c r="R523" s="8">
        <f t="shared" si="60"/>
        <v>42675.207638888889</v>
      </c>
      <c r="S523" t="s">
        <v>8271</v>
      </c>
      <c r="T523" t="str">
        <f t="shared" si="61"/>
        <v>theater</v>
      </c>
      <c r="U523" t="str">
        <f t="shared" si="62"/>
        <v>plays</v>
      </c>
    </row>
    <row r="524" spans="1:21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14">
        <f t="shared" si="56"/>
        <v>110.96774193548387</v>
      </c>
      <c r="N524" t="b">
        <v>1</v>
      </c>
      <c r="O524" s="5">
        <f t="shared" si="57"/>
        <v>1.1466666666666667</v>
      </c>
      <c r="P524" s="14">
        <f t="shared" si="58"/>
        <v>110.96774193548387</v>
      </c>
      <c r="Q524" s="8">
        <f t="shared" si="59"/>
        <v>42430.040798611109</v>
      </c>
      <c r="R524" s="8">
        <f t="shared" si="60"/>
        <v>42449.999131944445</v>
      </c>
      <c r="S524" t="s">
        <v>8271</v>
      </c>
      <c r="T524" t="str">
        <f t="shared" si="61"/>
        <v>theater</v>
      </c>
      <c r="U524" t="str">
        <f t="shared" si="62"/>
        <v>plays</v>
      </c>
    </row>
    <row r="525" spans="1:21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14">
        <f t="shared" si="56"/>
        <v>71.785714285714292</v>
      </c>
      <c r="N525" t="b">
        <v>1</v>
      </c>
      <c r="O525" s="5">
        <f t="shared" si="57"/>
        <v>1.206</v>
      </c>
      <c r="P525" s="14">
        <f t="shared" si="58"/>
        <v>71.785714285714292</v>
      </c>
      <c r="Q525" s="8">
        <f t="shared" si="59"/>
        <v>42238.13282407407</v>
      </c>
      <c r="R525" s="8">
        <f t="shared" si="60"/>
        <v>42268.13282407407</v>
      </c>
      <c r="S525" t="s">
        <v>8271</v>
      </c>
      <c r="T525" t="str">
        <f t="shared" si="61"/>
        <v>theater</v>
      </c>
      <c r="U525" t="str">
        <f t="shared" si="62"/>
        <v>plays</v>
      </c>
    </row>
    <row r="526" spans="1:21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14">
        <f t="shared" si="56"/>
        <v>29.258076923076924</v>
      </c>
      <c r="N526" t="b">
        <v>1</v>
      </c>
      <c r="O526" s="5">
        <f t="shared" si="57"/>
        <v>1.0867285714285715</v>
      </c>
      <c r="P526" s="14">
        <f t="shared" si="58"/>
        <v>29.258076923076924</v>
      </c>
      <c r="Q526" s="8">
        <f t="shared" si="59"/>
        <v>42492.717233796298</v>
      </c>
      <c r="R526" s="8">
        <f t="shared" si="60"/>
        <v>42522.717233796298</v>
      </c>
      <c r="S526" t="s">
        <v>8271</v>
      </c>
      <c r="T526" t="str">
        <f t="shared" si="61"/>
        <v>theater</v>
      </c>
      <c r="U526" t="str">
        <f t="shared" si="62"/>
        <v>plays</v>
      </c>
    </row>
    <row r="527" spans="1:21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14">
        <f t="shared" si="56"/>
        <v>1000</v>
      </c>
      <c r="N527" t="b">
        <v>1</v>
      </c>
      <c r="O527" s="5">
        <f t="shared" si="57"/>
        <v>1</v>
      </c>
      <c r="P527" s="14">
        <f t="shared" si="58"/>
        <v>1000</v>
      </c>
      <c r="Q527" s="8">
        <f t="shared" si="59"/>
        <v>41850.400937500002</v>
      </c>
      <c r="R527" s="8">
        <f t="shared" si="60"/>
        <v>41895.400937500002</v>
      </c>
      <c r="S527" t="s">
        <v>8271</v>
      </c>
      <c r="T527" t="str">
        <f t="shared" si="61"/>
        <v>theater</v>
      </c>
      <c r="U527" t="str">
        <f t="shared" si="62"/>
        <v>plays</v>
      </c>
    </row>
    <row r="528" spans="1:21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14">
        <f t="shared" si="56"/>
        <v>74.347826086956516</v>
      </c>
      <c r="N528" t="b">
        <v>1</v>
      </c>
      <c r="O528" s="5">
        <f t="shared" si="57"/>
        <v>1.1399999999999999</v>
      </c>
      <c r="P528" s="14">
        <f t="shared" si="58"/>
        <v>74.347826086956516</v>
      </c>
      <c r="Q528" s="8">
        <f t="shared" si="59"/>
        <v>42192.591944444444</v>
      </c>
      <c r="R528" s="8">
        <f t="shared" si="60"/>
        <v>42223.708333333328</v>
      </c>
      <c r="S528" t="s">
        <v>8271</v>
      </c>
      <c r="T528" t="str">
        <f t="shared" si="61"/>
        <v>theater</v>
      </c>
      <c r="U528" t="str">
        <f t="shared" si="62"/>
        <v>plays</v>
      </c>
    </row>
    <row r="529" spans="1:21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14">
        <f t="shared" si="56"/>
        <v>63.829113924050631</v>
      </c>
      <c r="N529" t="b">
        <v>1</v>
      </c>
      <c r="O529" s="5">
        <f t="shared" si="57"/>
        <v>1.0085</v>
      </c>
      <c r="P529" s="14">
        <f t="shared" si="58"/>
        <v>63.829113924050631</v>
      </c>
      <c r="Q529" s="8">
        <f t="shared" si="59"/>
        <v>42753.205625000002</v>
      </c>
      <c r="R529" s="8">
        <f t="shared" si="60"/>
        <v>42783.670138888891</v>
      </c>
      <c r="S529" t="s">
        <v>8271</v>
      </c>
      <c r="T529" t="str">
        <f t="shared" si="61"/>
        <v>theater</v>
      </c>
      <c r="U529" t="str">
        <f t="shared" si="62"/>
        <v>plays</v>
      </c>
    </row>
    <row r="530" spans="1:2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14">
        <f t="shared" si="56"/>
        <v>44.333333333333336</v>
      </c>
      <c r="N530" t="b">
        <v>1</v>
      </c>
      <c r="O530" s="5">
        <f t="shared" si="57"/>
        <v>1.1565217391304348</v>
      </c>
      <c r="P530" s="14">
        <f t="shared" si="58"/>
        <v>44.333333333333336</v>
      </c>
      <c r="Q530" s="8">
        <f t="shared" si="59"/>
        <v>42155.920219907406</v>
      </c>
      <c r="R530" s="8">
        <f t="shared" si="60"/>
        <v>42176.888888888891</v>
      </c>
      <c r="S530" t="s">
        <v>8271</v>
      </c>
      <c r="T530" t="str">
        <f t="shared" si="61"/>
        <v>theater</v>
      </c>
      <c r="U530" t="str">
        <f t="shared" si="62"/>
        <v>plays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14">
        <f t="shared" si="56"/>
        <v>86.944444444444443</v>
      </c>
      <c r="N531" t="b">
        <v>1</v>
      </c>
      <c r="O531" s="5">
        <f t="shared" si="57"/>
        <v>1.3041666666666667</v>
      </c>
      <c r="P531" s="14">
        <f t="shared" si="58"/>
        <v>86.944444444444443</v>
      </c>
      <c r="Q531" s="8">
        <f t="shared" si="59"/>
        <v>42725.031180555554</v>
      </c>
      <c r="R531" s="8">
        <f t="shared" si="60"/>
        <v>42746.208333333328</v>
      </c>
      <c r="S531" t="s">
        <v>8271</v>
      </c>
      <c r="T531" t="str">
        <f t="shared" si="61"/>
        <v>theater</v>
      </c>
      <c r="U531" t="str">
        <f t="shared" si="62"/>
        <v>plays</v>
      </c>
    </row>
    <row r="532" spans="1:21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14">
        <f t="shared" si="56"/>
        <v>126.55172413793103</v>
      </c>
      <c r="N532" t="b">
        <v>1</v>
      </c>
      <c r="O532" s="5">
        <f t="shared" si="57"/>
        <v>1.0778267254038179</v>
      </c>
      <c r="P532" s="14">
        <f t="shared" si="58"/>
        <v>126.55172413793103</v>
      </c>
      <c r="Q532" s="8">
        <f t="shared" si="59"/>
        <v>42157.591064814813</v>
      </c>
      <c r="R532" s="8">
        <f t="shared" si="60"/>
        <v>42179.083333333328</v>
      </c>
      <c r="S532" t="s">
        <v>8271</v>
      </c>
      <c r="T532" t="str">
        <f t="shared" si="61"/>
        <v>theater</v>
      </c>
      <c r="U532" t="str">
        <f t="shared" si="62"/>
        <v>plays</v>
      </c>
    </row>
    <row r="533" spans="1:21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14">
        <f t="shared" si="56"/>
        <v>129.03225806451613</v>
      </c>
      <c r="N533" t="b">
        <v>1</v>
      </c>
      <c r="O533" s="5">
        <f t="shared" si="57"/>
        <v>1</v>
      </c>
      <c r="P533" s="14">
        <f t="shared" si="58"/>
        <v>129.03225806451613</v>
      </c>
      <c r="Q533" s="8">
        <f t="shared" si="59"/>
        <v>42676.065150462964</v>
      </c>
      <c r="R533" s="8">
        <f t="shared" si="60"/>
        <v>42721.290972222225</v>
      </c>
      <c r="S533" t="s">
        <v>8271</v>
      </c>
      <c r="T533" t="str">
        <f t="shared" si="61"/>
        <v>theater</v>
      </c>
      <c r="U533" t="str">
        <f t="shared" si="62"/>
        <v>plays</v>
      </c>
    </row>
    <row r="534" spans="1:21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14">
        <f t="shared" si="56"/>
        <v>71.242774566473983</v>
      </c>
      <c r="N534" t="b">
        <v>1</v>
      </c>
      <c r="O534" s="5">
        <f t="shared" si="57"/>
        <v>1.2324999999999999</v>
      </c>
      <c r="P534" s="14">
        <f t="shared" si="58"/>
        <v>71.242774566473983</v>
      </c>
      <c r="Q534" s="8">
        <f t="shared" si="59"/>
        <v>42473.007037037038</v>
      </c>
      <c r="R534" s="8">
        <f t="shared" si="60"/>
        <v>42503.007037037038</v>
      </c>
      <c r="S534" t="s">
        <v>8271</v>
      </c>
      <c r="T534" t="str">
        <f t="shared" si="61"/>
        <v>theater</v>
      </c>
      <c r="U534" t="str">
        <f t="shared" si="62"/>
        <v>plays</v>
      </c>
    </row>
    <row r="535" spans="1:21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14">
        <f t="shared" si="56"/>
        <v>117.88235294117646</v>
      </c>
      <c r="N535" t="b">
        <v>1</v>
      </c>
      <c r="O535" s="5">
        <f t="shared" si="57"/>
        <v>1.002</v>
      </c>
      <c r="P535" s="14">
        <f t="shared" si="58"/>
        <v>117.88235294117646</v>
      </c>
      <c r="Q535" s="8">
        <f t="shared" si="59"/>
        <v>42482.43478009259</v>
      </c>
      <c r="R535" s="8">
        <f t="shared" si="60"/>
        <v>42506.43478009259</v>
      </c>
      <c r="S535" t="s">
        <v>8271</v>
      </c>
      <c r="T535" t="str">
        <f t="shared" si="61"/>
        <v>theater</v>
      </c>
      <c r="U535" t="str">
        <f t="shared" si="62"/>
        <v>plays</v>
      </c>
    </row>
    <row r="536" spans="1:21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14">
        <f t="shared" si="56"/>
        <v>327.08333333333331</v>
      </c>
      <c r="N536" t="b">
        <v>1</v>
      </c>
      <c r="O536" s="5">
        <f t="shared" si="57"/>
        <v>1.0466666666666666</v>
      </c>
      <c r="P536" s="14">
        <f t="shared" si="58"/>
        <v>327.08333333333331</v>
      </c>
      <c r="Q536" s="8">
        <f t="shared" si="59"/>
        <v>42270.810995370368</v>
      </c>
      <c r="R536" s="8">
        <f t="shared" si="60"/>
        <v>42309.958333333328</v>
      </c>
      <c r="S536" t="s">
        <v>8271</v>
      </c>
      <c r="T536" t="str">
        <f t="shared" si="61"/>
        <v>theater</v>
      </c>
      <c r="U536" t="str">
        <f t="shared" si="62"/>
        <v>plays</v>
      </c>
    </row>
    <row r="537" spans="1:21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14">
        <f t="shared" si="56"/>
        <v>34.745762711864408</v>
      </c>
      <c r="N537" t="b">
        <v>1</v>
      </c>
      <c r="O537" s="5">
        <f t="shared" si="57"/>
        <v>1.0249999999999999</v>
      </c>
      <c r="P537" s="14">
        <f t="shared" si="58"/>
        <v>34.745762711864408</v>
      </c>
      <c r="Q537" s="8">
        <f t="shared" si="59"/>
        <v>42711.545196759253</v>
      </c>
      <c r="R537" s="8">
        <f t="shared" si="60"/>
        <v>42741.545196759253</v>
      </c>
      <c r="S537" t="s">
        <v>8271</v>
      </c>
      <c r="T537" t="str">
        <f t="shared" si="61"/>
        <v>theater</v>
      </c>
      <c r="U537" t="str">
        <f t="shared" si="62"/>
        <v>plays</v>
      </c>
    </row>
    <row r="538" spans="1:21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14">
        <f t="shared" si="56"/>
        <v>100.06410256410257</v>
      </c>
      <c r="N538" t="b">
        <v>1</v>
      </c>
      <c r="O538" s="5">
        <f t="shared" si="57"/>
        <v>1.1825757575757576</v>
      </c>
      <c r="P538" s="14">
        <f t="shared" si="58"/>
        <v>100.06410256410257</v>
      </c>
      <c r="Q538" s="8">
        <f t="shared" si="59"/>
        <v>42179.344988425932</v>
      </c>
      <c r="R538" s="8">
        <f t="shared" si="60"/>
        <v>42219.75</v>
      </c>
      <c r="S538" t="s">
        <v>8271</v>
      </c>
      <c r="T538" t="str">
        <f t="shared" si="61"/>
        <v>theater</v>
      </c>
      <c r="U538" t="str">
        <f t="shared" si="62"/>
        <v>plays</v>
      </c>
    </row>
    <row r="539" spans="1:21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14">
        <f t="shared" si="56"/>
        <v>40.847457627118644</v>
      </c>
      <c r="N539" t="b">
        <v>1</v>
      </c>
      <c r="O539" s="5">
        <f t="shared" si="57"/>
        <v>1.2050000000000001</v>
      </c>
      <c r="P539" s="14">
        <f t="shared" si="58"/>
        <v>40.847457627118644</v>
      </c>
      <c r="Q539" s="8">
        <f t="shared" si="59"/>
        <v>42282.768414351856</v>
      </c>
      <c r="R539" s="8">
        <f t="shared" si="60"/>
        <v>42312.810081018513</v>
      </c>
      <c r="S539" t="s">
        <v>8271</v>
      </c>
      <c r="T539" t="str">
        <f t="shared" si="61"/>
        <v>theater</v>
      </c>
      <c r="U539" t="str">
        <f t="shared" si="62"/>
        <v>plays</v>
      </c>
    </row>
    <row r="540" spans="1:21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14">
        <f t="shared" si="56"/>
        <v>252.01666666666668</v>
      </c>
      <c r="N540" t="b">
        <v>1</v>
      </c>
      <c r="O540" s="5">
        <f t="shared" si="57"/>
        <v>3.0242</v>
      </c>
      <c r="P540" s="14">
        <f t="shared" si="58"/>
        <v>252.01666666666668</v>
      </c>
      <c r="Q540" s="8">
        <f t="shared" si="59"/>
        <v>42473.794710648144</v>
      </c>
      <c r="R540" s="8">
        <f t="shared" si="60"/>
        <v>42503.794710648144</v>
      </c>
      <c r="S540" t="s">
        <v>8271</v>
      </c>
      <c r="T540" t="str">
        <f t="shared" si="61"/>
        <v>theater</v>
      </c>
      <c r="U540" t="str">
        <f t="shared" si="62"/>
        <v>plays</v>
      </c>
    </row>
    <row r="541" spans="1:21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14">
        <f t="shared" si="56"/>
        <v>25.161000000000001</v>
      </c>
      <c r="N541" t="b">
        <v>1</v>
      </c>
      <c r="O541" s="5">
        <f t="shared" si="57"/>
        <v>1.00644</v>
      </c>
      <c r="P541" s="14">
        <f t="shared" si="58"/>
        <v>25.161000000000001</v>
      </c>
      <c r="Q541" s="8">
        <f t="shared" si="59"/>
        <v>42535.049849537041</v>
      </c>
      <c r="R541" s="8">
        <f t="shared" si="60"/>
        <v>42556.049849537041</v>
      </c>
      <c r="S541" t="s">
        <v>8271</v>
      </c>
      <c r="T541" t="str">
        <f t="shared" si="61"/>
        <v>theater</v>
      </c>
      <c r="U541" t="str">
        <f t="shared" si="62"/>
        <v>plays</v>
      </c>
    </row>
    <row r="542" spans="1:21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14">
        <f t="shared" si="56"/>
        <v>1</v>
      </c>
      <c r="N542" t="b">
        <v>0</v>
      </c>
      <c r="O542" s="5">
        <f t="shared" si="57"/>
        <v>6.666666666666667E-5</v>
      </c>
      <c r="P542" s="14">
        <f t="shared" si="58"/>
        <v>1</v>
      </c>
      <c r="Q542" s="8">
        <f t="shared" si="59"/>
        <v>42009.817199074074</v>
      </c>
      <c r="R542" s="8">
        <f t="shared" si="60"/>
        <v>42039.817199074074</v>
      </c>
      <c r="S542" t="s">
        <v>8272</v>
      </c>
      <c r="T542" t="str">
        <f t="shared" si="61"/>
        <v>technology</v>
      </c>
      <c r="U542" t="str">
        <f t="shared" si="62"/>
        <v>web</v>
      </c>
    </row>
    <row r="543" spans="1:21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14">
        <f t="shared" si="56"/>
        <v>25</v>
      </c>
      <c r="N543" t="b">
        <v>0</v>
      </c>
      <c r="O543" s="5">
        <f t="shared" si="57"/>
        <v>5.5555555555555558E-3</v>
      </c>
      <c r="P543" s="14">
        <f t="shared" si="58"/>
        <v>25</v>
      </c>
      <c r="Q543" s="8">
        <f t="shared" si="59"/>
        <v>42276.046689814815</v>
      </c>
      <c r="R543" s="8">
        <f t="shared" si="60"/>
        <v>42306.046689814815</v>
      </c>
      <c r="S543" t="s">
        <v>8272</v>
      </c>
      <c r="T543" t="str">
        <f t="shared" si="61"/>
        <v>technology</v>
      </c>
      <c r="U543" t="str">
        <f t="shared" si="62"/>
        <v>web</v>
      </c>
    </row>
    <row r="544" spans="1:21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14">
        <f t="shared" si="56"/>
        <v>1</v>
      </c>
      <c r="N544" t="b">
        <v>0</v>
      </c>
      <c r="O544" s="5">
        <f t="shared" si="57"/>
        <v>3.9999999999999998E-6</v>
      </c>
      <c r="P544" s="14">
        <f t="shared" si="58"/>
        <v>1</v>
      </c>
      <c r="Q544" s="8">
        <f t="shared" si="59"/>
        <v>42433.737453703703</v>
      </c>
      <c r="R544" s="8">
        <f t="shared" si="60"/>
        <v>42493.695787037039</v>
      </c>
      <c r="S544" t="s">
        <v>8272</v>
      </c>
      <c r="T544" t="str">
        <f t="shared" si="61"/>
        <v>technology</v>
      </c>
      <c r="U544" t="str">
        <f t="shared" si="62"/>
        <v>web</v>
      </c>
    </row>
    <row r="545" spans="1:21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14">
        <f t="shared" si="56"/>
        <v>35</v>
      </c>
      <c r="N545" t="b">
        <v>0</v>
      </c>
      <c r="O545" s="5">
        <f t="shared" si="57"/>
        <v>3.1818181818181819E-3</v>
      </c>
      <c r="P545" s="14">
        <f t="shared" si="58"/>
        <v>35</v>
      </c>
      <c r="Q545" s="8">
        <f t="shared" si="59"/>
        <v>41914.092152777775</v>
      </c>
      <c r="R545" s="8">
        <f t="shared" si="60"/>
        <v>41944.092152777775</v>
      </c>
      <c r="S545" t="s">
        <v>8272</v>
      </c>
      <c r="T545" t="str">
        <f t="shared" si="61"/>
        <v>technology</v>
      </c>
      <c r="U545" t="str">
        <f t="shared" si="62"/>
        <v>web</v>
      </c>
    </row>
    <row r="546" spans="1:21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14">
        <f t="shared" si="56"/>
        <v>3</v>
      </c>
      <c r="N546" t="b">
        <v>0</v>
      </c>
      <c r="O546" s="5">
        <f t="shared" si="57"/>
        <v>1.2E-2</v>
      </c>
      <c r="P546" s="14">
        <f t="shared" si="58"/>
        <v>3</v>
      </c>
      <c r="Q546" s="8">
        <f t="shared" si="59"/>
        <v>42525.656944444447</v>
      </c>
      <c r="R546" s="8">
        <f t="shared" si="60"/>
        <v>42555.656944444447</v>
      </c>
      <c r="S546" t="s">
        <v>8272</v>
      </c>
      <c r="T546" t="str">
        <f t="shared" si="61"/>
        <v>technology</v>
      </c>
      <c r="U546" t="str">
        <f t="shared" si="62"/>
        <v>web</v>
      </c>
    </row>
    <row r="547" spans="1:21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14">
        <f t="shared" si="56"/>
        <v>402.70588235294116</v>
      </c>
      <c r="N547" t="b">
        <v>0</v>
      </c>
      <c r="O547" s="5">
        <f t="shared" si="57"/>
        <v>0.27383999999999997</v>
      </c>
      <c r="P547" s="14">
        <f t="shared" si="58"/>
        <v>402.70588235294116</v>
      </c>
      <c r="Q547" s="8">
        <f t="shared" si="59"/>
        <v>42283.592465277776</v>
      </c>
      <c r="R547" s="8">
        <f t="shared" si="60"/>
        <v>42323.634131944447</v>
      </c>
      <c r="S547" t="s">
        <v>8272</v>
      </c>
      <c r="T547" t="str">
        <f t="shared" si="61"/>
        <v>technology</v>
      </c>
      <c r="U547" t="str">
        <f t="shared" si="62"/>
        <v>web</v>
      </c>
    </row>
    <row r="548" spans="1:21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14">
        <f t="shared" si="56"/>
        <v>26</v>
      </c>
      <c r="N548" t="b">
        <v>0</v>
      </c>
      <c r="O548" s="5">
        <f t="shared" si="57"/>
        <v>8.6666666666666663E-4</v>
      </c>
      <c r="P548" s="14">
        <f t="shared" si="58"/>
        <v>26</v>
      </c>
      <c r="Q548" s="8">
        <f t="shared" si="59"/>
        <v>42249.667997685188</v>
      </c>
      <c r="R548" s="8">
        <f t="shared" si="60"/>
        <v>42294.667997685188</v>
      </c>
      <c r="S548" t="s">
        <v>8272</v>
      </c>
      <c r="T548" t="str">
        <f t="shared" si="61"/>
        <v>technology</v>
      </c>
      <c r="U548" t="str">
        <f t="shared" si="62"/>
        <v>web</v>
      </c>
    </row>
    <row r="549" spans="1:21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14" t="e">
        <f t="shared" si="56"/>
        <v>#DIV/0!</v>
      </c>
      <c r="N549" t="b">
        <v>0</v>
      </c>
      <c r="O549" s="5">
        <f t="shared" si="57"/>
        <v>0</v>
      </c>
      <c r="P549" s="14" t="e">
        <f t="shared" si="58"/>
        <v>#DIV/0!</v>
      </c>
      <c r="Q549" s="8">
        <f t="shared" si="59"/>
        <v>42380.696342592593</v>
      </c>
      <c r="R549" s="8">
        <f t="shared" si="60"/>
        <v>42410.696342592593</v>
      </c>
      <c r="S549" t="s">
        <v>8272</v>
      </c>
      <c r="T549" t="str">
        <f t="shared" si="61"/>
        <v>technology</v>
      </c>
      <c r="U549" t="str">
        <f t="shared" si="62"/>
        <v>web</v>
      </c>
    </row>
    <row r="550" spans="1:21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14">
        <f t="shared" si="56"/>
        <v>9</v>
      </c>
      <c r="N550" t="b">
        <v>0</v>
      </c>
      <c r="O550" s="5">
        <f t="shared" si="57"/>
        <v>8.9999999999999998E-4</v>
      </c>
      <c r="P550" s="14">
        <f t="shared" si="58"/>
        <v>9</v>
      </c>
      <c r="Q550" s="8">
        <f t="shared" si="59"/>
        <v>42276.903333333335</v>
      </c>
      <c r="R550" s="8">
        <f t="shared" si="60"/>
        <v>42306.903333333335</v>
      </c>
      <c r="S550" t="s">
        <v>8272</v>
      </c>
      <c r="T550" t="str">
        <f t="shared" si="61"/>
        <v>technology</v>
      </c>
      <c r="U550" t="str">
        <f t="shared" si="62"/>
        <v>web</v>
      </c>
    </row>
    <row r="551" spans="1:21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14">
        <f t="shared" si="56"/>
        <v>8.5</v>
      </c>
      <c r="N551" t="b">
        <v>0</v>
      </c>
      <c r="O551" s="5">
        <f t="shared" si="57"/>
        <v>2.7199999999999998E-2</v>
      </c>
      <c r="P551" s="14">
        <f t="shared" si="58"/>
        <v>8.5</v>
      </c>
      <c r="Q551" s="8">
        <f t="shared" si="59"/>
        <v>42163.636828703704</v>
      </c>
      <c r="R551" s="8">
        <f t="shared" si="60"/>
        <v>42193.636828703704</v>
      </c>
      <c r="S551" t="s">
        <v>8272</v>
      </c>
      <c r="T551" t="str">
        <f t="shared" si="61"/>
        <v>technology</v>
      </c>
      <c r="U551" t="str">
        <f t="shared" si="62"/>
        <v>web</v>
      </c>
    </row>
    <row r="552" spans="1:21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14">
        <f t="shared" si="56"/>
        <v>8.75</v>
      </c>
      <c r="N552" t="b">
        <v>0</v>
      </c>
      <c r="O552" s="5">
        <f t="shared" si="57"/>
        <v>7.0000000000000001E-3</v>
      </c>
      <c r="P552" s="14">
        <f t="shared" si="58"/>
        <v>8.75</v>
      </c>
      <c r="Q552" s="8">
        <f t="shared" si="59"/>
        <v>42753.678761574076</v>
      </c>
      <c r="R552" s="8">
        <f t="shared" si="60"/>
        <v>42766.208333333328</v>
      </c>
      <c r="S552" t="s">
        <v>8272</v>
      </c>
      <c r="T552" t="str">
        <f t="shared" si="61"/>
        <v>technology</v>
      </c>
      <c r="U552" t="str">
        <f t="shared" si="62"/>
        <v>web</v>
      </c>
    </row>
    <row r="553" spans="1:21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14">
        <f t="shared" si="56"/>
        <v>135.03571428571428</v>
      </c>
      <c r="N553" t="b">
        <v>0</v>
      </c>
      <c r="O553" s="5">
        <f t="shared" si="57"/>
        <v>5.0413333333333331E-2</v>
      </c>
      <c r="P553" s="14">
        <f t="shared" si="58"/>
        <v>135.03571428571428</v>
      </c>
      <c r="Q553" s="8">
        <f t="shared" si="59"/>
        <v>42173.275740740741</v>
      </c>
      <c r="R553" s="8">
        <f t="shared" si="60"/>
        <v>42217.745138888888</v>
      </c>
      <c r="S553" t="s">
        <v>8272</v>
      </c>
      <c r="T553" t="str">
        <f t="shared" si="61"/>
        <v>technology</v>
      </c>
      <c r="U553" t="str">
        <f t="shared" si="62"/>
        <v>web</v>
      </c>
    </row>
    <row r="554" spans="1:21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14" t="e">
        <f t="shared" si="56"/>
        <v>#DIV/0!</v>
      </c>
      <c r="N554" t="b">
        <v>0</v>
      </c>
      <c r="O554" s="5">
        <f t="shared" si="57"/>
        <v>0</v>
      </c>
      <c r="P554" s="14" t="e">
        <f t="shared" si="58"/>
        <v>#DIV/0!</v>
      </c>
      <c r="Q554" s="8">
        <f t="shared" si="59"/>
        <v>42318.616851851853</v>
      </c>
      <c r="R554" s="8">
        <f t="shared" si="60"/>
        <v>42378.616851851853</v>
      </c>
      <c r="S554" t="s">
        <v>8272</v>
      </c>
      <c r="T554" t="str">
        <f t="shared" si="61"/>
        <v>technology</v>
      </c>
      <c r="U554" t="str">
        <f t="shared" si="62"/>
        <v>web</v>
      </c>
    </row>
    <row r="555" spans="1:21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14">
        <f t="shared" si="56"/>
        <v>20.5</v>
      </c>
      <c r="N555" t="b">
        <v>0</v>
      </c>
      <c r="O555" s="5">
        <f t="shared" si="57"/>
        <v>4.9199999999999999E-3</v>
      </c>
      <c r="P555" s="14">
        <f t="shared" si="58"/>
        <v>20.5</v>
      </c>
      <c r="Q555" s="8">
        <f t="shared" si="59"/>
        <v>41927.71980324074</v>
      </c>
      <c r="R555" s="8">
        <f t="shared" si="60"/>
        <v>41957.761469907404</v>
      </c>
      <c r="S555" t="s">
        <v>8272</v>
      </c>
      <c r="T555" t="str">
        <f t="shared" si="61"/>
        <v>technology</v>
      </c>
      <c r="U555" t="str">
        <f t="shared" si="62"/>
        <v>web</v>
      </c>
    </row>
    <row r="556" spans="1:21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14">
        <f t="shared" si="56"/>
        <v>64.36363636363636</v>
      </c>
      <c r="N556" t="b">
        <v>0</v>
      </c>
      <c r="O556" s="5">
        <f t="shared" si="57"/>
        <v>0.36589147286821705</v>
      </c>
      <c r="P556" s="14">
        <f t="shared" si="58"/>
        <v>64.36363636363636</v>
      </c>
      <c r="Q556" s="8">
        <f t="shared" si="59"/>
        <v>41901.684861111113</v>
      </c>
      <c r="R556" s="8">
        <f t="shared" si="60"/>
        <v>41931.684861111113</v>
      </c>
      <c r="S556" t="s">
        <v>8272</v>
      </c>
      <c r="T556" t="str">
        <f t="shared" si="61"/>
        <v>technology</v>
      </c>
      <c r="U556" t="str">
        <f t="shared" si="62"/>
        <v>web</v>
      </c>
    </row>
    <row r="557" spans="1:21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14" t="e">
        <f t="shared" si="56"/>
        <v>#DIV/0!</v>
      </c>
      <c r="N557" t="b">
        <v>0</v>
      </c>
      <c r="O557" s="5">
        <f t="shared" si="57"/>
        <v>0</v>
      </c>
      <c r="P557" s="14" t="e">
        <f t="shared" si="58"/>
        <v>#DIV/0!</v>
      </c>
      <c r="Q557" s="8">
        <f t="shared" si="59"/>
        <v>42503.353506944448</v>
      </c>
      <c r="R557" s="8">
        <f t="shared" si="60"/>
        <v>42533.353506944448</v>
      </c>
      <c r="S557" t="s">
        <v>8272</v>
      </c>
      <c r="T557" t="str">
        <f t="shared" si="61"/>
        <v>technology</v>
      </c>
      <c r="U557" t="str">
        <f t="shared" si="62"/>
        <v>web</v>
      </c>
    </row>
    <row r="558" spans="1:2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14">
        <f t="shared" si="56"/>
        <v>200</v>
      </c>
      <c r="N558" t="b">
        <v>0</v>
      </c>
      <c r="O558" s="5">
        <f t="shared" si="57"/>
        <v>2.5000000000000001E-2</v>
      </c>
      <c r="P558" s="14">
        <f t="shared" si="58"/>
        <v>200</v>
      </c>
      <c r="Q558" s="8">
        <f t="shared" si="59"/>
        <v>42345.860150462962</v>
      </c>
      <c r="R558" s="8">
        <f t="shared" si="60"/>
        <v>42375.860150462962</v>
      </c>
      <c r="S558" t="s">
        <v>8272</v>
      </c>
      <c r="T558" t="str">
        <f t="shared" si="61"/>
        <v>technology</v>
      </c>
      <c r="U558" t="str">
        <f t="shared" si="62"/>
        <v>web</v>
      </c>
    </row>
    <row r="559" spans="1:21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14">
        <f t="shared" si="56"/>
        <v>68.3</v>
      </c>
      <c r="N559" t="b">
        <v>0</v>
      </c>
      <c r="O559" s="5">
        <f t="shared" si="57"/>
        <v>9.1066666666666674E-3</v>
      </c>
      <c r="P559" s="14">
        <f t="shared" si="58"/>
        <v>68.3</v>
      </c>
      <c r="Q559" s="8">
        <f t="shared" si="59"/>
        <v>42676.942164351851</v>
      </c>
      <c r="R559" s="8">
        <f t="shared" si="60"/>
        <v>42706.983831018515</v>
      </c>
      <c r="S559" t="s">
        <v>8272</v>
      </c>
      <c r="T559" t="str">
        <f t="shared" si="61"/>
        <v>technology</v>
      </c>
      <c r="U559" t="str">
        <f t="shared" si="62"/>
        <v>web</v>
      </c>
    </row>
    <row r="560" spans="1:21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14" t="e">
        <f t="shared" si="56"/>
        <v>#DIV/0!</v>
      </c>
      <c r="N560" t="b">
        <v>0</v>
      </c>
      <c r="O560" s="5">
        <f t="shared" si="57"/>
        <v>0</v>
      </c>
      <c r="P560" s="14" t="e">
        <f t="shared" si="58"/>
        <v>#DIV/0!</v>
      </c>
      <c r="Q560" s="8">
        <f t="shared" si="59"/>
        <v>42057.883159722223</v>
      </c>
      <c r="R560" s="8">
        <f t="shared" si="60"/>
        <v>42087.841493055559</v>
      </c>
      <c r="S560" t="s">
        <v>8272</v>
      </c>
      <c r="T560" t="str">
        <f t="shared" si="61"/>
        <v>technology</v>
      </c>
      <c r="U560" t="str">
        <f t="shared" si="62"/>
        <v>web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14">
        <f t="shared" si="56"/>
        <v>50</v>
      </c>
      <c r="N561" t="b">
        <v>0</v>
      </c>
      <c r="O561" s="5">
        <f t="shared" si="57"/>
        <v>2.0833333333333335E-4</v>
      </c>
      <c r="P561" s="14">
        <f t="shared" si="58"/>
        <v>50</v>
      </c>
      <c r="Q561" s="8">
        <f t="shared" si="59"/>
        <v>42321.283101851848</v>
      </c>
      <c r="R561" s="8">
        <f t="shared" si="60"/>
        <v>42351.283101851848</v>
      </c>
      <c r="S561" t="s">
        <v>8272</v>
      </c>
      <c r="T561" t="str">
        <f t="shared" si="61"/>
        <v>technology</v>
      </c>
      <c r="U561" t="str">
        <f t="shared" si="62"/>
        <v>web</v>
      </c>
    </row>
    <row r="562" spans="1:21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14">
        <f t="shared" si="56"/>
        <v>4</v>
      </c>
      <c r="N562" t="b">
        <v>0</v>
      </c>
      <c r="O562" s="5">
        <f t="shared" si="57"/>
        <v>1.2E-4</v>
      </c>
      <c r="P562" s="14">
        <f t="shared" si="58"/>
        <v>4</v>
      </c>
      <c r="Q562" s="8">
        <f t="shared" si="59"/>
        <v>41960.771354166667</v>
      </c>
      <c r="R562" s="8">
        <f t="shared" si="60"/>
        <v>41990.771354166667</v>
      </c>
      <c r="S562" t="s">
        <v>8272</v>
      </c>
      <c r="T562" t="str">
        <f t="shared" si="61"/>
        <v>technology</v>
      </c>
      <c r="U562" t="str">
        <f t="shared" si="62"/>
        <v>web</v>
      </c>
    </row>
    <row r="563" spans="1:21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14">
        <f t="shared" si="56"/>
        <v>27.5</v>
      </c>
      <c r="N563" t="b">
        <v>0</v>
      </c>
      <c r="O563" s="5">
        <f t="shared" si="57"/>
        <v>3.6666666666666666E-3</v>
      </c>
      <c r="P563" s="14">
        <f t="shared" si="58"/>
        <v>27.5</v>
      </c>
      <c r="Q563" s="8">
        <f t="shared" si="59"/>
        <v>42268.658715277779</v>
      </c>
      <c r="R563" s="8">
        <f t="shared" si="60"/>
        <v>42303.658715277779</v>
      </c>
      <c r="S563" t="s">
        <v>8272</v>
      </c>
      <c r="T563" t="str">
        <f t="shared" si="61"/>
        <v>technology</v>
      </c>
      <c r="U563" t="str">
        <f t="shared" si="62"/>
        <v>web</v>
      </c>
    </row>
    <row r="564" spans="1:21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14" t="e">
        <f t="shared" si="56"/>
        <v>#DIV/0!</v>
      </c>
      <c r="N564" t="b">
        <v>0</v>
      </c>
      <c r="O564" s="5">
        <f t="shared" si="57"/>
        <v>0</v>
      </c>
      <c r="P564" s="14" t="e">
        <f t="shared" si="58"/>
        <v>#DIV/0!</v>
      </c>
      <c r="Q564" s="8">
        <f t="shared" si="59"/>
        <v>42692.389062500006</v>
      </c>
      <c r="R564" s="8">
        <f t="shared" si="60"/>
        <v>42722.389062500006</v>
      </c>
      <c r="S564" t="s">
        <v>8272</v>
      </c>
      <c r="T564" t="str">
        <f t="shared" si="61"/>
        <v>technology</v>
      </c>
      <c r="U564" t="str">
        <f t="shared" si="62"/>
        <v>web</v>
      </c>
    </row>
    <row r="565" spans="1:21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14">
        <f t="shared" si="56"/>
        <v>34</v>
      </c>
      <c r="N565" t="b">
        <v>0</v>
      </c>
      <c r="O565" s="5">
        <f t="shared" si="57"/>
        <v>9.0666666666666662E-4</v>
      </c>
      <c r="P565" s="14">
        <f t="shared" si="58"/>
        <v>34</v>
      </c>
      <c r="Q565" s="8">
        <f t="shared" si="59"/>
        <v>42022.069988425923</v>
      </c>
      <c r="R565" s="8">
        <f t="shared" si="60"/>
        <v>42052.069988425923</v>
      </c>
      <c r="S565" t="s">
        <v>8272</v>
      </c>
      <c r="T565" t="str">
        <f t="shared" si="61"/>
        <v>technology</v>
      </c>
      <c r="U565" t="str">
        <f t="shared" si="62"/>
        <v>web</v>
      </c>
    </row>
    <row r="566" spans="1:21" ht="28.8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14">
        <f t="shared" si="56"/>
        <v>1</v>
      </c>
      <c r="N566" t="b">
        <v>0</v>
      </c>
      <c r="O566" s="5">
        <f t="shared" si="57"/>
        <v>5.5555555555555558E-5</v>
      </c>
      <c r="P566" s="14">
        <f t="shared" si="58"/>
        <v>1</v>
      </c>
      <c r="Q566" s="8">
        <f t="shared" si="59"/>
        <v>42411.942997685182</v>
      </c>
      <c r="R566" s="8">
        <f t="shared" si="60"/>
        <v>42441.942997685182</v>
      </c>
      <c r="S566" t="s">
        <v>8272</v>
      </c>
      <c r="T566" t="str">
        <f t="shared" si="61"/>
        <v>technology</v>
      </c>
      <c r="U566" t="str">
        <f t="shared" si="62"/>
        <v>web</v>
      </c>
    </row>
    <row r="567" spans="1:21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14" t="e">
        <f t="shared" si="56"/>
        <v>#DIV/0!</v>
      </c>
      <c r="N567" t="b">
        <v>0</v>
      </c>
      <c r="O567" s="5">
        <f t="shared" si="57"/>
        <v>0</v>
      </c>
      <c r="P567" s="14" t="e">
        <f t="shared" si="58"/>
        <v>#DIV/0!</v>
      </c>
      <c r="Q567" s="8">
        <f t="shared" si="59"/>
        <v>42165.785289351858</v>
      </c>
      <c r="R567" s="8">
        <f t="shared" si="60"/>
        <v>42195.785289351858</v>
      </c>
      <c r="S567" t="s">
        <v>8272</v>
      </c>
      <c r="T567" t="str">
        <f t="shared" si="61"/>
        <v>technology</v>
      </c>
      <c r="U567" t="str">
        <f t="shared" si="62"/>
        <v>web</v>
      </c>
    </row>
    <row r="568" spans="1:21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14">
        <f t="shared" si="56"/>
        <v>1</v>
      </c>
      <c r="N568" t="b">
        <v>0</v>
      </c>
      <c r="O568" s="5">
        <f t="shared" si="57"/>
        <v>2.0000000000000001E-4</v>
      </c>
      <c r="P568" s="14">
        <f t="shared" si="58"/>
        <v>1</v>
      </c>
      <c r="Q568" s="8">
        <f t="shared" si="59"/>
        <v>42535.68440972222</v>
      </c>
      <c r="R568" s="8">
        <f t="shared" si="60"/>
        <v>42565.68440972222</v>
      </c>
      <c r="S568" t="s">
        <v>8272</v>
      </c>
      <c r="T568" t="str">
        <f t="shared" si="61"/>
        <v>technology</v>
      </c>
      <c r="U568" t="str">
        <f t="shared" si="62"/>
        <v>web</v>
      </c>
    </row>
    <row r="569" spans="1:21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14" t="e">
        <f t="shared" si="56"/>
        <v>#DIV/0!</v>
      </c>
      <c r="N569" t="b">
        <v>0</v>
      </c>
      <c r="O569" s="5">
        <f t="shared" si="57"/>
        <v>0</v>
      </c>
      <c r="P569" s="14" t="e">
        <f t="shared" si="58"/>
        <v>#DIV/0!</v>
      </c>
      <c r="Q569" s="8">
        <f t="shared" si="59"/>
        <v>41975.842523148152</v>
      </c>
      <c r="R569" s="8">
        <f t="shared" si="60"/>
        <v>42005.842523148152</v>
      </c>
      <c r="S569" t="s">
        <v>8272</v>
      </c>
      <c r="T569" t="str">
        <f t="shared" si="61"/>
        <v>technology</v>
      </c>
      <c r="U569" t="str">
        <f t="shared" si="62"/>
        <v>web</v>
      </c>
    </row>
    <row r="570" spans="1:21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14">
        <f t="shared" si="56"/>
        <v>49</v>
      </c>
      <c r="N570" t="b">
        <v>0</v>
      </c>
      <c r="O570" s="5">
        <f t="shared" si="57"/>
        <v>0.01</v>
      </c>
      <c r="P570" s="14">
        <f t="shared" si="58"/>
        <v>49</v>
      </c>
      <c r="Q570" s="8">
        <f t="shared" si="59"/>
        <v>42348.9215625</v>
      </c>
      <c r="R570" s="8">
        <f t="shared" si="60"/>
        <v>42385.458333333328</v>
      </c>
      <c r="S570" t="s">
        <v>8272</v>
      </c>
      <c r="T570" t="str">
        <f t="shared" si="61"/>
        <v>technology</v>
      </c>
      <c r="U570" t="str">
        <f t="shared" si="62"/>
        <v>web</v>
      </c>
    </row>
    <row r="571" spans="1:21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14">
        <f t="shared" si="56"/>
        <v>20</v>
      </c>
      <c r="N571" t="b">
        <v>0</v>
      </c>
      <c r="O571" s="5">
        <f t="shared" si="57"/>
        <v>8.0000000000000002E-3</v>
      </c>
      <c r="P571" s="14">
        <f t="shared" si="58"/>
        <v>20</v>
      </c>
      <c r="Q571" s="8">
        <f t="shared" si="59"/>
        <v>42340.847361111111</v>
      </c>
      <c r="R571" s="8">
        <f t="shared" si="60"/>
        <v>42370.847361111111</v>
      </c>
      <c r="S571" t="s">
        <v>8272</v>
      </c>
      <c r="T571" t="str">
        <f t="shared" si="61"/>
        <v>technology</v>
      </c>
      <c r="U571" t="str">
        <f t="shared" si="62"/>
        <v>web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14">
        <f t="shared" si="56"/>
        <v>142</v>
      </c>
      <c r="N572" t="b">
        <v>0</v>
      </c>
      <c r="O572" s="5">
        <f t="shared" si="57"/>
        <v>1.6705882352941177E-3</v>
      </c>
      <c r="P572" s="14">
        <f t="shared" si="58"/>
        <v>142</v>
      </c>
      <c r="Q572" s="8">
        <f t="shared" si="59"/>
        <v>42388.798252314817</v>
      </c>
      <c r="R572" s="8">
        <f t="shared" si="60"/>
        <v>42418.798252314817</v>
      </c>
      <c r="S572" t="s">
        <v>8272</v>
      </c>
      <c r="T572" t="str">
        <f t="shared" si="61"/>
        <v>technology</v>
      </c>
      <c r="U572" t="str">
        <f t="shared" si="62"/>
        <v>web</v>
      </c>
    </row>
    <row r="573" spans="1:21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14">
        <f t="shared" si="56"/>
        <v>53</v>
      </c>
      <c r="N573" t="b">
        <v>0</v>
      </c>
      <c r="O573" s="5">
        <f t="shared" si="57"/>
        <v>4.2399999999999998E-3</v>
      </c>
      <c r="P573" s="14">
        <f t="shared" si="58"/>
        <v>53</v>
      </c>
      <c r="Q573" s="8">
        <f t="shared" si="59"/>
        <v>42192.816238425927</v>
      </c>
      <c r="R573" s="8">
        <f t="shared" si="60"/>
        <v>42212.165972222225</v>
      </c>
      <c r="S573" t="s">
        <v>8272</v>
      </c>
      <c r="T573" t="str">
        <f t="shared" si="61"/>
        <v>technology</v>
      </c>
      <c r="U573" t="str">
        <f t="shared" si="62"/>
        <v>web</v>
      </c>
    </row>
    <row r="574" spans="1:21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14" t="e">
        <f t="shared" si="56"/>
        <v>#DIV/0!</v>
      </c>
      <c r="N574" t="b">
        <v>0</v>
      </c>
      <c r="O574" s="5">
        <f t="shared" si="57"/>
        <v>0</v>
      </c>
      <c r="P574" s="14" t="e">
        <f t="shared" si="58"/>
        <v>#DIV/0!</v>
      </c>
      <c r="Q574" s="8">
        <f t="shared" si="59"/>
        <v>42282.71629629629</v>
      </c>
      <c r="R574" s="8">
        <f t="shared" si="60"/>
        <v>42312.757962962962</v>
      </c>
      <c r="S574" t="s">
        <v>8272</v>
      </c>
      <c r="T574" t="str">
        <f t="shared" si="61"/>
        <v>technology</v>
      </c>
      <c r="U574" t="str">
        <f t="shared" si="62"/>
        <v>web</v>
      </c>
    </row>
    <row r="575" spans="1:21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14">
        <f t="shared" si="56"/>
        <v>38.444444444444443</v>
      </c>
      <c r="N575" t="b">
        <v>0</v>
      </c>
      <c r="O575" s="5">
        <f t="shared" si="57"/>
        <v>3.892538925389254E-3</v>
      </c>
      <c r="P575" s="14">
        <f t="shared" si="58"/>
        <v>38.444444444444443</v>
      </c>
      <c r="Q575" s="8">
        <f t="shared" si="59"/>
        <v>41963.050127314811</v>
      </c>
      <c r="R575" s="8">
        <f t="shared" si="60"/>
        <v>42022.05</v>
      </c>
      <c r="S575" t="s">
        <v>8272</v>
      </c>
      <c r="T575" t="str">
        <f t="shared" si="61"/>
        <v>technology</v>
      </c>
      <c r="U575" t="str">
        <f t="shared" si="62"/>
        <v>web</v>
      </c>
    </row>
    <row r="576" spans="1:21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14">
        <f t="shared" si="56"/>
        <v>20</v>
      </c>
      <c r="N576" t="b">
        <v>0</v>
      </c>
      <c r="O576" s="5">
        <f t="shared" si="57"/>
        <v>7.1556350626118068E-3</v>
      </c>
      <c r="P576" s="14">
        <f t="shared" si="58"/>
        <v>20</v>
      </c>
      <c r="Q576" s="8">
        <f t="shared" si="59"/>
        <v>42632.443368055552</v>
      </c>
      <c r="R576" s="8">
        <f t="shared" si="60"/>
        <v>42662.443368055552</v>
      </c>
      <c r="S576" t="s">
        <v>8272</v>
      </c>
      <c r="T576" t="str">
        <f t="shared" si="61"/>
        <v>technology</v>
      </c>
      <c r="U576" t="str">
        <f t="shared" si="62"/>
        <v>web</v>
      </c>
    </row>
    <row r="577" spans="1:21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14">
        <f t="shared" si="56"/>
        <v>64.75</v>
      </c>
      <c r="N577" t="b">
        <v>0</v>
      </c>
      <c r="O577" s="5">
        <f t="shared" si="57"/>
        <v>4.3166666666666666E-3</v>
      </c>
      <c r="P577" s="14">
        <f t="shared" si="58"/>
        <v>64.75</v>
      </c>
      <c r="Q577" s="8">
        <f t="shared" si="59"/>
        <v>42138.692627314813</v>
      </c>
      <c r="R577" s="8">
        <f t="shared" si="60"/>
        <v>42168.692627314813</v>
      </c>
      <c r="S577" t="s">
        <v>8272</v>
      </c>
      <c r="T577" t="str">
        <f t="shared" si="61"/>
        <v>technology</v>
      </c>
      <c r="U577" t="str">
        <f t="shared" si="62"/>
        <v>web</v>
      </c>
    </row>
    <row r="578" spans="1:21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14">
        <f t="shared" ref="M578:M641" si="63">$E578/$L578</f>
        <v>1</v>
      </c>
      <c r="N578" t="b">
        <v>0</v>
      </c>
      <c r="O578" s="5">
        <f t="shared" ref="O578:O641" si="64">E578/D578</f>
        <v>1.2500000000000001E-5</v>
      </c>
      <c r="P578" s="14">
        <f t="shared" ref="P578:P641" si="65">$E578/$L578</f>
        <v>1</v>
      </c>
      <c r="Q578" s="8">
        <f t="shared" ref="Q578:Q641" si="66">(((J578/60)/60)/24)+DATE(1970,1,1)</f>
        <v>42031.471666666665</v>
      </c>
      <c r="R578" s="8">
        <f t="shared" ref="R578:R641" si="67">(((I578/60)/60)/24)+DATE(1970,1,1)</f>
        <v>42091.43</v>
      </c>
      <c r="S578" t="s">
        <v>8272</v>
      </c>
      <c r="T578" t="str">
        <f t="shared" ref="T578:T641" si="68">LEFT(S578, SEARCH("/",S578,1)-1)</f>
        <v>technology</v>
      </c>
      <c r="U578" t="str">
        <f t="shared" ref="U578:U641" si="69">RIGHT(S578,LEN(S578)-SEARCH("/",S578,1))</f>
        <v>web</v>
      </c>
    </row>
    <row r="579" spans="1:21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14">
        <f t="shared" si="63"/>
        <v>10</v>
      </c>
      <c r="N579" t="b">
        <v>0</v>
      </c>
      <c r="O579" s="5">
        <f t="shared" si="64"/>
        <v>2E-3</v>
      </c>
      <c r="P579" s="14">
        <f t="shared" si="65"/>
        <v>10</v>
      </c>
      <c r="Q579" s="8">
        <f t="shared" si="66"/>
        <v>42450.589143518519</v>
      </c>
      <c r="R579" s="8">
        <f t="shared" si="67"/>
        <v>42510.589143518519</v>
      </c>
      <c r="S579" t="s">
        <v>8272</v>
      </c>
      <c r="T579" t="str">
        <f t="shared" si="68"/>
        <v>technology</v>
      </c>
      <c r="U579" t="str">
        <f t="shared" si="69"/>
        <v>web</v>
      </c>
    </row>
    <row r="580" spans="1:2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14">
        <f t="shared" si="63"/>
        <v>2</v>
      </c>
      <c r="N580" t="b">
        <v>0</v>
      </c>
      <c r="O580" s="5">
        <f t="shared" si="64"/>
        <v>1.12E-4</v>
      </c>
      <c r="P580" s="14">
        <f t="shared" si="65"/>
        <v>2</v>
      </c>
      <c r="Q580" s="8">
        <f t="shared" si="66"/>
        <v>42230.578622685185</v>
      </c>
      <c r="R580" s="8">
        <f t="shared" si="67"/>
        <v>42254.578622685185</v>
      </c>
      <c r="S580" t="s">
        <v>8272</v>
      </c>
      <c r="T580" t="str">
        <f t="shared" si="68"/>
        <v>technology</v>
      </c>
      <c r="U580" t="str">
        <f t="shared" si="69"/>
        <v>web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14">
        <f t="shared" si="63"/>
        <v>35</v>
      </c>
      <c r="N581" t="b">
        <v>0</v>
      </c>
      <c r="O581" s="5">
        <f t="shared" si="64"/>
        <v>1.4583333333333334E-2</v>
      </c>
      <c r="P581" s="14">
        <f t="shared" si="65"/>
        <v>35</v>
      </c>
      <c r="Q581" s="8">
        <f t="shared" si="66"/>
        <v>41968.852118055554</v>
      </c>
      <c r="R581" s="8">
        <f t="shared" si="67"/>
        <v>41998.852118055554</v>
      </c>
      <c r="S581" t="s">
        <v>8272</v>
      </c>
      <c r="T581" t="str">
        <f t="shared" si="68"/>
        <v>technology</v>
      </c>
      <c r="U581" t="str">
        <f t="shared" si="69"/>
        <v>web</v>
      </c>
    </row>
    <row r="582" spans="1:21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14">
        <f t="shared" si="63"/>
        <v>1</v>
      </c>
      <c r="N582" t="b">
        <v>0</v>
      </c>
      <c r="O582" s="5">
        <f t="shared" si="64"/>
        <v>3.3333333333333332E-4</v>
      </c>
      <c r="P582" s="14">
        <f t="shared" si="65"/>
        <v>1</v>
      </c>
      <c r="Q582" s="8">
        <f t="shared" si="66"/>
        <v>42605.908182870371</v>
      </c>
      <c r="R582" s="8">
        <f t="shared" si="67"/>
        <v>42635.908182870371</v>
      </c>
      <c r="S582" t="s">
        <v>8272</v>
      </c>
      <c r="T582" t="str">
        <f t="shared" si="68"/>
        <v>technology</v>
      </c>
      <c r="U582" t="str">
        <f t="shared" si="69"/>
        <v>web</v>
      </c>
    </row>
    <row r="583" spans="1:21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14" t="e">
        <f t="shared" si="63"/>
        <v>#DIV/0!</v>
      </c>
      <c r="N583" t="b">
        <v>0</v>
      </c>
      <c r="O583" s="5">
        <f t="shared" si="64"/>
        <v>0</v>
      </c>
      <c r="P583" s="14" t="e">
        <f t="shared" si="65"/>
        <v>#DIV/0!</v>
      </c>
      <c r="Q583" s="8">
        <f t="shared" si="66"/>
        <v>42188.012777777782</v>
      </c>
      <c r="R583" s="8">
        <f t="shared" si="67"/>
        <v>42218.012777777782</v>
      </c>
      <c r="S583" t="s">
        <v>8272</v>
      </c>
      <c r="T583" t="str">
        <f t="shared" si="68"/>
        <v>technology</v>
      </c>
      <c r="U583" t="str">
        <f t="shared" si="69"/>
        <v>web</v>
      </c>
    </row>
    <row r="584" spans="1:21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14" t="e">
        <f t="shared" si="63"/>
        <v>#DIV/0!</v>
      </c>
      <c r="N584" t="b">
        <v>0</v>
      </c>
      <c r="O584" s="5">
        <f t="shared" si="64"/>
        <v>0</v>
      </c>
      <c r="P584" s="14" t="e">
        <f t="shared" si="65"/>
        <v>#DIV/0!</v>
      </c>
      <c r="Q584" s="8">
        <f t="shared" si="66"/>
        <v>42055.739803240736</v>
      </c>
      <c r="R584" s="8">
        <f t="shared" si="67"/>
        <v>42078.75</v>
      </c>
      <c r="S584" t="s">
        <v>8272</v>
      </c>
      <c r="T584" t="str">
        <f t="shared" si="68"/>
        <v>technology</v>
      </c>
      <c r="U584" t="str">
        <f t="shared" si="69"/>
        <v>web</v>
      </c>
    </row>
    <row r="585" spans="1:21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14">
        <f t="shared" si="63"/>
        <v>1</v>
      </c>
      <c r="N585" t="b">
        <v>0</v>
      </c>
      <c r="O585" s="5">
        <f t="shared" si="64"/>
        <v>1.1111111111111112E-4</v>
      </c>
      <c r="P585" s="14">
        <f t="shared" si="65"/>
        <v>1</v>
      </c>
      <c r="Q585" s="8">
        <f t="shared" si="66"/>
        <v>42052.93850694444</v>
      </c>
      <c r="R585" s="8">
        <f t="shared" si="67"/>
        <v>42082.896840277783</v>
      </c>
      <c r="S585" t="s">
        <v>8272</v>
      </c>
      <c r="T585" t="str">
        <f t="shared" si="68"/>
        <v>technology</v>
      </c>
      <c r="U585" t="str">
        <f t="shared" si="69"/>
        <v>web</v>
      </c>
    </row>
    <row r="586" spans="1:21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14">
        <f t="shared" si="63"/>
        <v>5</v>
      </c>
      <c r="N586" t="b">
        <v>0</v>
      </c>
      <c r="O586" s="5">
        <f t="shared" si="64"/>
        <v>0.01</v>
      </c>
      <c r="P586" s="14">
        <f t="shared" si="65"/>
        <v>5</v>
      </c>
      <c r="Q586" s="8">
        <f t="shared" si="66"/>
        <v>42049.716620370367</v>
      </c>
      <c r="R586" s="8">
        <f t="shared" si="67"/>
        <v>42079.674953703703</v>
      </c>
      <c r="S586" t="s">
        <v>8272</v>
      </c>
      <c r="T586" t="str">
        <f t="shared" si="68"/>
        <v>technology</v>
      </c>
      <c r="U586" t="str">
        <f t="shared" si="69"/>
        <v>web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14" t="e">
        <f t="shared" si="63"/>
        <v>#DIV/0!</v>
      </c>
      <c r="N587" t="b">
        <v>0</v>
      </c>
      <c r="O587" s="5">
        <f t="shared" si="64"/>
        <v>0</v>
      </c>
      <c r="P587" s="14" t="e">
        <f t="shared" si="65"/>
        <v>#DIV/0!</v>
      </c>
      <c r="Q587" s="8">
        <f t="shared" si="66"/>
        <v>42283.3909375</v>
      </c>
      <c r="R587" s="8">
        <f t="shared" si="67"/>
        <v>42339</v>
      </c>
      <c r="S587" t="s">
        <v>8272</v>
      </c>
      <c r="T587" t="str">
        <f t="shared" si="68"/>
        <v>technology</v>
      </c>
      <c r="U587" t="str">
        <f t="shared" si="69"/>
        <v>web</v>
      </c>
    </row>
    <row r="588" spans="1:21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14">
        <f t="shared" si="63"/>
        <v>14</v>
      </c>
      <c r="N588" t="b">
        <v>0</v>
      </c>
      <c r="O588" s="5">
        <f t="shared" si="64"/>
        <v>5.5999999999999999E-3</v>
      </c>
      <c r="P588" s="14">
        <f t="shared" si="65"/>
        <v>14</v>
      </c>
      <c r="Q588" s="8">
        <f t="shared" si="66"/>
        <v>42020.854247685187</v>
      </c>
      <c r="R588" s="8">
        <f t="shared" si="67"/>
        <v>42050.854247685187</v>
      </c>
      <c r="S588" t="s">
        <v>8272</v>
      </c>
      <c r="T588" t="str">
        <f t="shared" si="68"/>
        <v>technology</v>
      </c>
      <c r="U588" t="str">
        <f t="shared" si="69"/>
        <v>web</v>
      </c>
    </row>
    <row r="589" spans="1:21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14">
        <f t="shared" si="63"/>
        <v>389.28571428571428</v>
      </c>
      <c r="N589" t="b">
        <v>0</v>
      </c>
      <c r="O589" s="5">
        <f t="shared" si="64"/>
        <v>9.0833333333333335E-2</v>
      </c>
      <c r="P589" s="14">
        <f t="shared" si="65"/>
        <v>389.28571428571428</v>
      </c>
      <c r="Q589" s="8">
        <f t="shared" si="66"/>
        <v>42080.757326388892</v>
      </c>
      <c r="R589" s="8">
        <f t="shared" si="67"/>
        <v>42110.757326388892</v>
      </c>
      <c r="S589" t="s">
        <v>8272</v>
      </c>
      <c r="T589" t="str">
        <f t="shared" si="68"/>
        <v>technology</v>
      </c>
      <c r="U589" t="str">
        <f t="shared" si="69"/>
        <v>web</v>
      </c>
    </row>
    <row r="590" spans="1:21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14">
        <f t="shared" si="63"/>
        <v>150.5</v>
      </c>
      <c r="N590" t="b">
        <v>0</v>
      </c>
      <c r="O590" s="5">
        <f t="shared" si="64"/>
        <v>3.3444444444444443E-2</v>
      </c>
      <c r="P590" s="14">
        <f t="shared" si="65"/>
        <v>150.5</v>
      </c>
      <c r="Q590" s="8">
        <f t="shared" si="66"/>
        <v>42631.769513888896</v>
      </c>
      <c r="R590" s="8">
        <f t="shared" si="67"/>
        <v>42691.811180555553</v>
      </c>
      <c r="S590" t="s">
        <v>8272</v>
      </c>
      <c r="T590" t="str">
        <f t="shared" si="68"/>
        <v>technology</v>
      </c>
      <c r="U590" t="str">
        <f t="shared" si="69"/>
        <v>web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14">
        <f t="shared" si="63"/>
        <v>1</v>
      </c>
      <c r="N591" t="b">
        <v>0</v>
      </c>
      <c r="O591" s="5">
        <f t="shared" si="64"/>
        <v>1.3333333333333334E-4</v>
      </c>
      <c r="P591" s="14">
        <f t="shared" si="65"/>
        <v>1</v>
      </c>
      <c r="Q591" s="8">
        <f t="shared" si="66"/>
        <v>42178.614571759259</v>
      </c>
      <c r="R591" s="8">
        <f t="shared" si="67"/>
        <v>42193.614571759259</v>
      </c>
      <c r="S591" t="s">
        <v>8272</v>
      </c>
      <c r="T591" t="str">
        <f t="shared" si="68"/>
        <v>technology</v>
      </c>
      <c r="U591" t="str">
        <f t="shared" si="69"/>
        <v>web</v>
      </c>
    </row>
    <row r="592" spans="1:21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14">
        <f t="shared" si="63"/>
        <v>24.777777777777779</v>
      </c>
      <c r="N592" t="b">
        <v>0</v>
      </c>
      <c r="O592" s="5">
        <f t="shared" si="64"/>
        <v>4.4600000000000001E-2</v>
      </c>
      <c r="P592" s="14">
        <f t="shared" si="65"/>
        <v>24.777777777777779</v>
      </c>
      <c r="Q592" s="8">
        <f t="shared" si="66"/>
        <v>42377.554756944446</v>
      </c>
      <c r="R592" s="8">
        <f t="shared" si="67"/>
        <v>42408.542361111111</v>
      </c>
      <c r="S592" t="s">
        <v>8272</v>
      </c>
      <c r="T592" t="str">
        <f t="shared" si="68"/>
        <v>technology</v>
      </c>
      <c r="U592" t="str">
        <f t="shared" si="69"/>
        <v>web</v>
      </c>
    </row>
    <row r="593" spans="1:21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14">
        <f t="shared" si="63"/>
        <v>30.5</v>
      </c>
      <c r="N593" t="b">
        <v>0</v>
      </c>
      <c r="O593" s="5">
        <f t="shared" si="64"/>
        <v>6.0999999999999997E-4</v>
      </c>
      <c r="P593" s="14">
        <f t="shared" si="65"/>
        <v>30.5</v>
      </c>
      <c r="Q593" s="8">
        <f t="shared" si="66"/>
        <v>42177.543171296296</v>
      </c>
      <c r="R593" s="8">
        <f t="shared" si="67"/>
        <v>42207.543171296296</v>
      </c>
      <c r="S593" t="s">
        <v>8272</v>
      </c>
      <c r="T593" t="str">
        <f t="shared" si="68"/>
        <v>technology</v>
      </c>
      <c r="U593" t="str">
        <f t="shared" si="69"/>
        <v>web</v>
      </c>
    </row>
    <row r="594" spans="1:21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14">
        <f t="shared" si="63"/>
        <v>250</v>
      </c>
      <c r="N594" t="b">
        <v>0</v>
      </c>
      <c r="O594" s="5">
        <f t="shared" si="64"/>
        <v>3.3333333333333333E-2</v>
      </c>
      <c r="P594" s="14">
        <f t="shared" si="65"/>
        <v>250</v>
      </c>
      <c r="Q594" s="8">
        <f t="shared" si="66"/>
        <v>41946.232175925928</v>
      </c>
      <c r="R594" s="8">
        <f t="shared" si="67"/>
        <v>41976.232175925921</v>
      </c>
      <c r="S594" t="s">
        <v>8272</v>
      </c>
      <c r="T594" t="str">
        <f t="shared" si="68"/>
        <v>technology</v>
      </c>
      <c r="U594" t="str">
        <f t="shared" si="69"/>
        <v>web</v>
      </c>
    </row>
    <row r="595" spans="1:21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14">
        <f t="shared" si="63"/>
        <v>16.428571428571427</v>
      </c>
      <c r="N595" t="b">
        <v>0</v>
      </c>
      <c r="O595" s="5">
        <f t="shared" si="64"/>
        <v>0.23</v>
      </c>
      <c r="P595" s="14">
        <f t="shared" si="65"/>
        <v>16.428571428571427</v>
      </c>
      <c r="Q595" s="8">
        <f t="shared" si="66"/>
        <v>42070.677604166667</v>
      </c>
      <c r="R595" s="8">
        <f t="shared" si="67"/>
        <v>42100.635937500003</v>
      </c>
      <c r="S595" t="s">
        <v>8272</v>
      </c>
      <c r="T595" t="str">
        <f t="shared" si="68"/>
        <v>technology</v>
      </c>
      <c r="U595" t="str">
        <f t="shared" si="69"/>
        <v>web</v>
      </c>
    </row>
    <row r="596" spans="1:2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14">
        <f t="shared" si="63"/>
        <v>13</v>
      </c>
      <c r="N596" t="b">
        <v>0</v>
      </c>
      <c r="O596" s="5">
        <f t="shared" si="64"/>
        <v>1.0399999999999999E-3</v>
      </c>
      <c r="P596" s="14">
        <f t="shared" si="65"/>
        <v>13</v>
      </c>
      <c r="Q596" s="8">
        <f t="shared" si="66"/>
        <v>42446.780162037037</v>
      </c>
      <c r="R596" s="8">
        <f t="shared" si="67"/>
        <v>42476.780162037037</v>
      </c>
      <c r="S596" t="s">
        <v>8272</v>
      </c>
      <c r="T596" t="str">
        <f t="shared" si="68"/>
        <v>technology</v>
      </c>
      <c r="U596" t="str">
        <f t="shared" si="69"/>
        <v>web</v>
      </c>
    </row>
    <row r="597" spans="1:21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14">
        <f t="shared" si="63"/>
        <v>53.25</v>
      </c>
      <c r="N597" t="b">
        <v>0</v>
      </c>
      <c r="O597" s="5">
        <f t="shared" si="64"/>
        <v>4.2599999999999999E-3</v>
      </c>
      <c r="P597" s="14">
        <f t="shared" si="65"/>
        <v>53.25</v>
      </c>
      <c r="Q597" s="8">
        <f t="shared" si="66"/>
        <v>42083.069884259254</v>
      </c>
      <c r="R597" s="8">
        <f t="shared" si="67"/>
        <v>42128.069884259254</v>
      </c>
      <c r="S597" t="s">
        <v>8272</v>
      </c>
      <c r="T597" t="str">
        <f t="shared" si="68"/>
        <v>technology</v>
      </c>
      <c r="U597" t="str">
        <f t="shared" si="69"/>
        <v>web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14">
        <f t="shared" si="63"/>
        <v>3</v>
      </c>
      <c r="N598" t="b">
        <v>0</v>
      </c>
      <c r="O598" s="5">
        <f t="shared" si="64"/>
        <v>2.9999999999999997E-4</v>
      </c>
      <c r="P598" s="14">
        <f t="shared" si="65"/>
        <v>3</v>
      </c>
      <c r="Q598" s="8">
        <f t="shared" si="66"/>
        <v>42646.896898148145</v>
      </c>
      <c r="R598" s="8">
        <f t="shared" si="67"/>
        <v>42676.896898148145</v>
      </c>
      <c r="S598" t="s">
        <v>8272</v>
      </c>
      <c r="T598" t="str">
        <f t="shared" si="68"/>
        <v>technology</v>
      </c>
      <c r="U598" t="str">
        <f t="shared" si="69"/>
        <v>web</v>
      </c>
    </row>
    <row r="599" spans="1:21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14">
        <f t="shared" si="63"/>
        <v>10</v>
      </c>
      <c r="N599" t="b">
        <v>0</v>
      </c>
      <c r="O599" s="5">
        <f t="shared" si="64"/>
        <v>2.6666666666666666E-3</v>
      </c>
      <c r="P599" s="14">
        <f t="shared" si="65"/>
        <v>10</v>
      </c>
      <c r="Q599" s="8">
        <f t="shared" si="66"/>
        <v>42545.705266203702</v>
      </c>
      <c r="R599" s="8">
        <f t="shared" si="67"/>
        <v>42582.666666666672</v>
      </c>
      <c r="S599" t="s">
        <v>8272</v>
      </c>
      <c r="T599" t="str">
        <f t="shared" si="68"/>
        <v>technology</v>
      </c>
      <c r="U599" t="str">
        <f t="shared" si="69"/>
        <v>web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14">
        <f t="shared" si="63"/>
        <v>121.42857142857143</v>
      </c>
      <c r="N600" t="b">
        <v>0</v>
      </c>
      <c r="O600" s="5">
        <f t="shared" si="64"/>
        <v>0.34</v>
      </c>
      <c r="P600" s="14">
        <f t="shared" si="65"/>
        <v>121.42857142857143</v>
      </c>
      <c r="Q600" s="8">
        <f t="shared" si="66"/>
        <v>41948.00209490741</v>
      </c>
      <c r="R600" s="8">
        <f t="shared" si="67"/>
        <v>41978.00209490741</v>
      </c>
      <c r="S600" t="s">
        <v>8272</v>
      </c>
      <c r="T600" t="str">
        <f t="shared" si="68"/>
        <v>technology</v>
      </c>
      <c r="U600" t="str">
        <f t="shared" si="69"/>
        <v>web</v>
      </c>
    </row>
    <row r="601" spans="1:21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14">
        <f t="shared" si="63"/>
        <v>15.5</v>
      </c>
      <c r="N601" t="b">
        <v>0</v>
      </c>
      <c r="O601" s="5">
        <f t="shared" si="64"/>
        <v>6.2E-4</v>
      </c>
      <c r="P601" s="14">
        <f t="shared" si="65"/>
        <v>15.5</v>
      </c>
      <c r="Q601" s="8">
        <f t="shared" si="66"/>
        <v>42047.812523148154</v>
      </c>
      <c r="R601" s="8">
        <f t="shared" si="67"/>
        <v>42071.636111111111</v>
      </c>
      <c r="S601" t="s">
        <v>8272</v>
      </c>
      <c r="T601" t="str">
        <f t="shared" si="68"/>
        <v>technology</v>
      </c>
      <c r="U601" t="str">
        <f t="shared" si="69"/>
        <v>web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14">
        <f t="shared" si="63"/>
        <v>100</v>
      </c>
      <c r="N602" t="b">
        <v>0</v>
      </c>
      <c r="O602" s="5">
        <f t="shared" si="64"/>
        <v>0.02</v>
      </c>
      <c r="P602" s="14">
        <f t="shared" si="65"/>
        <v>100</v>
      </c>
      <c r="Q602" s="8">
        <f t="shared" si="66"/>
        <v>42073.798171296294</v>
      </c>
      <c r="R602" s="8">
        <f t="shared" si="67"/>
        <v>42133.798171296294</v>
      </c>
      <c r="S602" t="s">
        <v>8272</v>
      </c>
      <c r="T602" t="str">
        <f t="shared" si="68"/>
        <v>technology</v>
      </c>
      <c r="U602" t="str">
        <f t="shared" si="69"/>
        <v>web</v>
      </c>
    </row>
    <row r="603" spans="1:21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14">
        <f t="shared" si="63"/>
        <v>23.333333333333332</v>
      </c>
      <c r="N603" t="b">
        <v>0</v>
      </c>
      <c r="O603" s="5">
        <f t="shared" si="64"/>
        <v>1.4E-2</v>
      </c>
      <c r="P603" s="14">
        <f t="shared" si="65"/>
        <v>23.333333333333332</v>
      </c>
      <c r="Q603" s="8">
        <f t="shared" si="66"/>
        <v>41969.858090277776</v>
      </c>
      <c r="R603" s="8">
        <f t="shared" si="67"/>
        <v>41999.858090277776</v>
      </c>
      <c r="S603" t="s">
        <v>8272</v>
      </c>
      <c r="T603" t="str">
        <f t="shared" si="68"/>
        <v>technology</v>
      </c>
      <c r="U603" t="str">
        <f t="shared" si="69"/>
        <v>web</v>
      </c>
    </row>
    <row r="604" spans="1:21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14" t="e">
        <f t="shared" si="63"/>
        <v>#DIV/0!</v>
      </c>
      <c r="N604" t="b">
        <v>0</v>
      </c>
      <c r="O604" s="5">
        <f t="shared" si="64"/>
        <v>0</v>
      </c>
      <c r="P604" s="14" t="e">
        <f t="shared" si="65"/>
        <v>#DIV/0!</v>
      </c>
      <c r="Q604" s="8">
        <f t="shared" si="66"/>
        <v>42143.79415509259</v>
      </c>
      <c r="R604" s="8">
        <f t="shared" si="67"/>
        <v>42173.79415509259</v>
      </c>
      <c r="S604" t="s">
        <v>8272</v>
      </c>
      <c r="T604" t="str">
        <f t="shared" si="68"/>
        <v>technology</v>
      </c>
      <c r="U604" t="str">
        <f t="shared" si="69"/>
        <v>web</v>
      </c>
    </row>
    <row r="605" spans="1:21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14">
        <f t="shared" si="63"/>
        <v>45.386153846153846</v>
      </c>
      <c r="N605" t="b">
        <v>0</v>
      </c>
      <c r="O605" s="5">
        <f t="shared" si="64"/>
        <v>3.9334666666666664E-2</v>
      </c>
      <c r="P605" s="14">
        <f t="shared" si="65"/>
        <v>45.386153846153846</v>
      </c>
      <c r="Q605" s="8">
        <f t="shared" si="66"/>
        <v>41835.639155092591</v>
      </c>
      <c r="R605" s="8">
        <f t="shared" si="67"/>
        <v>41865.639155092591</v>
      </c>
      <c r="S605" t="s">
        <v>8272</v>
      </c>
      <c r="T605" t="str">
        <f t="shared" si="68"/>
        <v>technology</v>
      </c>
      <c r="U605" t="str">
        <f t="shared" si="69"/>
        <v>web</v>
      </c>
    </row>
    <row r="606" spans="1:21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14" t="e">
        <f t="shared" si="63"/>
        <v>#DIV/0!</v>
      </c>
      <c r="N606" t="b">
        <v>0</v>
      </c>
      <c r="O606" s="5">
        <f t="shared" si="64"/>
        <v>0</v>
      </c>
      <c r="P606" s="14" t="e">
        <f t="shared" si="65"/>
        <v>#DIV/0!</v>
      </c>
      <c r="Q606" s="8">
        <f t="shared" si="66"/>
        <v>41849.035370370373</v>
      </c>
      <c r="R606" s="8">
        <f t="shared" si="67"/>
        <v>41879.035370370373</v>
      </c>
      <c r="S606" t="s">
        <v>8272</v>
      </c>
      <c r="T606" t="str">
        <f t="shared" si="68"/>
        <v>technology</v>
      </c>
      <c r="U606" t="str">
        <f t="shared" si="69"/>
        <v>web</v>
      </c>
    </row>
    <row r="607" spans="1:2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14">
        <f t="shared" si="63"/>
        <v>16.375</v>
      </c>
      <c r="N607" t="b">
        <v>0</v>
      </c>
      <c r="O607" s="5">
        <f t="shared" si="64"/>
        <v>2.6200000000000001E-2</v>
      </c>
      <c r="P607" s="14">
        <f t="shared" si="65"/>
        <v>16.375</v>
      </c>
      <c r="Q607" s="8">
        <f t="shared" si="66"/>
        <v>42194.357731481476</v>
      </c>
      <c r="R607" s="8">
        <f t="shared" si="67"/>
        <v>42239.357731481476</v>
      </c>
      <c r="S607" t="s">
        <v>8272</v>
      </c>
      <c r="T607" t="str">
        <f t="shared" si="68"/>
        <v>technology</v>
      </c>
      <c r="U607" t="str">
        <f t="shared" si="69"/>
        <v>web</v>
      </c>
    </row>
    <row r="608" spans="1:21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14">
        <f t="shared" si="63"/>
        <v>10</v>
      </c>
      <c r="N608" t="b">
        <v>0</v>
      </c>
      <c r="O608" s="5">
        <f t="shared" si="64"/>
        <v>2E-3</v>
      </c>
      <c r="P608" s="14">
        <f t="shared" si="65"/>
        <v>10</v>
      </c>
      <c r="Q608" s="8">
        <f t="shared" si="66"/>
        <v>42102.650567129633</v>
      </c>
      <c r="R608" s="8">
        <f t="shared" si="67"/>
        <v>42148.625</v>
      </c>
      <c r="S608" t="s">
        <v>8272</v>
      </c>
      <c r="T608" t="str">
        <f t="shared" si="68"/>
        <v>technology</v>
      </c>
      <c r="U608" t="str">
        <f t="shared" si="69"/>
        <v>web</v>
      </c>
    </row>
    <row r="609" spans="1:21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14" t="e">
        <f t="shared" si="63"/>
        <v>#DIV/0!</v>
      </c>
      <c r="N609" t="b">
        <v>0</v>
      </c>
      <c r="O609" s="5">
        <f t="shared" si="64"/>
        <v>0</v>
      </c>
      <c r="P609" s="14" t="e">
        <f t="shared" si="65"/>
        <v>#DIV/0!</v>
      </c>
      <c r="Q609" s="8">
        <f t="shared" si="66"/>
        <v>42300.825648148151</v>
      </c>
      <c r="R609" s="8">
        <f t="shared" si="67"/>
        <v>42330.867314814815</v>
      </c>
      <c r="S609" t="s">
        <v>8272</v>
      </c>
      <c r="T609" t="str">
        <f t="shared" si="68"/>
        <v>technology</v>
      </c>
      <c r="U609" t="str">
        <f t="shared" si="69"/>
        <v>web</v>
      </c>
    </row>
    <row r="610" spans="1:21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14">
        <f t="shared" si="63"/>
        <v>292.2</v>
      </c>
      <c r="N610" t="b">
        <v>0</v>
      </c>
      <c r="O610" s="5">
        <f t="shared" si="64"/>
        <v>9.7400000000000004E-3</v>
      </c>
      <c r="P610" s="14">
        <f t="shared" si="65"/>
        <v>292.2</v>
      </c>
      <c r="Q610" s="8">
        <f t="shared" si="66"/>
        <v>42140.921064814815</v>
      </c>
      <c r="R610" s="8">
        <f t="shared" si="67"/>
        <v>42170.921064814815</v>
      </c>
      <c r="S610" t="s">
        <v>8272</v>
      </c>
      <c r="T610" t="str">
        <f t="shared" si="68"/>
        <v>technology</v>
      </c>
      <c r="U610" t="str">
        <f t="shared" si="69"/>
        <v>web</v>
      </c>
    </row>
    <row r="611" spans="1:21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14">
        <f t="shared" si="63"/>
        <v>5</v>
      </c>
      <c r="N611" t="b">
        <v>0</v>
      </c>
      <c r="O611" s="5">
        <f t="shared" si="64"/>
        <v>6.41025641025641E-3</v>
      </c>
      <c r="P611" s="14">
        <f t="shared" si="65"/>
        <v>5</v>
      </c>
      <c r="Q611" s="8">
        <f t="shared" si="66"/>
        <v>42307.034074074079</v>
      </c>
      <c r="R611" s="8">
        <f t="shared" si="67"/>
        <v>42337.075740740736</v>
      </c>
      <c r="S611" t="s">
        <v>8272</v>
      </c>
      <c r="T611" t="str">
        <f t="shared" si="68"/>
        <v>technology</v>
      </c>
      <c r="U611" t="str">
        <f t="shared" si="69"/>
        <v>web</v>
      </c>
    </row>
    <row r="612" spans="1:21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14" t="e">
        <f t="shared" si="63"/>
        <v>#DIV/0!</v>
      </c>
      <c r="N612" t="b">
        <v>0</v>
      </c>
      <c r="O612" s="5">
        <f t="shared" si="64"/>
        <v>0</v>
      </c>
      <c r="P612" s="14" t="e">
        <f t="shared" si="65"/>
        <v>#DIV/0!</v>
      </c>
      <c r="Q612" s="8">
        <f t="shared" si="66"/>
        <v>42086.83085648148</v>
      </c>
      <c r="R612" s="8">
        <f t="shared" si="67"/>
        <v>42116.83085648148</v>
      </c>
      <c r="S612" t="s">
        <v>8272</v>
      </c>
      <c r="T612" t="str">
        <f t="shared" si="68"/>
        <v>technology</v>
      </c>
      <c r="U612" t="str">
        <f t="shared" si="69"/>
        <v>web</v>
      </c>
    </row>
    <row r="613" spans="1:21" ht="28.8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14" t="e">
        <f t="shared" si="63"/>
        <v>#DIV/0!</v>
      </c>
      <c r="N613" t="b">
        <v>0</v>
      </c>
      <c r="O613" s="5">
        <f t="shared" si="64"/>
        <v>0</v>
      </c>
      <c r="P613" s="14" t="e">
        <f t="shared" si="65"/>
        <v>#DIV/0!</v>
      </c>
      <c r="Q613" s="8">
        <f t="shared" si="66"/>
        <v>42328.560613425929</v>
      </c>
      <c r="R613" s="8">
        <f t="shared" si="67"/>
        <v>42388.560613425929</v>
      </c>
      <c r="S613" t="s">
        <v>8272</v>
      </c>
      <c r="T613" t="str">
        <f t="shared" si="68"/>
        <v>technology</v>
      </c>
      <c r="U613" t="str">
        <f t="shared" si="69"/>
        <v>web</v>
      </c>
    </row>
    <row r="614" spans="1:2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14" t="e">
        <f t="shared" si="63"/>
        <v>#DIV/0!</v>
      </c>
      <c r="N614" t="b">
        <v>0</v>
      </c>
      <c r="O614" s="5">
        <f t="shared" si="64"/>
        <v>0</v>
      </c>
      <c r="P614" s="14" t="e">
        <f t="shared" si="65"/>
        <v>#DIV/0!</v>
      </c>
      <c r="Q614" s="8">
        <f t="shared" si="66"/>
        <v>42585.031782407401</v>
      </c>
      <c r="R614" s="8">
        <f t="shared" si="67"/>
        <v>42615.031782407401</v>
      </c>
      <c r="S614" t="s">
        <v>8272</v>
      </c>
      <c r="T614" t="str">
        <f t="shared" si="68"/>
        <v>technology</v>
      </c>
      <c r="U614" t="str">
        <f t="shared" si="69"/>
        <v>web</v>
      </c>
    </row>
    <row r="615" spans="1:21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14">
        <f t="shared" si="63"/>
        <v>105.93388429752066</v>
      </c>
      <c r="N615" t="b">
        <v>0</v>
      </c>
      <c r="O615" s="5">
        <f t="shared" si="64"/>
        <v>0.21363333333333334</v>
      </c>
      <c r="P615" s="14">
        <f t="shared" si="65"/>
        <v>105.93388429752066</v>
      </c>
      <c r="Q615" s="8">
        <f t="shared" si="66"/>
        <v>42247.496759259258</v>
      </c>
      <c r="R615" s="8">
        <f t="shared" si="67"/>
        <v>42278.207638888889</v>
      </c>
      <c r="S615" t="s">
        <v>8272</v>
      </c>
      <c r="T615" t="str">
        <f t="shared" si="68"/>
        <v>technology</v>
      </c>
      <c r="U615" t="str">
        <f t="shared" si="69"/>
        <v>web</v>
      </c>
    </row>
    <row r="616" spans="1:21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14" t="e">
        <f t="shared" si="63"/>
        <v>#DIV/0!</v>
      </c>
      <c r="N616" t="b">
        <v>0</v>
      </c>
      <c r="O616" s="5">
        <f t="shared" si="64"/>
        <v>0</v>
      </c>
      <c r="P616" s="14" t="e">
        <f t="shared" si="65"/>
        <v>#DIV/0!</v>
      </c>
      <c r="Q616" s="8">
        <f t="shared" si="66"/>
        <v>42515.061805555553</v>
      </c>
      <c r="R616" s="8">
        <f t="shared" si="67"/>
        <v>42545.061805555553</v>
      </c>
      <c r="S616" t="s">
        <v>8272</v>
      </c>
      <c r="T616" t="str">
        <f t="shared" si="68"/>
        <v>technology</v>
      </c>
      <c r="U616" t="str">
        <f t="shared" si="69"/>
        <v>web</v>
      </c>
    </row>
    <row r="617" spans="1:21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14" t="e">
        <f t="shared" si="63"/>
        <v>#DIV/0!</v>
      </c>
      <c r="N617" t="b">
        <v>0</v>
      </c>
      <c r="O617" s="5">
        <f t="shared" si="64"/>
        <v>0</v>
      </c>
      <c r="P617" s="14" t="e">
        <f t="shared" si="65"/>
        <v>#DIV/0!</v>
      </c>
      <c r="Q617" s="8">
        <f t="shared" si="66"/>
        <v>42242.122210648144</v>
      </c>
      <c r="R617" s="8">
        <f t="shared" si="67"/>
        <v>42272.122210648144</v>
      </c>
      <c r="S617" t="s">
        <v>8272</v>
      </c>
      <c r="T617" t="str">
        <f t="shared" si="68"/>
        <v>technology</v>
      </c>
      <c r="U617" t="str">
        <f t="shared" si="69"/>
        <v>web</v>
      </c>
    </row>
    <row r="618" spans="1:21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14" t="e">
        <f t="shared" si="63"/>
        <v>#DIV/0!</v>
      </c>
      <c r="N618" t="b">
        <v>0</v>
      </c>
      <c r="O618" s="5">
        <f t="shared" si="64"/>
        <v>0</v>
      </c>
      <c r="P618" s="14" t="e">
        <f t="shared" si="65"/>
        <v>#DIV/0!</v>
      </c>
      <c r="Q618" s="8">
        <f t="shared" si="66"/>
        <v>42761.376238425932</v>
      </c>
      <c r="R618" s="8">
        <f t="shared" si="67"/>
        <v>42791.376238425932</v>
      </c>
      <c r="S618" t="s">
        <v>8272</v>
      </c>
      <c r="T618" t="str">
        <f t="shared" si="68"/>
        <v>technology</v>
      </c>
      <c r="U618" t="str">
        <f t="shared" si="69"/>
        <v>web</v>
      </c>
    </row>
    <row r="619" spans="1:21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14">
        <f t="shared" si="63"/>
        <v>20</v>
      </c>
      <c r="N619" t="b">
        <v>0</v>
      </c>
      <c r="O619" s="5">
        <f t="shared" si="64"/>
        <v>0.03</v>
      </c>
      <c r="P619" s="14">
        <f t="shared" si="65"/>
        <v>20</v>
      </c>
      <c r="Q619" s="8">
        <f t="shared" si="66"/>
        <v>42087.343090277776</v>
      </c>
      <c r="R619" s="8">
        <f t="shared" si="67"/>
        <v>42132.343090277776</v>
      </c>
      <c r="S619" t="s">
        <v>8272</v>
      </c>
      <c r="T619" t="str">
        <f t="shared" si="68"/>
        <v>technology</v>
      </c>
      <c r="U619" t="str">
        <f t="shared" si="69"/>
        <v>web</v>
      </c>
    </row>
    <row r="620" spans="1:21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14" t="e">
        <f t="shared" si="63"/>
        <v>#DIV/0!</v>
      </c>
      <c r="N620" t="b">
        <v>0</v>
      </c>
      <c r="O620" s="5">
        <f t="shared" si="64"/>
        <v>0</v>
      </c>
      <c r="P620" s="14" t="e">
        <f t="shared" si="65"/>
        <v>#DIV/0!</v>
      </c>
      <c r="Q620" s="8">
        <f t="shared" si="66"/>
        <v>42317.810219907406</v>
      </c>
      <c r="R620" s="8">
        <f t="shared" si="67"/>
        <v>42347.810219907406</v>
      </c>
      <c r="S620" t="s">
        <v>8272</v>
      </c>
      <c r="T620" t="str">
        <f t="shared" si="68"/>
        <v>technology</v>
      </c>
      <c r="U620" t="str">
        <f t="shared" si="69"/>
        <v>web</v>
      </c>
    </row>
    <row r="621" spans="1:2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14">
        <f t="shared" si="63"/>
        <v>1</v>
      </c>
      <c r="N621" t="b">
        <v>0</v>
      </c>
      <c r="O621" s="5">
        <f t="shared" si="64"/>
        <v>3.9999999999999998E-7</v>
      </c>
      <c r="P621" s="14">
        <f t="shared" si="65"/>
        <v>1</v>
      </c>
      <c r="Q621" s="8">
        <f t="shared" si="66"/>
        <v>41908.650347222225</v>
      </c>
      <c r="R621" s="8">
        <f t="shared" si="67"/>
        <v>41968.692013888889</v>
      </c>
      <c r="S621" t="s">
        <v>8272</v>
      </c>
      <c r="T621" t="str">
        <f t="shared" si="68"/>
        <v>technology</v>
      </c>
      <c r="U621" t="str">
        <f t="shared" si="69"/>
        <v>web</v>
      </c>
    </row>
    <row r="622" spans="1:21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14">
        <f t="shared" si="63"/>
        <v>300</v>
      </c>
      <c r="N622" t="b">
        <v>0</v>
      </c>
      <c r="O622" s="5">
        <f t="shared" si="64"/>
        <v>0.01</v>
      </c>
      <c r="P622" s="14">
        <f t="shared" si="65"/>
        <v>300</v>
      </c>
      <c r="Q622" s="8">
        <f t="shared" si="66"/>
        <v>41831.716874999998</v>
      </c>
      <c r="R622" s="8">
        <f t="shared" si="67"/>
        <v>41876.716874999998</v>
      </c>
      <c r="S622" t="s">
        <v>8272</v>
      </c>
      <c r="T622" t="str">
        <f t="shared" si="68"/>
        <v>technology</v>
      </c>
      <c r="U622" t="str">
        <f t="shared" si="69"/>
        <v>web</v>
      </c>
    </row>
    <row r="623" spans="1:21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14">
        <f t="shared" si="63"/>
        <v>87</v>
      </c>
      <c r="N623" t="b">
        <v>0</v>
      </c>
      <c r="O623" s="5">
        <f t="shared" si="64"/>
        <v>1.044E-2</v>
      </c>
      <c r="P623" s="14">
        <f t="shared" si="65"/>
        <v>87</v>
      </c>
      <c r="Q623" s="8">
        <f t="shared" si="66"/>
        <v>42528.987696759257</v>
      </c>
      <c r="R623" s="8">
        <f t="shared" si="67"/>
        <v>42558.987696759257</v>
      </c>
      <c r="S623" t="s">
        <v>8272</v>
      </c>
      <c r="T623" t="str">
        <f t="shared" si="68"/>
        <v>technology</v>
      </c>
      <c r="U623" t="str">
        <f t="shared" si="69"/>
        <v>web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14">
        <f t="shared" si="63"/>
        <v>37.888888888888886</v>
      </c>
      <c r="N624" t="b">
        <v>0</v>
      </c>
      <c r="O624" s="5">
        <f t="shared" si="64"/>
        <v>5.6833333333333333E-2</v>
      </c>
      <c r="P624" s="14">
        <f t="shared" si="65"/>
        <v>37.888888888888886</v>
      </c>
      <c r="Q624" s="8">
        <f t="shared" si="66"/>
        <v>42532.774745370371</v>
      </c>
      <c r="R624" s="8">
        <f t="shared" si="67"/>
        <v>42552.774745370371</v>
      </c>
      <c r="S624" t="s">
        <v>8272</v>
      </c>
      <c r="T624" t="str">
        <f t="shared" si="68"/>
        <v>technology</v>
      </c>
      <c r="U624" t="str">
        <f t="shared" si="69"/>
        <v>web</v>
      </c>
    </row>
    <row r="625" spans="1:21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14" t="e">
        <f t="shared" si="63"/>
        <v>#DIV/0!</v>
      </c>
      <c r="N625" t="b">
        <v>0</v>
      </c>
      <c r="O625" s="5">
        <f t="shared" si="64"/>
        <v>0</v>
      </c>
      <c r="P625" s="14" t="e">
        <f t="shared" si="65"/>
        <v>#DIV/0!</v>
      </c>
      <c r="Q625" s="8">
        <f t="shared" si="66"/>
        <v>42122.009224537032</v>
      </c>
      <c r="R625" s="8">
        <f t="shared" si="67"/>
        <v>42152.009224537032</v>
      </c>
      <c r="S625" t="s">
        <v>8272</v>
      </c>
      <c r="T625" t="str">
        <f t="shared" si="68"/>
        <v>technology</v>
      </c>
      <c r="U625" t="str">
        <f t="shared" si="69"/>
        <v>web</v>
      </c>
    </row>
    <row r="626" spans="1:21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14" t="e">
        <f t="shared" si="63"/>
        <v>#DIV/0!</v>
      </c>
      <c r="N626" t="b">
        <v>0</v>
      </c>
      <c r="O626" s="5">
        <f t="shared" si="64"/>
        <v>0</v>
      </c>
      <c r="P626" s="14" t="e">
        <f t="shared" si="65"/>
        <v>#DIV/0!</v>
      </c>
      <c r="Q626" s="8">
        <f t="shared" si="66"/>
        <v>42108.988900462966</v>
      </c>
      <c r="R626" s="8">
        <f t="shared" si="67"/>
        <v>42138.988900462966</v>
      </c>
      <c r="S626" t="s">
        <v>8272</v>
      </c>
      <c r="T626" t="str">
        <f t="shared" si="68"/>
        <v>technology</v>
      </c>
      <c r="U626" t="str">
        <f t="shared" si="69"/>
        <v>web</v>
      </c>
    </row>
    <row r="627" spans="1:21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14" t="e">
        <f t="shared" si="63"/>
        <v>#DIV/0!</v>
      </c>
      <c r="N627" t="b">
        <v>0</v>
      </c>
      <c r="O627" s="5">
        <f t="shared" si="64"/>
        <v>0</v>
      </c>
      <c r="P627" s="14" t="e">
        <f t="shared" si="65"/>
        <v>#DIV/0!</v>
      </c>
      <c r="Q627" s="8">
        <f t="shared" si="66"/>
        <v>42790.895567129628</v>
      </c>
      <c r="R627" s="8">
        <f t="shared" si="67"/>
        <v>42820.853900462964</v>
      </c>
      <c r="S627" t="s">
        <v>8272</v>
      </c>
      <c r="T627" t="str">
        <f t="shared" si="68"/>
        <v>technology</v>
      </c>
      <c r="U627" t="str">
        <f t="shared" si="69"/>
        <v>web</v>
      </c>
    </row>
    <row r="628" spans="1:21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14">
        <f t="shared" si="63"/>
        <v>111.41025641025641</v>
      </c>
      <c r="N628" t="b">
        <v>0</v>
      </c>
      <c r="O628" s="5">
        <f t="shared" si="64"/>
        <v>0.17380000000000001</v>
      </c>
      <c r="P628" s="14">
        <f t="shared" si="65"/>
        <v>111.41025641025641</v>
      </c>
      <c r="Q628" s="8">
        <f t="shared" si="66"/>
        <v>42198.559479166666</v>
      </c>
      <c r="R628" s="8">
        <f t="shared" si="67"/>
        <v>42231.556944444441</v>
      </c>
      <c r="S628" t="s">
        <v>8272</v>
      </c>
      <c r="T628" t="str">
        <f t="shared" si="68"/>
        <v>technology</v>
      </c>
      <c r="U628" t="str">
        <f t="shared" si="69"/>
        <v>web</v>
      </c>
    </row>
    <row r="629" spans="1:21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14">
        <f t="shared" si="63"/>
        <v>90</v>
      </c>
      <c r="N629" t="b">
        <v>0</v>
      </c>
      <c r="O629" s="5">
        <f t="shared" si="64"/>
        <v>2.0000000000000001E-4</v>
      </c>
      <c r="P629" s="14">
        <f t="shared" si="65"/>
        <v>90</v>
      </c>
      <c r="Q629" s="8">
        <f t="shared" si="66"/>
        <v>42384.306840277779</v>
      </c>
      <c r="R629" s="8">
        <f t="shared" si="67"/>
        <v>42443.958333333328</v>
      </c>
      <c r="S629" t="s">
        <v>8272</v>
      </c>
      <c r="T629" t="str">
        <f t="shared" si="68"/>
        <v>technology</v>
      </c>
      <c r="U629" t="str">
        <f t="shared" si="69"/>
        <v>web</v>
      </c>
    </row>
    <row r="630" spans="1:21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14" t="e">
        <f t="shared" si="63"/>
        <v>#DIV/0!</v>
      </c>
      <c r="N630" t="b">
        <v>0</v>
      </c>
      <c r="O630" s="5">
        <f t="shared" si="64"/>
        <v>0</v>
      </c>
      <c r="P630" s="14" t="e">
        <f t="shared" si="65"/>
        <v>#DIV/0!</v>
      </c>
      <c r="Q630" s="8">
        <f t="shared" si="66"/>
        <v>41803.692789351851</v>
      </c>
      <c r="R630" s="8">
        <f t="shared" si="67"/>
        <v>41833.692789351851</v>
      </c>
      <c r="S630" t="s">
        <v>8272</v>
      </c>
      <c r="T630" t="str">
        <f t="shared" si="68"/>
        <v>technology</v>
      </c>
      <c r="U630" t="str">
        <f t="shared" si="69"/>
        <v>web</v>
      </c>
    </row>
    <row r="631" spans="1:21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14">
        <f t="shared" si="63"/>
        <v>116.66666666666667</v>
      </c>
      <c r="N631" t="b">
        <v>0</v>
      </c>
      <c r="O631" s="5">
        <f t="shared" si="64"/>
        <v>1.75E-3</v>
      </c>
      <c r="P631" s="14">
        <f t="shared" si="65"/>
        <v>116.66666666666667</v>
      </c>
      <c r="Q631" s="8">
        <f t="shared" si="66"/>
        <v>42474.637824074074</v>
      </c>
      <c r="R631" s="8">
        <f t="shared" si="67"/>
        <v>42504.637824074074</v>
      </c>
      <c r="S631" t="s">
        <v>8272</v>
      </c>
      <c r="T631" t="str">
        <f t="shared" si="68"/>
        <v>technology</v>
      </c>
      <c r="U631" t="str">
        <f t="shared" si="69"/>
        <v>web</v>
      </c>
    </row>
    <row r="632" spans="1:21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14">
        <f t="shared" si="63"/>
        <v>10</v>
      </c>
      <c r="N632" t="b">
        <v>0</v>
      </c>
      <c r="O632" s="5">
        <f t="shared" si="64"/>
        <v>8.3340278356529708E-4</v>
      </c>
      <c r="P632" s="14">
        <f t="shared" si="65"/>
        <v>10</v>
      </c>
      <c r="Q632" s="8">
        <f t="shared" si="66"/>
        <v>42223.619456018518</v>
      </c>
      <c r="R632" s="8">
        <f t="shared" si="67"/>
        <v>42253.215277777781</v>
      </c>
      <c r="S632" t="s">
        <v>8272</v>
      </c>
      <c r="T632" t="str">
        <f t="shared" si="68"/>
        <v>technology</v>
      </c>
      <c r="U632" t="str">
        <f t="shared" si="69"/>
        <v>web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14">
        <f t="shared" si="63"/>
        <v>76.666666666666671</v>
      </c>
      <c r="N633" t="b">
        <v>0</v>
      </c>
      <c r="O633" s="5">
        <f t="shared" si="64"/>
        <v>1.38E-2</v>
      </c>
      <c r="P633" s="14">
        <f t="shared" si="65"/>
        <v>76.666666666666671</v>
      </c>
      <c r="Q633" s="8">
        <f t="shared" si="66"/>
        <v>42489.772326388891</v>
      </c>
      <c r="R633" s="8">
        <f t="shared" si="67"/>
        <v>42518.772326388891</v>
      </c>
      <c r="S633" t="s">
        <v>8272</v>
      </c>
      <c r="T633" t="str">
        <f t="shared" si="68"/>
        <v>technology</v>
      </c>
      <c r="U633" t="str">
        <f t="shared" si="69"/>
        <v>web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14" t="e">
        <f t="shared" si="63"/>
        <v>#DIV/0!</v>
      </c>
      <c r="N634" t="b">
        <v>0</v>
      </c>
      <c r="O634" s="5">
        <f t="shared" si="64"/>
        <v>0</v>
      </c>
      <c r="P634" s="14" t="e">
        <f t="shared" si="65"/>
        <v>#DIV/0!</v>
      </c>
      <c r="Q634" s="8">
        <f t="shared" si="66"/>
        <v>42303.659317129626</v>
      </c>
      <c r="R634" s="8">
        <f t="shared" si="67"/>
        <v>42333.700983796298</v>
      </c>
      <c r="S634" t="s">
        <v>8272</v>
      </c>
      <c r="T634" t="str">
        <f t="shared" si="68"/>
        <v>technology</v>
      </c>
      <c r="U634" t="str">
        <f t="shared" si="69"/>
        <v>web</v>
      </c>
    </row>
    <row r="635" spans="1:21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14">
        <f t="shared" si="63"/>
        <v>49.8</v>
      </c>
      <c r="N635" t="b">
        <v>0</v>
      </c>
      <c r="O635" s="5">
        <f t="shared" si="64"/>
        <v>0.1245</v>
      </c>
      <c r="P635" s="14">
        <f t="shared" si="65"/>
        <v>49.8</v>
      </c>
      <c r="Q635" s="8">
        <f t="shared" si="66"/>
        <v>42507.29932870371</v>
      </c>
      <c r="R635" s="8">
        <f t="shared" si="67"/>
        <v>42538.958333333328</v>
      </c>
      <c r="S635" t="s">
        <v>8272</v>
      </c>
      <c r="T635" t="str">
        <f t="shared" si="68"/>
        <v>technology</v>
      </c>
      <c r="U635" t="str">
        <f t="shared" si="69"/>
        <v>web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14">
        <f t="shared" si="63"/>
        <v>1</v>
      </c>
      <c r="N636" t="b">
        <v>0</v>
      </c>
      <c r="O636" s="5">
        <f t="shared" si="64"/>
        <v>2.0000000000000001E-4</v>
      </c>
      <c r="P636" s="14">
        <f t="shared" si="65"/>
        <v>1</v>
      </c>
      <c r="Q636" s="8">
        <f t="shared" si="66"/>
        <v>42031.928576388891</v>
      </c>
      <c r="R636" s="8">
        <f t="shared" si="67"/>
        <v>42061.928576388891</v>
      </c>
      <c r="S636" t="s">
        <v>8272</v>
      </c>
      <c r="T636" t="str">
        <f t="shared" si="68"/>
        <v>technology</v>
      </c>
      <c r="U636" t="str">
        <f t="shared" si="69"/>
        <v>web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14">
        <f t="shared" si="63"/>
        <v>2</v>
      </c>
      <c r="N637" t="b">
        <v>0</v>
      </c>
      <c r="O637" s="5">
        <f t="shared" si="64"/>
        <v>8.0000000000000007E-5</v>
      </c>
      <c r="P637" s="14">
        <f t="shared" si="65"/>
        <v>2</v>
      </c>
      <c r="Q637" s="8">
        <f t="shared" si="66"/>
        <v>42076.092152777783</v>
      </c>
      <c r="R637" s="8">
        <f t="shared" si="67"/>
        <v>42106.092152777783</v>
      </c>
      <c r="S637" t="s">
        <v>8272</v>
      </c>
      <c r="T637" t="str">
        <f t="shared" si="68"/>
        <v>technology</v>
      </c>
      <c r="U637" t="str">
        <f t="shared" si="69"/>
        <v>web</v>
      </c>
    </row>
    <row r="638" spans="1:21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14">
        <f t="shared" si="63"/>
        <v>4</v>
      </c>
      <c r="N638" t="b">
        <v>0</v>
      </c>
      <c r="O638" s="5">
        <f t="shared" si="64"/>
        <v>2E-3</v>
      </c>
      <c r="P638" s="14">
        <f t="shared" si="65"/>
        <v>4</v>
      </c>
      <c r="Q638" s="8">
        <f t="shared" si="66"/>
        <v>42131.455439814818</v>
      </c>
      <c r="R638" s="8">
        <f t="shared" si="67"/>
        <v>42161.44930555555</v>
      </c>
      <c r="S638" t="s">
        <v>8272</v>
      </c>
      <c r="T638" t="str">
        <f t="shared" si="68"/>
        <v>technology</v>
      </c>
      <c r="U638" t="str">
        <f t="shared" si="69"/>
        <v>web</v>
      </c>
    </row>
    <row r="639" spans="1:21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14" t="e">
        <f t="shared" si="63"/>
        <v>#DIV/0!</v>
      </c>
      <c r="N639" t="b">
        <v>0</v>
      </c>
      <c r="O639" s="5">
        <f t="shared" si="64"/>
        <v>0</v>
      </c>
      <c r="P639" s="14" t="e">
        <f t="shared" si="65"/>
        <v>#DIV/0!</v>
      </c>
      <c r="Q639" s="8">
        <f t="shared" si="66"/>
        <v>42762.962013888886</v>
      </c>
      <c r="R639" s="8">
        <f t="shared" si="67"/>
        <v>42791.961111111115</v>
      </c>
      <c r="S639" t="s">
        <v>8272</v>
      </c>
      <c r="T639" t="str">
        <f t="shared" si="68"/>
        <v>technology</v>
      </c>
      <c r="U639" t="str">
        <f t="shared" si="69"/>
        <v>web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14">
        <f t="shared" si="63"/>
        <v>3</v>
      </c>
      <c r="N640" t="b">
        <v>0</v>
      </c>
      <c r="O640" s="5">
        <f t="shared" si="64"/>
        <v>9.0000000000000006E-5</v>
      </c>
      <c r="P640" s="14">
        <f t="shared" si="65"/>
        <v>3</v>
      </c>
      <c r="Q640" s="8">
        <f t="shared" si="66"/>
        <v>42759.593310185184</v>
      </c>
      <c r="R640" s="8">
        <f t="shared" si="67"/>
        <v>42819.55164351852</v>
      </c>
      <c r="S640" t="s">
        <v>8272</v>
      </c>
      <c r="T640" t="str">
        <f t="shared" si="68"/>
        <v>technology</v>
      </c>
      <c r="U640" t="str">
        <f t="shared" si="69"/>
        <v>web</v>
      </c>
    </row>
    <row r="641" spans="1:2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14">
        <f t="shared" si="63"/>
        <v>1</v>
      </c>
      <c r="N641" t="b">
        <v>0</v>
      </c>
      <c r="O641" s="5">
        <f t="shared" si="64"/>
        <v>9.9999999999999995E-7</v>
      </c>
      <c r="P641" s="14">
        <f t="shared" si="65"/>
        <v>1</v>
      </c>
      <c r="Q641" s="8">
        <f t="shared" si="66"/>
        <v>41865.583275462966</v>
      </c>
      <c r="R641" s="8">
        <f t="shared" si="67"/>
        <v>41925.583275462966</v>
      </c>
      <c r="S641" t="s">
        <v>8272</v>
      </c>
      <c r="T641" t="str">
        <f t="shared" si="68"/>
        <v>technology</v>
      </c>
      <c r="U641" t="str">
        <f t="shared" si="69"/>
        <v>web</v>
      </c>
    </row>
    <row r="642" spans="1:21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14">
        <f t="shared" ref="M642:M705" si="70">$E642/$L642</f>
        <v>50.5</v>
      </c>
      <c r="N642" t="b">
        <v>1</v>
      </c>
      <c r="O642" s="5">
        <f t="shared" ref="O642:O705" si="71">E642/D642</f>
        <v>1.4428571428571428</v>
      </c>
      <c r="P642" s="14">
        <f t="shared" ref="P642:P705" si="72">$E642/$L642</f>
        <v>50.5</v>
      </c>
      <c r="Q642" s="8">
        <f t="shared" ref="Q642:Q705" si="73">(((J642/60)/60)/24)+DATE(1970,1,1)</f>
        <v>42683.420312500006</v>
      </c>
      <c r="R642" s="8">
        <f t="shared" ref="R642:R705" si="74">(((I642/60)/60)/24)+DATE(1970,1,1)</f>
        <v>42698.958333333328</v>
      </c>
      <c r="S642" t="s">
        <v>8273</v>
      </c>
      <c r="T642" t="str">
        <f t="shared" ref="T642:T705" si="75">LEFT(S642, SEARCH("/",S642,1)-1)</f>
        <v>technology</v>
      </c>
      <c r="U642" t="str">
        <f t="shared" ref="U642:U705" si="76">RIGHT(S642,LEN(S642)-SEARCH("/",S642,1))</f>
        <v>wearables</v>
      </c>
    </row>
    <row r="643" spans="1:21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14">
        <f t="shared" si="70"/>
        <v>151.31746031746033</v>
      </c>
      <c r="N643" t="b">
        <v>1</v>
      </c>
      <c r="O643" s="5">
        <f t="shared" si="71"/>
        <v>1.1916249999999999</v>
      </c>
      <c r="P643" s="14">
        <f t="shared" si="72"/>
        <v>151.31746031746033</v>
      </c>
      <c r="Q643" s="8">
        <f t="shared" si="73"/>
        <v>42199.57</v>
      </c>
      <c r="R643" s="8">
        <f t="shared" si="74"/>
        <v>42229.57</v>
      </c>
      <c r="S643" t="s">
        <v>8273</v>
      </c>
      <c r="T643" t="str">
        <f t="shared" si="75"/>
        <v>technology</v>
      </c>
      <c r="U643" t="str">
        <f t="shared" si="76"/>
        <v>wearables</v>
      </c>
    </row>
    <row r="644" spans="1:21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14">
        <f t="shared" si="70"/>
        <v>134.3592456301748</v>
      </c>
      <c r="N644" t="b">
        <v>1</v>
      </c>
      <c r="O644" s="5">
        <f t="shared" si="71"/>
        <v>14.604850000000001</v>
      </c>
      <c r="P644" s="14">
        <f t="shared" si="72"/>
        <v>134.3592456301748</v>
      </c>
      <c r="Q644" s="8">
        <f t="shared" si="73"/>
        <v>42199.651319444441</v>
      </c>
      <c r="R644" s="8">
        <f t="shared" si="74"/>
        <v>42235.651319444441</v>
      </c>
      <c r="S644" t="s">
        <v>8273</v>
      </c>
      <c r="T644" t="str">
        <f t="shared" si="75"/>
        <v>technology</v>
      </c>
      <c r="U644" t="str">
        <f t="shared" si="76"/>
        <v>wearables</v>
      </c>
    </row>
    <row r="645" spans="1:21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14">
        <f t="shared" si="70"/>
        <v>174.02631578947367</v>
      </c>
      <c r="N645" t="b">
        <v>1</v>
      </c>
      <c r="O645" s="5">
        <f t="shared" si="71"/>
        <v>1.0580799999999999</v>
      </c>
      <c r="P645" s="14">
        <f t="shared" si="72"/>
        <v>174.02631578947367</v>
      </c>
      <c r="Q645" s="8">
        <f t="shared" si="73"/>
        <v>42100.642071759255</v>
      </c>
      <c r="R645" s="8">
        <f t="shared" si="74"/>
        <v>42155.642071759255</v>
      </c>
      <c r="S645" t="s">
        <v>8273</v>
      </c>
      <c r="T645" t="str">
        <f t="shared" si="75"/>
        <v>technology</v>
      </c>
      <c r="U645" t="str">
        <f t="shared" si="76"/>
        <v>wearables</v>
      </c>
    </row>
    <row r="646" spans="1:21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14">
        <f t="shared" si="70"/>
        <v>73.486268364348675</v>
      </c>
      <c r="N646" t="b">
        <v>1</v>
      </c>
      <c r="O646" s="5">
        <f t="shared" si="71"/>
        <v>3.0011791999999997</v>
      </c>
      <c r="P646" s="14">
        <f t="shared" si="72"/>
        <v>73.486268364348675</v>
      </c>
      <c r="Q646" s="8">
        <f t="shared" si="73"/>
        <v>41898.665960648148</v>
      </c>
      <c r="R646" s="8">
        <f t="shared" si="74"/>
        <v>41941.041666666664</v>
      </c>
      <c r="S646" t="s">
        <v>8273</v>
      </c>
      <c r="T646" t="str">
        <f t="shared" si="75"/>
        <v>technology</v>
      </c>
      <c r="U646" t="str">
        <f t="shared" si="76"/>
        <v>wearables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14">
        <f t="shared" si="70"/>
        <v>23.518987341772153</v>
      </c>
      <c r="N647" t="b">
        <v>1</v>
      </c>
      <c r="O647" s="5">
        <f t="shared" si="71"/>
        <v>2.7869999999999999</v>
      </c>
      <c r="P647" s="14">
        <f t="shared" si="72"/>
        <v>23.518987341772153</v>
      </c>
      <c r="Q647" s="8">
        <f t="shared" si="73"/>
        <v>42564.026319444441</v>
      </c>
      <c r="R647" s="8">
        <f t="shared" si="74"/>
        <v>42594.026319444441</v>
      </c>
      <c r="S647" t="s">
        <v>8273</v>
      </c>
      <c r="T647" t="str">
        <f t="shared" si="75"/>
        <v>technology</v>
      </c>
      <c r="U647" t="str">
        <f t="shared" si="76"/>
        <v>wearables</v>
      </c>
    </row>
    <row r="648" spans="1:21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14">
        <f t="shared" si="70"/>
        <v>39.074444444444445</v>
      </c>
      <c r="N648" t="b">
        <v>1</v>
      </c>
      <c r="O648" s="5">
        <f t="shared" si="71"/>
        <v>1.3187625000000001</v>
      </c>
      <c r="P648" s="14">
        <f t="shared" si="72"/>
        <v>39.074444444444445</v>
      </c>
      <c r="Q648" s="8">
        <f t="shared" si="73"/>
        <v>41832.852627314816</v>
      </c>
      <c r="R648" s="8">
        <f t="shared" si="74"/>
        <v>41862.852627314816</v>
      </c>
      <c r="S648" t="s">
        <v>8273</v>
      </c>
      <c r="T648" t="str">
        <f t="shared" si="75"/>
        <v>technology</v>
      </c>
      <c r="U648" t="str">
        <f t="shared" si="76"/>
        <v>wearables</v>
      </c>
    </row>
    <row r="649" spans="1:21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14">
        <f t="shared" si="70"/>
        <v>125.94117647058823</v>
      </c>
      <c r="N649" t="b">
        <v>1</v>
      </c>
      <c r="O649" s="5">
        <f t="shared" si="71"/>
        <v>1.0705</v>
      </c>
      <c r="P649" s="14">
        <f t="shared" si="72"/>
        <v>125.94117647058823</v>
      </c>
      <c r="Q649" s="8">
        <f t="shared" si="73"/>
        <v>42416.767928240741</v>
      </c>
      <c r="R649" s="8">
        <f t="shared" si="74"/>
        <v>42446.726261574076</v>
      </c>
      <c r="S649" t="s">
        <v>8273</v>
      </c>
      <c r="T649" t="str">
        <f t="shared" si="75"/>
        <v>technology</v>
      </c>
      <c r="U649" t="str">
        <f t="shared" si="76"/>
        <v>wearables</v>
      </c>
    </row>
    <row r="650" spans="1:2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14">
        <f t="shared" si="70"/>
        <v>1644</v>
      </c>
      <c r="N650" t="b">
        <v>1</v>
      </c>
      <c r="O650" s="5">
        <f t="shared" si="71"/>
        <v>1.2682285714285715</v>
      </c>
      <c r="P650" s="14">
        <f t="shared" si="72"/>
        <v>1644</v>
      </c>
      <c r="Q650" s="8">
        <f t="shared" si="73"/>
        <v>41891.693379629629</v>
      </c>
      <c r="R650" s="8">
        <f t="shared" si="74"/>
        <v>41926.693379629629</v>
      </c>
      <c r="S650" t="s">
        <v>8273</v>
      </c>
      <c r="T650" t="str">
        <f t="shared" si="75"/>
        <v>technology</v>
      </c>
      <c r="U650" t="str">
        <f t="shared" si="76"/>
        <v>wearables</v>
      </c>
    </row>
    <row r="651" spans="1:21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14">
        <f t="shared" si="70"/>
        <v>42.670731707317074</v>
      </c>
      <c r="N651" t="b">
        <v>1</v>
      </c>
      <c r="O651" s="5">
        <f t="shared" si="71"/>
        <v>1.3996</v>
      </c>
      <c r="P651" s="14">
        <f t="shared" si="72"/>
        <v>42.670731707317074</v>
      </c>
      <c r="Q651" s="8">
        <f t="shared" si="73"/>
        <v>41877.912187499998</v>
      </c>
      <c r="R651" s="8">
        <f t="shared" si="74"/>
        <v>41898.912187499998</v>
      </c>
      <c r="S651" t="s">
        <v>8273</v>
      </c>
      <c r="T651" t="str">
        <f t="shared" si="75"/>
        <v>technology</v>
      </c>
      <c r="U651" t="str">
        <f t="shared" si="76"/>
        <v>wearables</v>
      </c>
    </row>
    <row r="652" spans="1:21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14">
        <f t="shared" si="70"/>
        <v>35.125</v>
      </c>
      <c r="N652" t="b">
        <v>1</v>
      </c>
      <c r="O652" s="5">
        <f t="shared" si="71"/>
        <v>1.1240000000000001</v>
      </c>
      <c r="P652" s="14">
        <f t="shared" si="72"/>
        <v>35.125</v>
      </c>
      <c r="Q652" s="8">
        <f t="shared" si="73"/>
        <v>41932.036851851852</v>
      </c>
      <c r="R652" s="8">
        <f t="shared" si="74"/>
        <v>41992.078518518523</v>
      </c>
      <c r="S652" t="s">
        <v>8273</v>
      </c>
      <c r="T652" t="str">
        <f t="shared" si="75"/>
        <v>technology</v>
      </c>
      <c r="U652" t="str">
        <f t="shared" si="76"/>
        <v>wearables</v>
      </c>
    </row>
    <row r="653" spans="1:21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14">
        <f t="shared" si="70"/>
        <v>239.35238095238094</v>
      </c>
      <c r="N653" t="b">
        <v>1</v>
      </c>
      <c r="O653" s="5">
        <f t="shared" si="71"/>
        <v>1.00528</v>
      </c>
      <c r="P653" s="14">
        <f t="shared" si="72"/>
        <v>239.35238095238094</v>
      </c>
      <c r="Q653" s="8">
        <f t="shared" si="73"/>
        <v>41956.017488425925</v>
      </c>
      <c r="R653" s="8">
        <f t="shared" si="74"/>
        <v>41986.017488425925</v>
      </c>
      <c r="S653" t="s">
        <v>8273</v>
      </c>
      <c r="T653" t="str">
        <f t="shared" si="75"/>
        <v>technology</v>
      </c>
      <c r="U653" t="str">
        <f t="shared" si="76"/>
        <v>wearables</v>
      </c>
    </row>
    <row r="654" spans="1:21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14">
        <f t="shared" si="70"/>
        <v>107.64285714285714</v>
      </c>
      <c r="N654" t="b">
        <v>1</v>
      </c>
      <c r="O654" s="5">
        <f t="shared" si="71"/>
        <v>1.0046666666666666</v>
      </c>
      <c r="P654" s="14">
        <f t="shared" si="72"/>
        <v>107.64285714285714</v>
      </c>
      <c r="Q654" s="8">
        <f t="shared" si="73"/>
        <v>42675.690393518518</v>
      </c>
      <c r="R654" s="8">
        <f t="shared" si="74"/>
        <v>42705.732060185182</v>
      </c>
      <c r="S654" t="s">
        <v>8273</v>
      </c>
      <c r="T654" t="str">
        <f t="shared" si="75"/>
        <v>technology</v>
      </c>
      <c r="U654" t="str">
        <f t="shared" si="76"/>
        <v>wearables</v>
      </c>
    </row>
    <row r="655" spans="1:21" ht="28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14">
        <f t="shared" si="70"/>
        <v>95.830623306233065</v>
      </c>
      <c r="N655" t="b">
        <v>1</v>
      </c>
      <c r="O655" s="5">
        <f t="shared" si="71"/>
        <v>1.4144600000000001</v>
      </c>
      <c r="P655" s="14">
        <f t="shared" si="72"/>
        <v>95.830623306233065</v>
      </c>
      <c r="Q655" s="8">
        <f t="shared" si="73"/>
        <v>42199.618518518517</v>
      </c>
      <c r="R655" s="8">
        <f t="shared" si="74"/>
        <v>42236.618518518517</v>
      </c>
      <c r="S655" t="s">
        <v>8273</v>
      </c>
      <c r="T655" t="str">
        <f t="shared" si="75"/>
        <v>technology</v>
      </c>
      <c r="U655" t="str">
        <f t="shared" si="76"/>
        <v>wearables</v>
      </c>
    </row>
    <row r="656" spans="1:21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14">
        <f t="shared" si="70"/>
        <v>31.663376110562684</v>
      </c>
      <c r="N656" t="b">
        <v>1</v>
      </c>
      <c r="O656" s="5">
        <f t="shared" si="71"/>
        <v>2.6729166666666666</v>
      </c>
      <c r="P656" s="14">
        <f t="shared" si="72"/>
        <v>31.663376110562684</v>
      </c>
      <c r="Q656" s="8">
        <f t="shared" si="73"/>
        <v>42163.957326388889</v>
      </c>
      <c r="R656" s="8">
        <f t="shared" si="74"/>
        <v>42193.957326388889</v>
      </c>
      <c r="S656" t="s">
        <v>8273</v>
      </c>
      <c r="T656" t="str">
        <f t="shared" si="75"/>
        <v>technology</v>
      </c>
      <c r="U656" t="str">
        <f t="shared" si="76"/>
        <v>wearables</v>
      </c>
    </row>
    <row r="657" spans="1:21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14">
        <f t="shared" si="70"/>
        <v>42.886861313868614</v>
      </c>
      <c r="N657" t="b">
        <v>1</v>
      </c>
      <c r="O657" s="5">
        <f t="shared" si="71"/>
        <v>1.4688749999999999</v>
      </c>
      <c r="P657" s="14">
        <f t="shared" si="72"/>
        <v>42.886861313868614</v>
      </c>
      <c r="Q657" s="8">
        <f t="shared" si="73"/>
        <v>42045.957314814819</v>
      </c>
      <c r="R657" s="8">
        <f t="shared" si="74"/>
        <v>42075.915648148148</v>
      </c>
      <c r="S657" t="s">
        <v>8273</v>
      </c>
      <c r="T657" t="str">
        <f t="shared" si="75"/>
        <v>technology</v>
      </c>
      <c r="U657" t="str">
        <f t="shared" si="76"/>
        <v>wearables</v>
      </c>
    </row>
    <row r="658" spans="1:21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14">
        <f t="shared" si="70"/>
        <v>122.73563218390805</v>
      </c>
      <c r="N658" t="b">
        <v>1</v>
      </c>
      <c r="O658" s="5">
        <f t="shared" si="71"/>
        <v>2.1356000000000002</v>
      </c>
      <c r="P658" s="14">
        <f t="shared" si="72"/>
        <v>122.73563218390805</v>
      </c>
      <c r="Q658" s="8">
        <f t="shared" si="73"/>
        <v>42417.804618055554</v>
      </c>
      <c r="R658" s="8">
        <f t="shared" si="74"/>
        <v>42477.762951388882</v>
      </c>
      <c r="S658" t="s">
        <v>8273</v>
      </c>
      <c r="T658" t="str">
        <f t="shared" si="75"/>
        <v>technology</v>
      </c>
      <c r="U658" t="str">
        <f t="shared" si="76"/>
        <v>wearables</v>
      </c>
    </row>
    <row r="659" spans="1:21" ht="28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14">
        <f t="shared" si="70"/>
        <v>190.45454545454547</v>
      </c>
      <c r="N659" t="b">
        <v>1</v>
      </c>
      <c r="O659" s="5">
        <f t="shared" si="71"/>
        <v>1.2569999999999999</v>
      </c>
      <c r="P659" s="14">
        <f t="shared" si="72"/>
        <v>190.45454545454547</v>
      </c>
      <c r="Q659" s="8">
        <f t="shared" si="73"/>
        <v>42331.84574074074</v>
      </c>
      <c r="R659" s="8">
        <f t="shared" si="74"/>
        <v>42361.84574074074</v>
      </c>
      <c r="S659" t="s">
        <v>8273</v>
      </c>
      <c r="T659" t="str">
        <f t="shared" si="75"/>
        <v>technology</v>
      </c>
      <c r="U659" t="str">
        <f t="shared" si="76"/>
        <v>wearables</v>
      </c>
    </row>
    <row r="660" spans="1:21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14">
        <f t="shared" si="70"/>
        <v>109.33695652173913</v>
      </c>
      <c r="N660" t="b">
        <v>1</v>
      </c>
      <c r="O660" s="5">
        <f t="shared" si="71"/>
        <v>1.0446206037108834</v>
      </c>
      <c r="P660" s="14">
        <f t="shared" si="72"/>
        <v>109.33695652173913</v>
      </c>
      <c r="Q660" s="8">
        <f t="shared" si="73"/>
        <v>42179.160752314812</v>
      </c>
      <c r="R660" s="8">
        <f t="shared" si="74"/>
        <v>42211.75</v>
      </c>
      <c r="S660" t="s">
        <v>8273</v>
      </c>
      <c r="T660" t="str">
        <f t="shared" si="75"/>
        <v>technology</v>
      </c>
      <c r="U660" t="str">
        <f t="shared" si="76"/>
        <v>wearables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14">
        <f t="shared" si="70"/>
        <v>143.66666666666666</v>
      </c>
      <c r="N661" t="b">
        <v>1</v>
      </c>
      <c r="O661" s="5">
        <f t="shared" si="71"/>
        <v>1.0056666666666667</v>
      </c>
      <c r="P661" s="14">
        <f t="shared" si="72"/>
        <v>143.66666666666666</v>
      </c>
      <c r="Q661" s="8">
        <f t="shared" si="73"/>
        <v>42209.593692129631</v>
      </c>
      <c r="R661" s="8">
        <f t="shared" si="74"/>
        <v>42239.593692129631</v>
      </c>
      <c r="S661" t="s">
        <v>8273</v>
      </c>
      <c r="T661" t="str">
        <f t="shared" si="75"/>
        <v>technology</v>
      </c>
      <c r="U661" t="str">
        <f t="shared" si="76"/>
        <v>wearables</v>
      </c>
    </row>
    <row r="662" spans="1:21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14">
        <f t="shared" si="70"/>
        <v>84.944444444444443</v>
      </c>
      <c r="N662" t="b">
        <v>0</v>
      </c>
      <c r="O662" s="5">
        <f t="shared" si="71"/>
        <v>3.058E-2</v>
      </c>
      <c r="P662" s="14">
        <f t="shared" si="72"/>
        <v>84.944444444444443</v>
      </c>
      <c r="Q662" s="8">
        <f t="shared" si="73"/>
        <v>41922.741655092592</v>
      </c>
      <c r="R662" s="8">
        <f t="shared" si="74"/>
        <v>41952.783321759263</v>
      </c>
      <c r="S662" t="s">
        <v>8273</v>
      </c>
      <c r="T662" t="str">
        <f t="shared" si="75"/>
        <v>technology</v>
      </c>
      <c r="U662" t="str">
        <f t="shared" si="76"/>
        <v>wearables</v>
      </c>
    </row>
    <row r="663" spans="1:21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14">
        <f t="shared" si="70"/>
        <v>10.555555555555555</v>
      </c>
      <c r="N663" t="b">
        <v>0</v>
      </c>
      <c r="O663" s="5">
        <f t="shared" si="71"/>
        <v>9.4999999999999998E-3</v>
      </c>
      <c r="P663" s="14">
        <f t="shared" si="72"/>
        <v>10.555555555555555</v>
      </c>
      <c r="Q663" s="8">
        <f t="shared" si="73"/>
        <v>42636.645358796297</v>
      </c>
      <c r="R663" s="8">
        <f t="shared" si="74"/>
        <v>42666.645358796297</v>
      </c>
      <c r="S663" t="s">
        <v>8273</v>
      </c>
      <c r="T663" t="str">
        <f t="shared" si="75"/>
        <v>technology</v>
      </c>
      <c r="U663" t="str">
        <f t="shared" si="76"/>
        <v>wearables</v>
      </c>
    </row>
    <row r="664" spans="1:21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14">
        <f t="shared" si="70"/>
        <v>39</v>
      </c>
      <c r="N664" t="b">
        <v>0</v>
      </c>
      <c r="O664" s="5">
        <f t="shared" si="71"/>
        <v>4.0000000000000001E-3</v>
      </c>
      <c r="P664" s="14">
        <f t="shared" si="72"/>
        <v>39</v>
      </c>
      <c r="Q664" s="8">
        <f t="shared" si="73"/>
        <v>41990.438043981485</v>
      </c>
      <c r="R664" s="8">
        <f t="shared" si="74"/>
        <v>42020.438043981485</v>
      </c>
      <c r="S664" t="s">
        <v>8273</v>
      </c>
      <c r="T664" t="str">
        <f t="shared" si="75"/>
        <v>technology</v>
      </c>
      <c r="U664" t="str">
        <f t="shared" si="76"/>
        <v>wearables</v>
      </c>
    </row>
    <row r="665" spans="1:21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14">
        <f t="shared" si="70"/>
        <v>100</v>
      </c>
      <c r="N665" t="b">
        <v>0</v>
      </c>
      <c r="O665" s="5">
        <f t="shared" si="71"/>
        <v>3.5000000000000001E-3</v>
      </c>
      <c r="P665" s="14">
        <f t="shared" si="72"/>
        <v>100</v>
      </c>
      <c r="Q665" s="8">
        <f t="shared" si="73"/>
        <v>42173.843240740738</v>
      </c>
      <c r="R665" s="8">
        <f t="shared" si="74"/>
        <v>42203.843240740738</v>
      </c>
      <c r="S665" t="s">
        <v>8273</v>
      </c>
      <c r="T665" t="str">
        <f t="shared" si="75"/>
        <v>technology</v>
      </c>
      <c r="U665" t="str">
        <f t="shared" si="76"/>
        <v>wearables</v>
      </c>
    </row>
    <row r="666" spans="1:21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14">
        <f t="shared" si="70"/>
        <v>31.172413793103448</v>
      </c>
      <c r="N666" t="b">
        <v>0</v>
      </c>
      <c r="O666" s="5">
        <f t="shared" si="71"/>
        <v>7.5333333333333335E-2</v>
      </c>
      <c r="P666" s="14">
        <f t="shared" si="72"/>
        <v>31.172413793103448</v>
      </c>
      <c r="Q666" s="8">
        <f t="shared" si="73"/>
        <v>42077.666377314818</v>
      </c>
      <c r="R666" s="8">
        <f t="shared" si="74"/>
        <v>42107.666377314818</v>
      </c>
      <c r="S666" t="s">
        <v>8273</v>
      </c>
      <c r="T666" t="str">
        <f t="shared" si="75"/>
        <v>technology</v>
      </c>
      <c r="U666" t="str">
        <f t="shared" si="76"/>
        <v>wearables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14">
        <f t="shared" si="70"/>
        <v>155.33333333333334</v>
      </c>
      <c r="N667" t="b">
        <v>0</v>
      </c>
      <c r="O667" s="5">
        <f t="shared" si="71"/>
        <v>0.18640000000000001</v>
      </c>
      <c r="P667" s="14">
        <f t="shared" si="72"/>
        <v>155.33333333333334</v>
      </c>
      <c r="Q667" s="8">
        <f t="shared" si="73"/>
        <v>42688.711354166662</v>
      </c>
      <c r="R667" s="8">
        <f t="shared" si="74"/>
        <v>42748.711354166662</v>
      </c>
      <c r="S667" t="s">
        <v>8273</v>
      </c>
      <c r="T667" t="str">
        <f t="shared" si="75"/>
        <v>technology</v>
      </c>
      <c r="U667" t="str">
        <f t="shared" si="76"/>
        <v>wearables</v>
      </c>
    </row>
    <row r="668" spans="1:21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14">
        <f t="shared" si="70"/>
        <v>2</v>
      </c>
      <c r="N668" t="b">
        <v>0</v>
      </c>
      <c r="O668" s="5">
        <f t="shared" si="71"/>
        <v>4.0000000000000003E-5</v>
      </c>
      <c r="P668" s="14">
        <f t="shared" si="72"/>
        <v>2</v>
      </c>
      <c r="Q668" s="8">
        <f t="shared" si="73"/>
        <v>41838.832152777781</v>
      </c>
      <c r="R668" s="8">
        <f t="shared" si="74"/>
        <v>41868.832152777781</v>
      </c>
      <c r="S668" t="s">
        <v>8273</v>
      </c>
      <c r="T668" t="str">
        <f t="shared" si="75"/>
        <v>technology</v>
      </c>
      <c r="U668" t="str">
        <f t="shared" si="76"/>
        <v>wearables</v>
      </c>
    </row>
    <row r="669" spans="1:21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14">
        <f t="shared" si="70"/>
        <v>178.92857142857142</v>
      </c>
      <c r="N669" t="b">
        <v>0</v>
      </c>
      <c r="O669" s="5">
        <f t="shared" si="71"/>
        <v>0.1002</v>
      </c>
      <c r="P669" s="14">
        <f t="shared" si="72"/>
        <v>178.92857142857142</v>
      </c>
      <c r="Q669" s="8">
        <f t="shared" si="73"/>
        <v>42632.373414351852</v>
      </c>
      <c r="R669" s="8">
        <f t="shared" si="74"/>
        <v>42672.373414351852</v>
      </c>
      <c r="S669" t="s">
        <v>8273</v>
      </c>
      <c r="T669" t="str">
        <f t="shared" si="75"/>
        <v>technology</v>
      </c>
      <c r="U669" t="str">
        <f t="shared" si="76"/>
        <v>wearables</v>
      </c>
    </row>
    <row r="670" spans="1:21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14">
        <f t="shared" si="70"/>
        <v>27.36</v>
      </c>
      <c r="N670" t="b">
        <v>0</v>
      </c>
      <c r="O670" s="5">
        <f t="shared" si="71"/>
        <v>4.5600000000000002E-2</v>
      </c>
      <c r="P670" s="14">
        <f t="shared" si="72"/>
        <v>27.36</v>
      </c>
      <c r="Q670" s="8">
        <f t="shared" si="73"/>
        <v>42090.831273148149</v>
      </c>
      <c r="R670" s="8">
        <f t="shared" si="74"/>
        <v>42135.831273148149</v>
      </c>
      <c r="S670" t="s">
        <v>8273</v>
      </c>
      <c r="T670" t="str">
        <f t="shared" si="75"/>
        <v>technology</v>
      </c>
      <c r="U670" t="str">
        <f t="shared" si="76"/>
        <v>wearables</v>
      </c>
    </row>
    <row r="671" spans="1:21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14">
        <f t="shared" si="70"/>
        <v>1536.25</v>
      </c>
      <c r="N671" t="b">
        <v>0</v>
      </c>
      <c r="O671" s="5">
        <f t="shared" si="71"/>
        <v>0.21507499999999999</v>
      </c>
      <c r="P671" s="14">
        <f t="shared" si="72"/>
        <v>1536.25</v>
      </c>
      <c r="Q671" s="8">
        <f t="shared" si="73"/>
        <v>42527.625671296293</v>
      </c>
      <c r="R671" s="8">
        <f t="shared" si="74"/>
        <v>42557.625671296293</v>
      </c>
      <c r="S671" t="s">
        <v>8273</v>
      </c>
      <c r="T671" t="str">
        <f t="shared" si="75"/>
        <v>technology</v>
      </c>
      <c r="U671" t="str">
        <f t="shared" si="76"/>
        <v>wearables</v>
      </c>
    </row>
    <row r="672" spans="1:21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14">
        <f t="shared" si="70"/>
        <v>84.99677419354839</v>
      </c>
      <c r="N672" t="b">
        <v>0</v>
      </c>
      <c r="O672" s="5">
        <f t="shared" si="71"/>
        <v>0.29276666666666668</v>
      </c>
      <c r="P672" s="14">
        <f t="shared" si="72"/>
        <v>84.99677419354839</v>
      </c>
      <c r="Q672" s="8">
        <f t="shared" si="73"/>
        <v>42506.709722222222</v>
      </c>
      <c r="R672" s="8">
        <f t="shared" si="74"/>
        <v>42540.340277777781</v>
      </c>
      <c r="S672" t="s">
        <v>8273</v>
      </c>
      <c r="T672" t="str">
        <f t="shared" si="75"/>
        <v>technology</v>
      </c>
      <c r="U672" t="str">
        <f t="shared" si="76"/>
        <v>wearables</v>
      </c>
    </row>
    <row r="673" spans="1:21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14">
        <f t="shared" si="70"/>
        <v>788.5333333333333</v>
      </c>
      <c r="N673" t="b">
        <v>0</v>
      </c>
      <c r="O673" s="5">
        <f t="shared" si="71"/>
        <v>0.39426666666666665</v>
      </c>
      <c r="P673" s="14">
        <f t="shared" si="72"/>
        <v>788.5333333333333</v>
      </c>
      <c r="Q673" s="8">
        <f t="shared" si="73"/>
        <v>41984.692731481482</v>
      </c>
      <c r="R673" s="8">
        <f t="shared" si="74"/>
        <v>42018.166666666672</v>
      </c>
      <c r="S673" t="s">
        <v>8273</v>
      </c>
      <c r="T673" t="str">
        <f t="shared" si="75"/>
        <v>technology</v>
      </c>
      <c r="U673" t="str">
        <f t="shared" si="76"/>
        <v>wearables</v>
      </c>
    </row>
    <row r="674" spans="1:21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14">
        <f t="shared" si="70"/>
        <v>50.29767441860465</v>
      </c>
      <c r="N674" t="b">
        <v>0</v>
      </c>
      <c r="O674" s="5">
        <f t="shared" si="71"/>
        <v>0.21628</v>
      </c>
      <c r="P674" s="14">
        <f t="shared" si="72"/>
        <v>50.29767441860465</v>
      </c>
      <c r="Q674" s="8">
        <f t="shared" si="73"/>
        <v>41974.219490740739</v>
      </c>
      <c r="R674" s="8">
        <f t="shared" si="74"/>
        <v>42005.207638888889</v>
      </c>
      <c r="S674" t="s">
        <v>8273</v>
      </c>
      <c r="T674" t="str">
        <f t="shared" si="75"/>
        <v>technology</v>
      </c>
      <c r="U674" t="str">
        <f t="shared" si="76"/>
        <v>wearables</v>
      </c>
    </row>
    <row r="675" spans="1:21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14">
        <f t="shared" si="70"/>
        <v>68.333333333333329</v>
      </c>
      <c r="N675" t="b">
        <v>0</v>
      </c>
      <c r="O675" s="5">
        <f t="shared" si="71"/>
        <v>2.0500000000000002E-3</v>
      </c>
      <c r="P675" s="14">
        <f t="shared" si="72"/>
        <v>68.333333333333329</v>
      </c>
      <c r="Q675" s="8">
        <f t="shared" si="73"/>
        <v>41838.840474537035</v>
      </c>
      <c r="R675" s="8">
        <f t="shared" si="74"/>
        <v>41883.840474537035</v>
      </c>
      <c r="S675" t="s">
        <v>8273</v>
      </c>
      <c r="T675" t="str">
        <f t="shared" si="75"/>
        <v>technology</v>
      </c>
      <c r="U675" t="str">
        <f t="shared" si="76"/>
        <v>wearables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14">
        <f t="shared" si="70"/>
        <v>7.5</v>
      </c>
      <c r="N676" t="b">
        <v>0</v>
      </c>
      <c r="O676" s="5">
        <f t="shared" si="71"/>
        <v>2.9999999999999997E-4</v>
      </c>
      <c r="P676" s="14">
        <f t="shared" si="72"/>
        <v>7.5</v>
      </c>
      <c r="Q676" s="8">
        <f t="shared" si="73"/>
        <v>41803.116053240738</v>
      </c>
      <c r="R676" s="8">
        <f t="shared" si="74"/>
        <v>41863.116053240738</v>
      </c>
      <c r="S676" t="s">
        <v>8273</v>
      </c>
      <c r="T676" t="str">
        <f t="shared" si="75"/>
        <v>technology</v>
      </c>
      <c r="U676" t="str">
        <f t="shared" si="76"/>
        <v>wearables</v>
      </c>
    </row>
    <row r="677" spans="1:21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14">
        <f t="shared" si="70"/>
        <v>34.269230769230766</v>
      </c>
      <c r="N677" t="b">
        <v>0</v>
      </c>
      <c r="O677" s="5">
        <f t="shared" si="71"/>
        <v>0.14849999999999999</v>
      </c>
      <c r="P677" s="14">
        <f t="shared" si="72"/>
        <v>34.269230769230766</v>
      </c>
      <c r="Q677" s="8">
        <f t="shared" si="73"/>
        <v>41975.930601851855</v>
      </c>
      <c r="R677" s="8">
        <f t="shared" si="74"/>
        <v>42005.290972222225</v>
      </c>
      <c r="S677" t="s">
        <v>8273</v>
      </c>
      <c r="T677" t="str">
        <f t="shared" si="75"/>
        <v>technology</v>
      </c>
      <c r="U677" t="str">
        <f t="shared" si="76"/>
        <v>wearables</v>
      </c>
    </row>
    <row r="678" spans="1:21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14">
        <f t="shared" si="70"/>
        <v>61.291666666666664</v>
      </c>
      <c r="N678" t="b">
        <v>0</v>
      </c>
      <c r="O678" s="5">
        <f t="shared" si="71"/>
        <v>1.4710000000000001E-2</v>
      </c>
      <c r="P678" s="14">
        <f t="shared" si="72"/>
        <v>61.291666666666664</v>
      </c>
      <c r="Q678" s="8">
        <f t="shared" si="73"/>
        <v>42012.768298611118</v>
      </c>
      <c r="R678" s="8">
        <f t="shared" si="74"/>
        <v>42042.768298611118</v>
      </c>
      <c r="S678" t="s">
        <v>8273</v>
      </c>
      <c r="T678" t="str">
        <f t="shared" si="75"/>
        <v>technology</v>
      </c>
      <c r="U678" t="str">
        <f t="shared" si="76"/>
        <v>wearables</v>
      </c>
    </row>
    <row r="679" spans="1:21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14">
        <f t="shared" si="70"/>
        <v>133.25</v>
      </c>
      <c r="N679" t="b">
        <v>0</v>
      </c>
      <c r="O679" s="5">
        <f t="shared" si="71"/>
        <v>0.25584000000000001</v>
      </c>
      <c r="P679" s="14">
        <f t="shared" si="72"/>
        <v>133.25</v>
      </c>
      <c r="Q679" s="8">
        <f t="shared" si="73"/>
        <v>42504.403877314813</v>
      </c>
      <c r="R679" s="8">
        <f t="shared" si="74"/>
        <v>42549.403877314813</v>
      </c>
      <c r="S679" t="s">
        <v>8273</v>
      </c>
      <c r="T679" t="str">
        <f t="shared" si="75"/>
        <v>technology</v>
      </c>
      <c r="U679" t="str">
        <f t="shared" si="76"/>
        <v>wearables</v>
      </c>
    </row>
    <row r="680" spans="1:21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14">
        <f t="shared" si="70"/>
        <v>65.17647058823529</v>
      </c>
      <c r="N680" t="b">
        <v>0</v>
      </c>
      <c r="O680" s="5">
        <f t="shared" si="71"/>
        <v>3.8206896551724136E-2</v>
      </c>
      <c r="P680" s="14">
        <f t="shared" si="72"/>
        <v>65.17647058823529</v>
      </c>
      <c r="Q680" s="8">
        <f t="shared" si="73"/>
        <v>42481.376597222217</v>
      </c>
      <c r="R680" s="8">
        <f t="shared" si="74"/>
        <v>42511.376597222217</v>
      </c>
      <c r="S680" t="s">
        <v>8273</v>
      </c>
      <c r="T680" t="str">
        <f t="shared" si="75"/>
        <v>technology</v>
      </c>
      <c r="U680" t="str">
        <f t="shared" si="76"/>
        <v>wearables</v>
      </c>
    </row>
    <row r="681" spans="1:21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14">
        <f t="shared" si="70"/>
        <v>93.90425531914893</v>
      </c>
      <c r="N681" t="b">
        <v>0</v>
      </c>
      <c r="O681" s="5">
        <f t="shared" si="71"/>
        <v>0.15485964912280703</v>
      </c>
      <c r="P681" s="14">
        <f t="shared" si="72"/>
        <v>93.90425531914893</v>
      </c>
      <c r="Q681" s="8">
        <f t="shared" si="73"/>
        <v>42556.695706018523</v>
      </c>
      <c r="R681" s="8">
        <f t="shared" si="74"/>
        <v>42616.695706018523</v>
      </c>
      <c r="S681" t="s">
        <v>8273</v>
      </c>
      <c r="T681" t="str">
        <f t="shared" si="75"/>
        <v>technology</v>
      </c>
      <c r="U681" t="str">
        <f t="shared" si="76"/>
        <v>wearables</v>
      </c>
    </row>
    <row r="682" spans="1:21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14">
        <f t="shared" si="70"/>
        <v>150.65116279069767</v>
      </c>
      <c r="N682" t="b">
        <v>0</v>
      </c>
      <c r="O682" s="5">
        <f t="shared" si="71"/>
        <v>0.25912000000000002</v>
      </c>
      <c r="P682" s="14">
        <f t="shared" si="72"/>
        <v>150.65116279069767</v>
      </c>
      <c r="Q682" s="8">
        <f t="shared" si="73"/>
        <v>41864.501516203702</v>
      </c>
      <c r="R682" s="8">
        <f t="shared" si="74"/>
        <v>41899.501516203702</v>
      </c>
      <c r="S682" t="s">
        <v>8273</v>
      </c>
      <c r="T682" t="str">
        <f t="shared" si="75"/>
        <v>technology</v>
      </c>
      <c r="U682" t="str">
        <f t="shared" si="76"/>
        <v>wearables</v>
      </c>
    </row>
    <row r="683" spans="1:21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14">
        <f t="shared" si="70"/>
        <v>1</v>
      </c>
      <c r="N683" t="b">
        <v>0</v>
      </c>
      <c r="O683" s="5">
        <f t="shared" si="71"/>
        <v>4.0000000000000002E-4</v>
      </c>
      <c r="P683" s="14">
        <f t="shared" si="72"/>
        <v>1</v>
      </c>
      <c r="Q683" s="8">
        <f t="shared" si="73"/>
        <v>42639.805601851855</v>
      </c>
      <c r="R683" s="8">
        <f t="shared" si="74"/>
        <v>42669.805601851855</v>
      </c>
      <c r="S683" t="s">
        <v>8273</v>
      </c>
      <c r="T683" t="str">
        <f t="shared" si="75"/>
        <v>technology</v>
      </c>
      <c r="U683" t="str">
        <f t="shared" si="76"/>
        <v>wearables</v>
      </c>
    </row>
    <row r="684" spans="1:21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14">
        <f t="shared" si="70"/>
        <v>13.25</v>
      </c>
      <c r="N684" t="b">
        <v>0</v>
      </c>
      <c r="O684" s="5">
        <f t="shared" si="71"/>
        <v>1.06E-3</v>
      </c>
      <c r="P684" s="14">
        <f t="shared" si="72"/>
        <v>13.25</v>
      </c>
      <c r="Q684" s="8">
        <f t="shared" si="73"/>
        <v>42778.765300925923</v>
      </c>
      <c r="R684" s="8">
        <f t="shared" si="74"/>
        <v>42808.723634259266</v>
      </c>
      <c r="S684" t="s">
        <v>8273</v>
      </c>
      <c r="T684" t="str">
        <f t="shared" si="75"/>
        <v>technology</v>
      </c>
      <c r="U684" t="str">
        <f t="shared" si="76"/>
        <v>wearables</v>
      </c>
    </row>
    <row r="685" spans="1:21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14">
        <f t="shared" si="70"/>
        <v>99.333333333333329</v>
      </c>
      <c r="N685" t="b">
        <v>0</v>
      </c>
      <c r="O685" s="5">
        <f t="shared" si="71"/>
        <v>8.5142857142857138E-3</v>
      </c>
      <c r="P685" s="14">
        <f t="shared" si="72"/>
        <v>99.333333333333329</v>
      </c>
      <c r="Q685" s="8">
        <f t="shared" si="73"/>
        <v>42634.900046296301</v>
      </c>
      <c r="R685" s="8">
        <f t="shared" si="74"/>
        <v>42674.900046296301</v>
      </c>
      <c r="S685" t="s">
        <v>8273</v>
      </c>
      <c r="T685" t="str">
        <f t="shared" si="75"/>
        <v>technology</v>
      </c>
      <c r="U685" t="str">
        <f t="shared" si="76"/>
        <v>wearables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14">
        <f t="shared" si="70"/>
        <v>177.39259259259259</v>
      </c>
      <c r="N686" t="b">
        <v>0</v>
      </c>
      <c r="O686" s="5">
        <f t="shared" si="71"/>
        <v>7.4837500000000001E-2</v>
      </c>
      <c r="P686" s="14">
        <f t="shared" si="72"/>
        <v>177.39259259259259</v>
      </c>
      <c r="Q686" s="8">
        <f t="shared" si="73"/>
        <v>41809.473275462966</v>
      </c>
      <c r="R686" s="8">
        <f t="shared" si="74"/>
        <v>41845.125</v>
      </c>
      <c r="S686" t="s">
        <v>8273</v>
      </c>
      <c r="T686" t="str">
        <f t="shared" si="75"/>
        <v>technology</v>
      </c>
      <c r="U686" t="str">
        <f t="shared" si="76"/>
        <v>wearables</v>
      </c>
    </row>
    <row r="687" spans="1:21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14">
        <f t="shared" si="70"/>
        <v>55.3</v>
      </c>
      <c r="N687" t="b">
        <v>0</v>
      </c>
      <c r="O687" s="5">
        <f t="shared" si="71"/>
        <v>0.27650000000000002</v>
      </c>
      <c r="P687" s="14">
        <f t="shared" si="72"/>
        <v>55.3</v>
      </c>
      <c r="Q687" s="8">
        <f t="shared" si="73"/>
        <v>41971.866574074069</v>
      </c>
      <c r="R687" s="8">
        <f t="shared" si="74"/>
        <v>42016.866574074069</v>
      </c>
      <c r="S687" t="s">
        <v>8273</v>
      </c>
      <c r="T687" t="str">
        <f t="shared" si="75"/>
        <v>technology</v>
      </c>
      <c r="U687" t="str">
        <f t="shared" si="76"/>
        <v>wearables</v>
      </c>
    </row>
    <row r="688" spans="1:21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14" t="e">
        <f t="shared" si="70"/>
        <v>#DIV/0!</v>
      </c>
      <c r="N688" t="b">
        <v>0</v>
      </c>
      <c r="O688" s="5">
        <f t="shared" si="71"/>
        <v>0</v>
      </c>
      <c r="P688" s="14" t="e">
        <f t="shared" si="72"/>
        <v>#DIV/0!</v>
      </c>
      <c r="Q688" s="8">
        <f t="shared" si="73"/>
        <v>42189.673263888893</v>
      </c>
      <c r="R688" s="8">
        <f t="shared" si="74"/>
        <v>42219.673263888893</v>
      </c>
      <c r="S688" t="s">
        <v>8273</v>
      </c>
      <c r="T688" t="str">
        <f t="shared" si="75"/>
        <v>technology</v>
      </c>
      <c r="U688" t="str">
        <f t="shared" si="76"/>
        <v>wearables</v>
      </c>
    </row>
    <row r="689" spans="1:21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14">
        <f t="shared" si="70"/>
        <v>591.66666666666663</v>
      </c>
      <c r="N689" t="b">
        <v>0</v>
      </c>
      <c r="O689" s="5">
        <f t="shared" si="71"/>
        <v>3.5499999999999997E-2</v>
      </c>
      <c r="P689" s="14">
        <f t="shared" si="72"/>
        <v>591.66666666666663</v>
      </c>
      <c r="Q689" s="8">
        <f t="shared" si="73"/>
        <v>42711.750613425931</v>
      </c>
      <c r="R689" s="8">
        <f t="shared" si="74"/>
        <v>42771.750613425931</v>
      </c>
      <c r="S689" t="s">
        <v>8273</v>
      </c>
      <c r="T689" t="str">
        <f t="shared" si="75"/>
        <v>technology</v>
      </c>
      <c r="U689" t="str">
        <f t="shared" si="76"/>
        <v>wearables</v>
      </c>
    </row>
    <row r="690" spans="1:21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14">
        <f t="shared" si="70"/>
        <v>405.5</v>
      </c>
      <c r="N690" t="b">
        <v>0</v>
      </c>
      <c r="O690" s="5">
        <f t="shared" si="71"/>
        <v>0.72989999999999999</v>
      </c>
      <c r="P690" s="14">
        <f t="shared" si="72"/>
        <v>405.5</v>
      </c>
      <c r="Q690" s="8">
        <f t="shared" si="73"/>
        <v>42262.104780092588</v>
      </c>
      <c r="R690" s="8">
        <f t="shared" si="74"/>
        <v>42292.104780092588</v>
      </c>
      <c r="S690" t="s">
        <v>8273</v>
      </c>
      <c r="T690" t="str">
        <f t="shared" si="75"/>
        <v>technology</v>
      </c>
      <c r="U690" t="str">
        <f t="shared" si="76"/>
        <v>wearables</v>
      </c>
    </row>
    <row r="691" spans="1:21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14">
        <f t="shared" si="70"/>
        <v>343.14732142857144</v>
      </c>
      <c r="N691" t="b">
        <v>0</v>
      </c>
      <c r="O691" s="5">
        <f t="shared" si="71"/>
        <v>0.57648750000000004</v>
      </c>
      <c r="P691" s="14">
        <f t="shared" si="72"/>
        <v>343.14732142857144</v>
      </c>
      <c r="Q691" s="8">
        <f t="shared" si="73"/>
        <v>42675.66778935185</v>
      </c>
      <c r="R691" s="8">
        <f t="shared" si="74"/>
        <v>42712.207638888889</v>
      </c>
      <c r="S691" t="s">
        <v>8273</v>
      </c>
      <c r="T691" t="str">
        <f t="shared" si="75"/>
        <v>technology</v>
      </c>
      <c r="U691" t="str">
        <f t="shared" si="76"/>
        <v>wearables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14">
        <f t="shared" si="70"/>
        <v>72.588235294117652</v>
      </c>
      <c r="N692" t="b">
        <v>0</v>
      </c>
      <c r="O692" s="5">
        <f t="shared" si="71"/>
        <v>0.1234</v>
      </c>
      <c r="P692" s="14">
        <f t="shared" si="72"/>
        <v>72.588235294117652</v>
      </c>
      <c r="Q692" s="8">
        <f t="shared" si="73"/>
        <v>42579.634733796294</v>
      </c>
      <c r="R692" s="8">
        <f t="shared" si="74"/>
        <v>42622.25</v>
      </c>
      <c r="S692" t="s">
        <v>8273</v>
      </c>
      <c r="T692" t="str">
        <f t="shared" si="75"/>
        <v>technology</v>
      </c>
      <c r="U692" t="str">
        <f t="shared" si="76"/>
        <v>wearables</v>
      </c>
    </row>
    <row r="693" spans="1:21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14">
        <f t="shared" si="70"/>
        <v>26</v>
      </c>
      <c r="N693" t="b">
        <v>0</v>
      </c>
      <c r="O693" s="5">
        <f t="shared" si="71"/>
        <v>5.1999999999999998E-3</v>
      </c>
      <c r="P693" s="14">
        <f t="shared" si="72"/>
        <v>26</v>
      </c>
      <c r="Q693" s="8">
        <f t="shared" si="73"/>
        <v>42158.028310185182</v>
      </c>
      <c r="R693" s="8">
        <f t="shared" si="74"/>
        <v>42186.028310185182</v>
      </c>
      <c r="S693" t="s">
        <v>8273</v>
      </c>
      <c r="T693" t="str">
        <f t="shared" si="75"/>
        <v>technology</v>
      </c>
      <c r="U693" t="str">
        <f t="shared" si="76"/>
        <v>wearables</v>
      </c>
    </row>
    <row r="694" spans="1:21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14">
        <f t="shared" si="70"/>
        <v>6.4975124378109452</v>
      </c>
      <c r="N694" t="b">
        <v>0</v>
      </c>
      <c r="O694" s="5">
        <f t="shared" si="71"/>
        <v>6.5299999999999997E-2</v>
      </c>
      <c r="P694" s="14">
        <f t="shared" si="72"/>
        <v>6.4975124378109452</v>
      </c>
      <c r="Q694" s="8">
        <f t="shared" si="73"/>
        <v>42696.37572916667</v>
      </c>
      <c r="R694" s="8">
        <f t="shared" si="74"/>
        <v>42726.37572916667</v>
      </c>
      <c r="S694" t="s">
        <v>8273</v>
      </c>
      <c r="T694" t="str">
        <f t="shared" si="75"/>
        <v>technology</v>
      </c>
      <c r="U694" t="str">
        <f t="shared" si="76"/>
        <v>wearables</v>
      </c>
    </row>
    <row r="695" spans="1:21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14">
        <f t="shared" si="70"/>
        <v>119.38513513513513</v>
      </c>
      <c r="N695" t="b">
        <v>0</v>
      </c>
      <c r="O695" s="5">
        <f t="shared" si="71"/>
        <v>0.35338000000000003</v>
      </c>
      <c r="P695" s="14">
        <f t="shared" si="72"/>
        <v>119.38513513513513</v>
      </c>
      <c r="Q695" s="8">
        <f t="shared" si="73"/>
        <v>42094.808182870373</v>
      </c>
      <c r="R695" s="8">
        <f t="shared" si="74"/>
        <v>42124.808182870373</v>
      </c>
      <c r="S695" t="s">
        <v>8273</v>
      </c>
      <c r="T695" t="str">
        <f t="shared" si="75"/>
        <v>technology</v>
      </c>
      <c r="U695" t="str">
        <f t="shared" si="76"/>
        <v>wearables</v>
      </c>
    </row>
    <row r="696" spans="1:21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14">
        <f t="shared" si="70"/>
        <v>84.285714285714292</v>
      </c>
      <c r="N696" t="b">
        <v>0</v>
      </c>
      <c r="O696" s="5">
        <f t="shared" si="71"/>
        <v>3.933333333333333E-3</v>
      </c>
      <c r="P696" s="14">
        <f t="shared" si="72"/>
        <v>84.285714285714292</v>
      </c>
      <c r="Q696" s="8">
        <f t="shared" si="73"/>
        <v>42737.663877314815</v>
      </c>
      <c r="R696" s="8">
        <f t="shared" si="74"/>
        <v>42767.663877314815</v>
      </c>
      <c r="S696" t="s">
        <v>8273</v>
      </c>
      <c r="T696" t="str">
        <f t="shared" si="75"/>
        <v>technology</v>
      </c>
      <c r="U696" t="str">
        <f t="shared" si="76"/>
        <v>wearables</v>
      </c>
    </row>
    <row r="697" spans="1:21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14">
        <f t="shared" si="70"/>
        <v>90.857142857142861</v>
      </c>
      <c r="N697" t="b">
        <v>0</v>
      </c>
      <c r="O697" s="5">
        <f t="shared" si="71"/>
        <v>1.06E-2</v>
      </c>
      <c r="P697" s="14">
        <f t="shared" si="72"/>
        <v>90.857142857142861</v>
      </c>
      <c r="Q697" s="8">
        <f t="shared" si="73"/>
        <v>41913.521064814813</v>
      </c>
      <c r="R697" s="8">
        <f t="shared" si="74"/>
        <v>41943.521064814813</v>
      </c>
      <c r="S697" t="s">
        <v>8273</v>
      </c>
      <c r="T697" t="str">
        <f t="shared" si="75"/>
        <v>technology</v>
      </c>
      <c r="U697" t="str">
        <f t="shared" si="76"/>
        <v>wearables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14">
        <f t="shared" si="70"/>
        <v>1</v>
      </c>
      <c r="N698" t="b">
        <v>0</v>
      </c>
      <c r="O698" s="5">
        <f t="shared" si="71"/>
        <v>5.7142857142857145E-6</v>
      </c>
      <c r="P698" s="14">
        <f t="shared" si="72"/>
        <v>1</v>
      </c>
      <c r="Q698" s="8">
        <f t="shared" si="73"/>
        <v>41815.927106481482</v>
      </c>
      <c r="R698" s="8">
        <f t="shared" si="74"/>
        <v>41845.927106481482</v>
      </c>
      <c r="S698" t="s">
        <v>8273</v>
      </c>
      <c r="T698" t="str">
        <f t="shared" si="75"/>
        <v>technology</v>
      </c>
      <c r="U698" t="str">
        <f t="shared" si="76"/>
        <v>wearables</v>
      </c>
    </row>
    <row r="699" spans="1:21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14">
        <f t="shared" si="70"/>
        <v>20.342105263157894</v>
      </c>
      <c r="N699" t="b">
        <v>0</v>
      </c>
      <c r="O699" s="5">
        <f t="shared" si="71"/>
        <v>0.46379999999999999</v>
      </c>
      <c r="P699" s="14">
        <f t="shared" si="72"/>
        <v>20.342105263157894</v>
      </c>
      <c r="Q699" s="8">
        <f t="shared" si="73"/>
        <v>42388.523020833338</v>
      </c>
      <c r="R699" s="8">
        <f t="shared" si="74"/>
        <v>42403.523020833338</v>
      </c>
      <c r="S699" t="s">
        <v>8273</v>
      </c>
      <c r="T699" t="str">
        <f t="shared" si="75"/>
        <v>technology</v>
      </c>
      <c r="U699" t="str">
        <f t="shared" si="76"/>
        <v>wearables</v>
      </c>
    </row>
    <row r="700" spans="1:21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14">
        <f t="shared" si="70"/>
        <v>530.68965517241384</v>
      </c>
      <c r="N700" t="b">
        <v>0</v>
      </c>
      <c r="O700" s="5">
        <f t="shared" si="71"/>
        <v>0.15390000000000001</v>
      </c>
      <c r="P700" s="14">
        <f t="shared" si="72"/>
        <v>530.68965517241384</v>
      </c>
      <c r="Q700" s="8">
        <f t="shared" si="73"/>
        <v>41866.931076388886</v>
      </c>
      <c r="R700" s="8">
        <f t="shared" si="74"/>
        <v>41900.083333333336</v>
      </c>
      <c r="S700" t="s">
        <v>8273</v>
      </c>
      <c r="T700" t="str">
        <f t="shared" si="75"/>
        <v>technology</v>
      </c>
      <c r="U700" t="str">
        <f t="shared" si="76"/>
        <v>wearables</v>
      </c>
    </row>
    <row r="701" spans="1:21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14">
        <f t="shared" si="70"/>
        <v>120.39184269662923</v>
      </c>
      <c r="N701" t="b">
        <v>0</v>
      </c>
      <c r="O701" s="5">
        <f t="shared" si="71"/>
        <v>0.824221076923077</v>
      </c>
      <c r="P701" s="14">
        <f t="shared" si="72"/>
        <v>120.39184269662923</v>
      </c>
      <c r="Q701" s="8">
        <f t="shared" si="73"/>
        <v>41563.485509259262</v>
      </c>
      <c r="R701" s="8">
        <f t="shared" si="74"/>
        <v>41600.666666666664</v>
      </c>
      <c r="S701" t="s">
        <v>8273</v>
      </c>
      <c r="T701" t="str">
        <f t="shared" si="75"/>
        <v>technology</v>
      </c>
      <c r="U701" t="str">
        <f t="shared" si="76"/>
        <v>wearables</v>
      </c>
    </row>
    <row r="702" spans="1:21" ht="28.8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14">
        <f t="shared" si="70"/>
        <v>13</v>
      </c>
      <c r="N702" t="b">
        <v>0</v>
      </c>
      <c r="O702" s="5">
        <f t="shared" si="71"/>
        <v>2.6866666666666667E-2</v>
      </c>
      <c r="P702" s="14">
        <f t="shared" si="72"/>
        <v>13</v>
      </c>
      <c r="Q702" s="8">
        <f t="shared" si="73"/>
        <v>42715.688437500001</v>
      </c>
      <c r="R702" s="8">
        <f t="shared" si="74"/>
        <v>42745.688437500001</v>
      </c>
      <c r="S702" t="s">
        <v>8273</v>
      </c>
      <c r="T702" t="str">
        <f t="shared" si="75"/>
        <v>technology</v>
      </c>
      <c r="U702" t="str">
        <f t="shared" si="76"/>
        <v>wearables</v>
      </c>
    </row>
    <row r="703" spans="1:21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14">
        <f t="shared" si="70"/>
        <v>291.33333333333331</v>
      </c>
      <c r="N703" t="b">
        <v>0</v>
      </c>
      <c r="O703" s="5">
        <f t="shared" si="71"/>
        <v>0.26600000000000001</v>
      </c>
      <c r="P703" s="14">
        <f t="shared" si="72"/>
        <v>291.33333333333331</v>
      </c>
      <c r="Q703" s="8">
        <f t="shared" si="73"/>
        <v>41813.662962962961</v>
      </c>
      <c r="R703" s="8">
        <f t="shared" si="74"/>
        <v>41843.662962962961</v>
      </c>
      <c r="S703" t="s">
        <v>8273</v>
      </c>
      <c r="T703" t="str">
        <f t="shared" si="75"/>
        <v>technology</v>
      </c>
      <c r="U703" t="str">
        <f t="shared" si="76"/>
        <v>wearables</v>
      </c>
    </row>
    <row r="704" spans="1:21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14">
        <f t="shared" si="70"/>
        <v>124.9191891891892</v>
      </c>
      <c r="N704" t="b">
        <v>0</v>
      </c>
      <c r="O704" s="5">
        <f t="shared" si="71"/>
        <v>0.30813400000000002</v>
      </c>
      <c r="P704" s="14">
        <f t="shared" si="72"/>
        <v>124.9191891891892</v>
      </c>
      <c r="Q704" s="8">
        <f t="shared" si="73"/>
        <v>42668.726701388892</v>
      </c>
      <c r="R704" s="8">
        <f t="shared" si="74"/>
        <v>42698.768368055549</v>
      </c>
      <c r="S704" t="s">
        <v>8273</v>
      </c>
      <c r="T704" t="str">
        <f t="shared" si="75"/>
        <v>technology</v>
      </c>
      <c r="U704" t="str">
        <f t="shared" si="76"/>
        <v>wearables</v>
      </c>
    </row>
    <row r="705" spans="1:21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14">
        <f t="shared" si="70"/>
        <v>119.57142857142857</v>
      </c>
      <c r="N705" t="b">
        <v>0</v>
      </c>
      <c r="O705" s="5">
        <f t="shared" si="71"/>
        <v>5.5800000000000002E-2</v>
      </c>
      <c r="P705" s="14">
        <f t="shared" si="72"/>
        <v>119.57142857142857</v>
      </c>
      <c r="Q705" s="8">
        <f t="shared" si="73"/>
        <v>42711.950798611113</v>
      </c>
      <c r="R705" s="8">
        <f t="shared" si="74"/>
        <v>42766.98055555555</v>
      </c>
      <c r="S705" t="s">
        <v>8273</v>
      </c>
      <c r="T705" t="str">
        <f t="shared" si="75"/>
        <v>technology</v>
      </c>
      <c r="U705" t="str">
        <f t="shared" si="76"/>
        <v>wearables</v>
      </c>
    </row>
    <row r="706" spans="1:21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14">
        <f t="shared" ref="M706:M769" si="77">$E706/$L706</f>
        <v>120.25</v>
      </c>
      <c r="N706" t="b">
        <v>0</v>
      </c>
      <c r="O706" s="5">
        <f t="shared" ref="O706:O769" si="78">E706/D706</f>
        <v>8.7454545454545458E-3</v>
      </c>
      <c r="P706" s="14">
        <f t="shared" ref="P706:P769" si="79">$E706/$L706</f>
        <v>120.25</v>
      </c>
      <c r="Q706" s="8">
        <f t="shared" ref="Q706:Q769" si="80">(((J706/60)/60)/24)+DATE(1970,1,1)</f>
        <v>42726.192916666667</v>
      </c>
      <c r="R706" s="8">
        <f t="shared" ref="R706:R769" si="81">(((I706/60)/60)/24)+DATE(1970,1,1)</f>
        <v>42786.192916666667</v>
      </c>
      <c r="S706" t="s">
        <v>8273</v>
      </c>
      <c r="T706" t="str">
        <f t="shared" ref="T706:T769" si="82">LEFT(S706, SEARCH("/",S706,1)-1)</f>
        <v>technology</v>
      </c>
      <c r="U706" t="str">
        <f t="shared" ref="U706:U769" si="83">RIGHT(S706,LEN(S706)-SEARCH("/",S706,1))</f>
        <v>wearables</v>
      </c>
    </row>
    <row r="707" spans="1:2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14">
        <f t="shared" si="77"/>
        <v>195.4</v>
      </c>
      <c r="N707" t="b">
        <v>0</v>
      </c>
      <c r="O707" s="5">
        <f t="shared" si="78"/>
        <v>9.7699999999999992E-3</v>
      </c>
      <c r="P707" s="14">
        <f t="shared" si="79"/>
        <v>195.4</v>
      </c>
      <c r="Q707" s="8">
        <f t="shared" si="80"/>
        <v>42726.491643518515</v>
      </c>
      <c r="R707" s="8">
        <f t="shared" si="81"/>
        <v>42756.491643518515</v>
      </c>
      <c r="S707" t="s">
        <v>8273</v>
      </c>
      <c r="T707" t="str">
        <f t="shared" si="82"/>
        <v>technology</v>
      </c>
      <c r="U707" t="str">
        <f t="shared" si="83"/>
        <v>wearables</v>
      </c>
    </row>
    <row r="708" spans="1:21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14" t="e">
        <f t="shared" si="77"/>
        <v>#DIV/0!</v>
      </c>
      <c r="N708" t="b">
        <v>0</v>
      </c>
      <c r="O708" s="5">
        <f t="shared" si="78"/>
        <v>0</v>
      </c>
      <c r="P708" s="14" t="e">
        <f t="shared" si="79"/>
        <v>#DIV/0!</v>
      </c>
      <c r="Q708" s="8">
        <f t="shared" si="80"/>
        <v>42676.995173611111</v>
      </c>
      <c r="R708" s="8">
        <f t="shared" si="81"/>
        <v>42718.777083333334</v>
      </c>
      <c r="S708" t="s">
        <v>8273</v>
      </c>
      <c r="T708" t="str">
        <f t="shared" si="82"/>
        <v>technology</v>
      </c>
      <c r="U708" t="str">
        <f t="shared" si="83"/>
        <v>wearables</v>
      </c>
    </row>
    <row r="709" spans="1:21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14">
        <f t="shared" si="77"/>
        <v>117.69868421052631</v>
      </c>
      <c r="N709" t="b">
        <v>0</v>
      </c>
      <c r="O709" s="5">
        <f t="shared" si="78"/>
        <v>0.78927352941176465</v>
      </c>
      <c r="P709" s="14">
        <f t="shared" si="79"/>
        <v>117.69868421052631</v>
      </c>
      <c r="Q709" s="8">
        <f t="shared" si="80"/>
        <v>42696.663506944446</v>
      </c>
      <c r="R709" s="8">
        <f t="shared" si="81"/>
        <v>42736.663506944446</v>
      </c>
      <c r="S709" t="s">
        <v>8273</v>
      </c>
      <c r="T709" t="str">
        <f t="shared" si="82"/>
        <v>technology</v>
      </c>
      <c r="U709" t="str">
        <f t="shared" si="83"/>
        <v>wearables</v>
      </c>
    </row>
    <row r="710" spans="1:21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14">
        <f t="shared" si="77"/>
        <v>23.948509485094849</v>
      </c>
      <c r="N710" t="b">
        <v>0</v>
      </c>
      <c r="O710" s="5">
        <f t="shared" si="78"/>
        <v>0.22092500000000001</v>
      </c>
      <c r="P710" s="14">
        <f t="shared" si="79"/>
        <v>23.948509485094849</v>
      </c>
      <c r="Q710" s="8">
        <f t="shared" si="80"/>
        <v>41835.581018518518</v>
      </c>
      <c r="R710" s="8">
        <f t="shared" si="81"/>
        <v>41895.581018518518</v>
      </c>
      <c r="S710" t="s">
        <v>8273</v>
      </c>
      <c r="T710" t="str">
        <f t="shared" si="82"/>
        <v>technology</v>
      </c>
      <c r="U710" t="str">
        <f t="shared" si="83"/>
        <v>wearables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14">
        <f t="shared" si="77"/>
        <v>30.5</v>
      </c>
      <c r="N711" t="b">
        <v>0</v>
      </c>
      <c r="O711" s="5">
        <f t="shared" si="78"/>
        <v>4.0666666666666663E-3</v>
      </c>
      <c r="P711" s="14">
        <f t="shared" si="79"/>
        <v>30.5</v>
      </c>
      <c r="Q711" s="8">
        <f t="shared" si="80"/>
        <v>41948.041192129633</v>
      </c>
      <c r="R711" s="8">
        <f t="shared" si="81"/>
        <v>41978.041192129633</v>
      </c>
      <c r="S711" t="s">
        <v>8273</v>
      </c>
      <c r="T711" t="str">
        <f t="shared" si="82"/>
        <v>technology</v>
      </c>
      <c r="U711" t="str">
        <f t="shared" si="83"/>
        <v>wearables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14" t="e">
        <f t="shared" si="77"/>
        <v>#DIV/0!</v>
      </c>
      <c r="N712" t="b">
        <v>0</v>
      </c>
      <c r="O712" s="5">
        <f t="shared" si="78"/>
        <v>0</v>
      </c>
      <c r="P712" s="14" t="e">
        <f t="shared" si="79"/>
        <v>#DIV/0!</v>
      </c>
      <c r="Q712" s="8">
        <f t="shared" si="80"/>
        <v>41837.984976851854</v>
      </c>
      <c r="R712" s="8">
        <f t="shared" si="81"/>
        <v>41871.030555555553</v>
      </c>
      <c r="S712" t="s">
        <v>8273</v>
      </c>
      <c r="T712" t="str">
        <f t="shared" si="82"/>
        <v>technology</v>
      </c>
      <c r="U712" t="str">
        <f t="shared" si="83"/>
        <v>wearables</v>
      </c>
    </row>
    <row r="713" spans="1:21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14">
        <f t="shared" si="77"/>
        <v>99.973372781065095</v>
      </c>
      <c r="N713" t="b">
        <v>0</v>
      </c>
      <c r="O713" s="5">
        <f t="shared" si="78"/>
        <v>0.33790999999999999</v>
      </c>
      <c r="P713" s="14">
        <f t="shared" si="79"/>
        <v>99.973372781065095</v>
      </c>
      <c r="Q713" s="8">
        <f t="shared" si="80"/>
        <v>42678.459120370375</v>
      </c>
      <c r="R713" s="8">
        <f t="shared" si="81"/>
        <v>42718.500787037032</v>
      </c>
      <c r="S713" t="s">
        <v>8273</v>
      </c>
      <c r="T713" t="str">
        <f t="shared" si="82"/>
        <v>technology</v>
      </c>
      <c r="U713" t="str">
        <f t="shared" si="83"/>
        <v>wearables</v>
      </c>
    </row>
    <row r="714" spans="1:21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14">
        <f t="shared" si="77"/>
        <v>26.25</v>
      </c>
      <c r="N714" t="b">
        <v>0</v>
      </c>
      <c r="O714" s="5">
        <f t="shared" si="78"/>
        <v>2.1649484536082476E-3</v>
      </c>
      <c r="P714" s="14">
        <f t="shared" si="79"/>
        <v>26.25</v>
      </c>
      <c r="Q714" s="8">
        <f t="shared" si="80"/>
        <v>42384.680925925932</v>
      </c>
      <c r="R714" s="8">
        <f t="shared" si="81"/>
        <v>42414.680925925932</v>
      </c>
      <c r="S714" t="s">
        <v>8273</v>
      </c>
      <c r="T714" t="str">
        <f t="shared" si="82"/>
        <v>technology</v>
      </c>
      <c r="U714" t="str">
        <f t="shared" si="83"/>
        <v>wearables</v>
      </c>
    </row>
    <row r="715" spans="1:21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14">
        <f t="shared" si="77"/>
        <v>199</v>
      </c>
      <c r="N715" t="b">
        <v>0</v>
      </c>
      <c r="O715" s="5">
        <f t="shared" si="78"/>
        <v>7.9600000000000001E-3</v>
      </c>
      <c r="P715" s="14">
        <f t="shared" si="79"/>
        <v>199</v>
      </c>
      <c r="Q715" s="8">
        <f t="shared" si="80"/>
        <v>42496.529305555552</v>
      </c>
      <c r="R715" s="8">
        <f t="shared" si="81"/>
        <v>42526.529305555552</v>
      </c>
      <c r="S715" t="s">
        <v>8273</v>
      </c>
      <c r="T715" t="str">
        <f t="shared" si="82"/>
        <v>technology</v>
      </c>
      <c r="U715" t="str">
        <f t="shared" si="83"/>
        <v>wearables</v>
      </c>
    </row>
    <row r="716" spans="1:21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14">
        <f t="shared" si="77"/>
        <v>80.321428571428569</v>
      </c>
      <c r="N716" t="b">
        <v>0</v>
      </c>
      <c r="O716" s="5">
        <f t="shared" si="78"/>
        <v>0.14993333333333334</v>
      </c>
      <c r="P716" s="14">
        <f t="shared" si="79"/>
        <v>80.321428571428569</v>
      </c>
      <c r="Q716" s="8">
        <f t="shared" si="80"/>
        <v>42734.787986111114</v>
      </c>
      <c r="R716" s="8">
        <f t="shared" si="81"/>
        <v>42794.787986111114</v>
      </c>
      <c r="S716" t="s">
        <v>8273</v>
      </c>
      <c r="T716" t="str">
        <f t="shared" si="82"/>
        <v>technology</v>
      </c>
      <c r="U716" t="str">
        <f t="shared" si="83"/>
        <v>wearables</v>
      </c>
    </row>
    <row r="717" spans="1:21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14">
        <f t="shared" si="77"/>
        <v>115.75</v>
      </c>
      <c r="N717" t="b">
        <v>0</v>
      </c>
      <c r="O717" s="5">
        <f t="shared" si="78"/>
        <v>5.0509090909090906E-2</v>
      </c>
      <c r="P717" s="14">
        <f t="shared" si="79"/>
        <v>115.75</v>
      </c>
      <c r="Q717" s="8">
        <f t="shared" si="80"/>
        <v>42273.090740740736</v>
      </c>
      <c r="R717" s="8">
        <f t="shared" si="81"/>
        <v>42313.132407407407</v>
      </c>
      <c r="S717" t="s">
        <v>8273</v>
      </c>
      <c r="T717" t="str">
        <f t="shared" si="82"/>
        <v>technology</v>
      </c>
      <c r="U717" t="str">
        <f t="shared" si="83"/>
        <v>wearables</v>
      </c>
    </row>
    <row r="718" spans="1:21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14">
        <f t="shared" si="77"/>
        <v>44.6875</v>
      </c>
      <c r="N718" t="b">
        <v>0</v>
      </c>
      <c r="O718" s="5">
        <f t="shared" si="78"/>
        <v>0.10214285714285715</v>
      </c>
      <c r="P718" s="14">
        <f t="shared" si="79"/>
        <v>44.6875</v>
      </c>
      <c r="Q718" s="8">
        <f t="shared" si="80"/>
        <v>41940.658645833333</v>
      </c>
      <c r="R718" s="8">
        <f t="shared" si="81"/>
        <v>41974</v>
      </c>
      <c r="S718" t="s">
        <v>8273</v>
      </c>
      <c r="T718" t="str">
        <f t="shared" si="82"/>
        <v>technology</v>
      </c>
      <c r="U718" t="str">
        <f t="shared" si="83"/>
        <v>wearables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14">
        <f t="shared" si="77"/>
        <v>76.25</v>
      </c>
      <c r="N719" t="b">
        <v>0</v>
      </c>
      <c r="O719" s="5">
        <f t="shared" si="78"/>
        <v>3.0500000000000002E-3</v>
      </c>
      <c r="P719" s="14">
        <f t="shared" si="79"/>
        <v>76.25</v>
      </c>
      <c r="Q719" s="8">
        <f t="shared" si="80"/>
        <v>41857.854189814818</v>
      </c>
      <c r="R719" s="8">
        <f t="shared" si="81"/>
        <v>41887.854189814818</v>
      </c>
      <c r="S719" t="s">
        <v>8273</v>
      </c>
      <c r="T719" t="str">
        <f t="shared" si="82"/>
        <v>technology</v>
      </c>
      <c r="U719" t="str">
        <f t="shared" si="83"/>
        <v>wearables</v>
      </c>
    </row>
    <row r="720" spans="1:21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14">
        <f t="shared" si="77"/>
        <v>22.5</v>
      </c>
      <c r="N720" t="b">
        <v>0</v>
      </c>
      <c r="O720" s="5">
        <f t="shared" si="78"/>
        <v>7.4999999999999997E-3</v>
      </c>
      <c r="P720" s="14">
        <f t="shared" si="79"/>
        <v>22.5</v>
      </c>
      <c r="Q720" s="8">
        <f t="shared" si="80"/>
        <v>42752.845451388886</v>
      </c>
      <c r="R720" s="8">
        <f t="shared" si="81"/>
        <v>42784.249305555553</v>
      </c>
      <c r="S720" t="s">
        <v>8273</v>
      </c>
      <c r="T720" t="str">
        <f t="shared" si="82"/>
        <v>technology</v>
      </c>
      <c r="U720" t="str">
        <f t="shared" si="83"/>
        <v>wearables</v>
      </c>
    </row>
    <row r="721" spans="1:21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14">
        <f t="shared" si="77"/>
        <v>19.399999999999999</v>
      </c>
      <c r="N721" t="b">
        <v>0</v>
      </c>
      <c r="O721" s="5">
        <f t="shared" si="78"/>
        <v>1.2933333333333333E-2</v>
      </c>
      <c r="P721" s="14">
        <f t="shared" si="79"/>
        <v>19.399999999999999</v>
      </c>
      <c r="Q721" s="8">
        <f t="shared" si="80"/>
        <v>42409.040231481486</v>
      </c>
      <c r="R721" s="8">
        <f t="shared" si="81"/>
        <v>42423.040231481486</v>
      </c>
      <c r="S721" t="s">
        <v>8273</v>
      </c>
      <c r="T721" t="str">
        <f t="shared" si="82"/>
        <v>technology</v>
      </c>
      <c r="U721" t="str">
        <f t="shared" si="83"/>
        <v>wearables</v>
      </c>
    </row>
    <row r="722" spans="1:21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14">
        <f t="shared" si="77"/>
        <v>66.707317073170728</v>
      </c>
      <c r="N722" t="b">
        <v>1</v>
      </c>
      <c r="O722" s="5">
        <f t="shared" si="78"/>
        <v>1.4394736842105262</v>
      </c>
      <c r="P722" s="14">
        <f t="shared" si="79"/>
        <v>66.707317073170728</v>
      </c>
      <c r="Q722" s="8">
        <f t="shared" si="80"/>
        <v>40909.649201388893</v>
      </c>
      <c r="R722" s="8">
        <f t="shared" si="81"/>
        <v>40937.649201388893</v>
      </c>
      <c r="S722" t="s">
        <v>8274</v>
      </c>
      <c r="T722" t="str">
        <f t="shared" si="82"/>
        <v>publishing</v>
      </c>
      <c r="U722" t="str">
        <f t="shared" si="83"/>
        <v>nonfiction</v>
      </c>
    </row>
    <row r="723" spans="1:21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14">
        <f t="shared" si="77"/>
        <v>84.142857142857139</v>
      </c>
      <c r="N723" t="b">
        <v>1</v>
      </c>
      <c r="O723" s="5">
        <f t="shared" si="78"/>
        <v>1.2210975609756098</v>
      </c>
      <c r="P723" s="14">
        <f t="shared" si="79"/>
        <v>84.142857142857139</v>
      </c>
      <c r="Q723" s="8">
        <f t="shared" si="80"/>
        <v>41807.571840277778</v>
      </c>
      <c r="R723" s="8">
        <f t="shared" si="81"/>
        <v>41852.571840277778</v>
      </c>
      <c r="S723" t="s">
        <v>8274</v>
      </c>
      <c r="T723" t="str">
        <f t="shared" si="82"/>
        <v>publishing</v>
      </c>
      <c r="U723" t="str">
        <f t="shared" si="83"/>
        <v>nonfiction</v>
      </c>
    </row>
    <row r="724" spans="1:21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14">
        <f t="shared" si="77"/>
        <v>215.72549019607843</v>
      </c>
      <c r="N724" t="b">
        <v>1</v>
      </c>
      <c r="O724" s="5">
        <f t="shared" si="78"/>
        <v>1.3202400000000001</v>
      </c>
      <c r="P724" s="14">
        <f t="shared" si="79"/>
        <v>215.72549019607843</v>
      </c>
      <c r="Q724" s="8">
        <f t="shared" si="80"/>
        <v>40977.805300925924</v>
      </c>
      <c r="R724" s="8">
        <f t="shared" si="81"/>
        <v>41007.76363425926</v>
      </c>
      <c r="S724" t="s">
        <v>8274</v>
      </c>
      <c r="T724" t="str">
        <f t="shared" si="82"/>
        <v>publishing</v>
      </c>
      <c r="U724" t="str">
        <f t="shared" si="83"/>
        <v>nonfiction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14">
        <f t="shared" si="77"/>
        <v>54.69</v>
      </c>
      <c r="N725" t="b">
        <v>1</v>
      </c>
      <c r="O725" s="5">
        <f t="shared" si="78"/>
        <v>1.0938000000000001</v>
      </c>
      <c r="P725" s="14">
        <f t="shared" si="79"/>
        <v>54.69</v>
      </c>
      <c r="Q725" s="8">
        <f t="shared" si="80"/>
        <v>42184.816539351858</v>
      </c>
      <c r="R725" s="8">
        <f t="shared" si="81"/>
        <v>42215.165972222225</v>
      </c>
      <c r="S725" t="s">
        <v>8274</v>
      </c>
      <c r="T725" t="str">
        <f t="shared" si="82"/>
        <v>publishing</v>
      </c>
      <c r="U725" t="str">
        <f t="shared" si="83"/>
        <v>nonfiction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14">
        <f t="shared" si="77"/>
        <v>51.62944055944056</v>
      </c>
      <c r="N726" t="b">
        <v>1</v>
      </c>
      <c r="O726" s="5">
        <f t="shared" si="78"/>
        <v>1.0547157142857144</v>
      </c>
      <c r="P726" s="14">
        <f t="shared" si="79"/>
        <v>51.62944055944056</v>
      </c>
      <c r="Q726" s="8">
        <f t="shared" si="80"/>
        <v>40694.638460648144</v>
      </c>
      <c r="R726" s="8">
        <f t="shared" si="81"/>
        <v>40724.638460648144</v>
      </c>
      <c r="S726" t="s">
        <v>8274</v>
      </c>
      <c r="T726" t="str">
        <f t="shared" si="82"/>
        <v>publishing</v>
      </c>
      <c r="U726" t="str">
        <f t="shared" si="83"/>
        <v>nonfiction</v>
      </c>
    </row>
    <row r="727" spans="1:21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14">
        <f t="shared" si="77"/>
        <v>143.35714285714286</v>
      </c>
      <c r="N727" t="b">
        <v>1</v>
      </c>
      <c r="O727" s="5">
        <f t="shared" si="78"/>
        <v>1.0035000000000001</v>
      </c>
      <c r="P727" s="14">
        <f t="shared" si="79"/>
        <v>143.35714285714286</v>
      </c>
      <c r="Q727" s="8">
        <f t="shared" si="80"/>
        <v>42321.626296296294</v>
      </c>
      <c r="R727" s="8">
        <f t="shared" si="81"/>
        <v>42351.626296296294</v>
      </c>
      <c r="S727" t="s">
        <v>8274</v>
      </c>
      <c r="T727" t="str">
        <f t="shared" si="82"/>
        <v>publishing</v>
      </c>
      <c r="U727" t="str">
        <f t="shared" si="83"/>
        <v>nonfiction</v>
      </c>
    </row>
    <row r="728" spans="1:21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14">
        <f t="shared" si="77"/>
        <v>72.428571428571431</v>
      </c>
      <c r="N728" t="b">
        <v>1</v>
      </c>
      <c r="O728" s="5">
        <f t="shared" si="78"/>
        <v>1.014</v>
      </c>
      <c r="P728" s="14">
        <f t="shared" si="79"/>
        <v>72.428571428571431</v>
      </c>
      <c r="Q728" s="8">
        <f t="shared" si="80"/>
        <v>41346.042673611111</v>
      </c>
      <c r="R728" s="8">
        <f t="shared" si="81"/>
        <v>41376.042673611111</v>
      </c>
      <c r="S728" t="s">
        <v>8274</v>
      </c>
      <c r="T728" t="str">
        <f t="shared" si="82"/>
        <v>publishing</v>
      </c>
      <c r="U728" t="str">
        <f t="shared" si="83"/>
        <v>nonfiction</v>
      </c>
    </row>
    <row r="729" spans="1:21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14">
        <f t="shared" si="77"/>
        <v>36.530201342281877</v>
      </c>
      <c r="N729" t="b">
        <v>1</v>
      </c>
      <c r="O729" s="5">
        <f t="shared" si="78"/>
        <v>1.5551428571428572</v>
      </c>
      <c r="P729" s="14">
        <f t="shared" si="79"/>
        <v>36.530201342281877</v>
      </c>
      <c r="Q729" s="8">
        <f t="shared" si="80"/>
        <v>41247.020243055551</v>
      </c>
      <c r="R729" s="8">
        <f t="shared" si="81"/>
        <v>41288.888888888891</v>
      </c>
      <c r="S729" t="s">
        <v>8274</v>
      </c>
      <c r="T729" t="str">
        <f t="shared" si="82"/>
        <v>publishing</v>
      </c>
      <c r="U729" t="str">
        <f t="shared" si="83"/>
        <v>nonfiction</v>
      </c>
    </row>
    <row r="730" spans="1:21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14">
        <f t="shared" si="77"/>
        <v>60.903461538461535</v>
      </c>
      <c r="N730" t="b">
        <v>1</v>
      </c>
      <c r="O730" s="5">
        <f t="shared" si="78"/>
        <v>1.05566</v>
      </c>
      <c r="P730" s="14">
        <f t="shared" si="79"/>
        <v>60.903461538461535</v>
      </c>
      <c r="Q730" s="8">
        <f t="shared" si="80"/>
        <v>40731.837465277778</v>
      </c>
      <c r="R730" s="8">
        <f t="shared" si="81"/>
        <v>40776.837465277778</v>
      </c>
      <c r="S730" t="s">
        <v>8274</v>
      </c>
      <c r="T730" t="str">
        <f t="shared" si="82"/>
        <v>publishing</v>
      </c>
      <c r="U730" t="str">
        <f t="shared" si="83"/>
        <v>nonfiction</v>
      </c>
    </row>
    <row r="731" spans="1:21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14">
        <f t="shared" si="77"/>
        <v>43.55</v>
      </c>
      <c r="N731" t="b">
        <v>1</v>
      </c>
      <c r="O731" s="5">
        <f t="shared" si="78"/>
        <v>1.3065</v>
      </c>
      <c r="P731" s="14">
        <f t="shared" si="79"/>
        <v>43.55</v>
      </c>
      <c r="Q731" s="8">
        <f t="shared" si="80"/>
        <v>41111.185891203706</v>
      </c>
      <c r="R731" s="8">
        <f t="shared" si="81"/>
        <v>41171.185891203706</v>
      </c>
      <c r="S731" t="s">
        <v>8274</v>
      </c>
      <c r="T731" t="str">
        <f t="shared" si="82"/>
        <v>publishing</v>
      </c>
      <c r="U731" t="str">
        <f t="shared" si="83"/>
        <v>nonfiction</v>
      </c>
    </row>
    <row r="732" spans="1:2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14">
        <f t="shared" si="77"/>
        <v>99.766037735849054</v>
      </c>
      <c r="N732" t="b">
        <v>1</v>
      </c>
      <c r="O732" s="5">
        <f t="shared" si="78"/>
        <v>1.3219000000000001</v>
      </c>
      <c r="P732" s="14">
        <f t="shared" si="79"/>
        <v>99.766037735849054</v>
      </c>
      <c r="Q732" s="8">
        <f t="shared" si="80"/>
        <v>40854.745266203703</v>
      </c>
      <c r="R732" s="8">
        <f t="shared" si="81"/>
        <v>40884.745266203703</v>
      </c>
      <c r="S732" t="s">
        <v>8274</v>
      </c>
      <c r="T732" t="str">
        <f t="shared" si="82"/>
        <v>publishing</v>
      </c>
      <c r="U732" t="str">
        <f t="shared" si="83"/>
        <v>nonfiction</v>
      </c>
    </row>
    <row r="733" spans="1:21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14">
        <f t="shared" si="77"/>
        <v>88.732394366197184</v>
      </c>
      <c r="N733" t="b">
        <v>1</v>
      </c>
      <c r="O733" s="5">
        <f t="shared" si="78"/>
        <v>1.26</v>
      </c>
      <c r="P733" s="14">
        <f t="shared" si="79"/>
        <v>88.732394366197184</v>
      </c>
      <c r="Q733" s="8">
        <f t="shared" si="80"/>
        <v>40879.795682870368</v>
      </c>
      <c r="R733" s="8">
        <f t="shared" si="81"/>
        <v>40930.25</v>
      </c>
      <c r="S733" t="s">
        <v>8274</v>
      </c>
      <c r="T733" t="str">
        <f t="shared" si="82"/>
        <v>publishing</v>
      </c>
      <c r="U733" t="str">
        <f t="shared" si="83"/>
        <v>nonfiction</v>
      </c>
    </row>
    <row r="734" spans="1:21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14">
        <f t="shared" si="77"/>
        <v>4.9230769230769234</v>
      </c>
      <c r="N734" t="b">
        <v>1</v>
      </c>
      <c r="O734" s="5">
        <f t="shared" si="78"/>
        <v>1.6</v>
      </c>
      <c r="P734" s="14">
        <f t="shared" si="79"/>
        <v>4.9230769230769234</v>
      </c>
      <c r="Q734" s="8">
        <f t="shared" si="80"/>
        <v>41486.424317129626</v>
      </c>
      <c r="R734" s="8">
        <f t="shared" si="81"/>
        <v>41546.424317129626</v>
      </c>
      <c r="S734" t="s">
        <v>8274</v>
      </c>
      <c r="T734" t="str">
        <f t="shared" si="82"/>
        <v>publishing</v>
      </c>
      <c r="U734" t="str">
        <f t="shared" si="83"/>
        <v>nonfiction</v>
      </c>
    </row>
    <row r="735" spans="1:21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14">
        <f t="shared" si="77"/>
        <v>17.822485207100591</v>
      </c>
      <c r="N735" t="b">
        <v>1</v>
      </c>
      <c r="O735" s="5">
        <f t="shared" si="78"/>
        <v>1.2048000000000001</v>
      </c>
      <c r="P735" s="14">
        <f t="shared" si="79"/>
        <v>17.822485207100591</v>
      </c>
      <c r="Q735" s="8">
        <f t="shared" si="80"/>
        <v>41598.420046296298</v>
      </c>
      <c r="R735" s="8">
        <f t="shared" si="81"/>
        <v>41628.420046296298</v>
      </c>
      <c r="S735" t="s">
        <v>8274</v>
      </c>
      <c r="T735" t="str">
        <f t="shared" si="82"/>
        <v>publishing</v>
      </c>
      <c r="U735" t="str">
        <f t="shared" si="83"/>
        <v>nonfiction</v>
      </c>
    </row>
    <row r="736" spans="1:21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14">
        <f t="shared" si="77"/>
        <v>187.19298245614036</v>
      </c>
      <c r="N736" t="b">
        <v>1</v>
      </c>
      <c r="O736" s="5">
        <f t="shared" si="78"/>
        <v>1.2552941176470589</v>
      </c>
      <c r="P736" s="14">
        <f t="shared" si="79"/>
        <v>187.19298245614036</v>
      </c>
      <c r="Q736" s="8">
        <f t="shared" si="80"/>
        <v>42102.164583333331</v>
      </c>
      <c r="R736" s="8">
        <f t="shared" si="81"/>
        <v>42133.208333333328</v>
      </c>
      <c r="S736" t="s">
        <v>8274</v>
      </c>
      <c r="T736" t="str">
        <f t="shared" si="82"/>
        <v>publishing</v>
      </c>
      <c r="U736" t="str">
        <f t="shared" si="83"/>
        <v>nonfiction</v>
      </c>
    </row>
    <row r="737" spans="1:21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14">
        <f t="shared" si="77"/>
        <v>234.80786026200875</v>
      </c>
      <c r="N737" t="b">
        <v>1</v>
      </c>
      <c r="O737" s="5">
        <f t="shared" si="78"/>
        <v>1.1440638297872341</v>
      </c>
      <c r="P737" s="14">
        <f t="shared" si="79"/>
        <v>234.80786026200875</v>
      </c>
      <c r="Q737" s="8">
        <f t="shared" si="80"/>
        <v>41946.029467592591</v>
      </c>
      <c r="R737" s="8">
        <f t="shared" si="81"/>
        <v>41977.027083333334</v>
      </c>
      <c r="S737" t="s">
        <v>8274</v>
      </c>
      <c r="T737" t="str">
        <f t="shared" si="82"/>
        <v>publishing</v>
      </c>
      <c r="U737" t="str">
        <f t="shared" si="83"/>
        <v>nonfiction</v>
      </c>
    </row>
    <row r="738" spans="1:21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14">
        <f t="shared" si="77"/>
        <v>105.04629629629629</v>
      </c>
      <c r="N738" t="b">
        <v>1</v>
      </c>
      <c r="O738" s="5">
        <f t="shared" si="78"/>
        <v>3.151388888888889</v>
      </c>
      <c r="P738" s="14">
        <f t="shared" si="79"/>
        <v>105.04629629629629</v>
      </c>
      <c r="Q738" s="8">
        <f t="shared" si="80"/>
        <v>41579.734259259261</v>
      </c>
      <c r="R738" s="8">
        <f t="shared" si="81"/>
        <v>41599.207638888889</v>
      </c>
      <c r="S738" t="s">
        <v>8274</v>
      </c>
      <c r="T738" t="str">
        <f t="shared" si="82"/>
        <v>publishing</v>
      </c>
      <c r="U738" t="str">
        <f t="shared" si="83"/>
        <v>nonfiction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14">
        <f t="shared" si="77"/>
        <v>56.666666666666664</v>
      </c>
      <c r="N739" t="b">
        <v>1</v>
      </c>
      <c r="O739" s="5">
        <f t="shared" si="78"/>
        <v>1.224</v>
      </c>
      <c r="P739" s="14">
        <f t="shared" si="79"/>
        <v>56.666666666666664</v>
      </c>
      <c r="Q739" s="8">
        <f t="shared" si="80"/>
        <v>41667.275312500002</v>
      </c>
      <c r="R739" s="8">
        <f t="shared" si="81"/>
        <v>41684.833333333336</v>
      </c>
      <c r="S739" t="s">
        <v>8274</v>
      </c>
      <c r="T739" t="str">
        <f t="shared" si="82"/>
        <v>publishing</v>
      </c>
      <c r="U739" t="str">
        <f t="shared" si="83"/>
        <v>nonfiction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14">
        <f t="shared" si="77"/>
        <v>39.048780487804876</v>
      </c>
      <c r="N740" t="b">
        <v>1</v>
      </c>
      <c r="O740" s="5">
        <f t="shared" si="78"/>
        <v>1.0673333333333332</v>
      </c>
      <c r="P740" s="14">
        <f t="shared" si="79"/>
        <v>39.048780487804876</v>
      </c>
      <c r="Q740" s="8">
        <f t="shared" si="80"/>
        <v>41943.604097222218</v>
      </c>
      <c r="R740" s="8">
        <f t="shared" si="81"/>
        <v>41974.207638888889</v>
      </c>
      <c r="S740" t="s">
        <v>8274</v>
      </c>
      <c r="T740" t="str">
        <f t="shared" si="82"/>
        <v>publishing</v>
      </c>
      <c r="U740" t="str">
        <f t="shared" si="83"/>
        <v>nonfiction</v>
      </c>
    </row>
    <row r="741" spans="1:21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14">
        <f t="shared" si="77"/>
        <v>68.345323741007192</v>
      </c>
      <c r="N741" t="b">
        <v>1</v>
      </c>
      <c r="O741" s="5">
        <f t="shared" si="78"/>
        <v>1.5833333333333333</v>
      </c>
      <c r="P741" s="14">
        <f t="shared" si="79"/>
        <v>68.345323741007192</v>
      </c>
      <c r="Q741" s="8">
        <f t="shared" si="80"/>
        <v>41829.502650462964</v>
      </c>
      <c r="R741" s="8">
        <f t="shared" si="81"/>
        <v>41862.502650462964</v>
      </c>
      <c r="S741" t="s">
        <v>8274</v>
      </c>
      <c r="T741" t="str">
        <f t="shared" si="82"/>
        <v>publishing</v>
      </c>
      <c r="U741" t="str">
        <f t="shared" si="83"/>
        <v>nonfiction</v>
      </c>
    </row>
    <row r="742" spans="1:21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14">
        <f t="shared" si="77"/>
        <v>169.57894736842104</v>
      </c>
      <c r="N742" t="b">
        <v>1</v>
      </c>
      <c r="O742" s="5">
        <f t="shared" si="78"/>
        <v>1.0740000000000001</v>
      </c>
      <c r="P742" s="14">
        <f t="shared" si="79"/>
        <v>169.57894736842104</v>
      </c>
      <c r="Q742" s="8">
        <f t="shared" si="80"/>
        <v>42162.146782407406</v>
      </c>
      <c r="R742" s="8">
        <f t="shared" si="81"/>
        <v>42176.146782407406</v>
      </c>
      <c r="S742" t="s">
        <v>8274</v>
      </c>
      <c r="T742" t="str">
        <f t="shared" si="82"/>
        <v>publishing</v>
      </c>
      <c r="U742" t="str">
        <f t="shared" si="83"/>
        <v>nonfiction</v>
      </c>
    </row>
    <row r="743" spans="1:2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14">
        <f t="shared" si="77"/>
        <v>141.42340425531913</v>
      </c>
      <c r="N743" t="b">
        <v>1</v>
      </c>
      <c r="O743" s="5">
        <f t="shared" si="78"/>
        <v>1.0226</v>
      </c>
      <c r="P743" s="14">
        <f t="shared" si="79"/>
        <v>141.42340425531913</v>
      </c>
      <c r="Q743" s="8">
        <f t="shared" si="80"/>
        <v>41401.648217592592</v>
      </c>
      <c r="R743" s="8">
        <f t="shared" si="81"/>
        <v>41436.648217592592</v>
      </c>
      <c r="S743" t="s">
        <v>8274</v>
      </c>
      <c r="T743" t="str">
        <f t="shared" si="82"/>
        <v>publishing</v>
      </c>
      <c r="U743" t="str">
        <f t="shared" si="83"/>
        <v>nonfiction</v>
      </c>
    </row>
    <row r="744" spans="1:21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14">
        <f t="shared" si="77"/>
        <v>67.391304347826093</v>
      </c>
      <c r="N744" t="b">
        <v>1</v>
      </c>
      <c r="O744" s="5">
        <f t="shared" si="78"/>
        <v>1.1071428571428572</v>
      </c>
      <c r="P744" s="14">
        <f t="shared" si="79"/>
        <v>67.391304347826093</v>
      </c>
      <c r="Q744" s="8">
        <f t="shared" si="80"/>
        <v>41689.917962962965</v>
      </c>
      <c r="R744" s="8">
        <f t="shared" si="81"/>
        <v>41719.876296296294</v>
      </c>
      <c r="S744" t="s">
        <v>8274</v>
      </c>
      <c r="T744" t="str">
        <f t="shared" si="82"/>
        <v>publishing</v>
      </c>
      <c r="U744" t="str">
        <f t="shared" si="83"/>
        <v>nonfiction</v>
      </c>
    </row>
    <row r="745" spans="1:21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14">
        <f t="shared" si="77"/>
        <v>54.266666666666666</v>
      </c>
      <c r="N745" t="b">
        <v>1</v>
      </c>
      <c r="O745" s="5">
        <f t="shared" si="78"/>
        <v>1.48</v>
      </c>
      <c r="P745" s="14">
        <f t="shared" si="79"/>
        <v>54.266666666666666</v>
      </c>
      <c r="Q745" s="8">
        <f t="shared" si="80"/>
        <v>40990.709317129629</v>
      </c>
      <c r="R745" s="8">
        <f t="shared" si="81"/>
        <v>41015.875</v>
      </c>
      <c r="S745" t="s">
        <v>8274</v>
      </c>
      <c r="T745" t="str">
        <f t="shared" si="82"/>
        <v>publishing</v>
      </c>
      <c r="U745" t="str">
        <f t="shared" si="83"/>
        <v>nonfiction</v>
      </c>
    </row>
    <row r="746" spans="1:21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14">
        <f t="shared" si="77"/>
        <v>82.516129032258064</v>
      </c>
      <c r="N746" t="b">
        <v>1</v>
      </c>
      <c r="O746" s="5">
        <f t="shared" si="78"/>
        <v>1.0232000000000001</v>
      </c>
      <c r="P746" s="14">
        <f t="shared" si="79"/>
        <v>82.516129032258064</v>
      </c>
      <c r="Q746" s="8">
        <f t="shared" si="80"/>
        <v>41226.95721064815</v>
      </c>
      <c r="R746" s="8">
        <f t="shared" si="81"/>
        <v>41256.95721064815</v>
      </c>
      <c r="S746" t="s">
        <v>8274</v>
      </c>
      <c r="T746" t="str">
        <f t="shared" si="82"/>
        <v>publishing</v>
      </c>
      <c r="U746" t="str">
        <f t="shared" si="83"/>
        <v>nonfiction</v>
      </c>
    </row>
    <row r="747" spans="1:21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14">
        <f t="shared" si="77"/>
        <v>53.729729729729726</v>
      </c>
      <c r="N747" t="b">
        <v>1</v>
      </c>
      <c r="O747" s="5">
        <f t="shared" si="78"/>
        <v>1.7909909909909909</v>
      </c>
      <c r="P747" s="14">
        <f t="shared" si="79"/>
        <v>53.729729729729726</v>
      </c>
      <c r="Q747" s="8">
        <f t="shared" si="80"/>
        <v>41367.572280092594</v>
      </c>
      <c r="R747" s="8">
        <f t="shared" si="81"/>
        <v>41397.572280092594</v>
      </c>
      <c r="S747" t="s">
        <v>8274</v>
      </c>
      <c r="T747" t="str">
        <f t="shared" si="82"/>
        <v>publishing</v>
      </c>
      <c r="U747" t="str">
        <f t="shared" si="83"/>
        <v>nonfiction</v>
      </c>
    </row>
    <row r="748" spans="1:2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14">
        <f t="shared" si="77"/>
        <v>34.206185567010309</v>
      </c>
      <c r="N748" t="b">
        <v>1</v>
      </c>
      <c r="O748" s="5">
        <f t="shared" si="78"/>
        <v>1.1108135252761968</v>
      </c>
      <c r="P748" s="14">
        <f t="shared" si="79"/>
        <v>34.206185567010309</v>
      </c>
      <c r="Q748" s="8">
        <f t="shared" si="80"/>
        <v>41157.042928240742</v>
      </c>
      <c r="R748" s="8">
        <f t="shared" si="81"/>
        <v>41175.165972222225</v>
      </c>
      <c r="S748" t="s">
        <v>8274</v>
      </c>
      <c r="T748" t="str">
        <f t="shared" si="82"/>
        <v>publishing</v>
      </c>
      <c r="U748" t="str">
        <f t="shared" si="83"/>
        <v>nonfiction</v>
      </c>
    </row>
    <row r="749" spans="1:21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14">
        <f t="shared" si="77"/>
        <v>127.32727272727273</v>
      </c>
      <c r="N749" t="b">
        <v>1</v>
      </c>
      <c r="O749" s="5">
        <f t="shared" si="78"/>
        <v>1.0004285714285714</v>
      </c>
      <c r="P749" s="14">
        <f t="shared" si="79"/>
        <v>127.32727272727273</v>
      </c>
      <c r="Q749" s="8">
        <f t="shared" si="80"/>
        <v>41988.548831018517</v>
      </c>
      <c r="R749" s="8">
        <f t="shared" si="81"/>
        <v>42019.454166666663</v>
      </c>
      <c r="S749" t="s">
        <v>8274</v>
      </c>
      <c r="T749" t="str">
        <f t="shared" si="82"/>
        <v>publishing</v>
      </c>
      <c r="U749" t="str">
        <f t="shared" si="83"/>
        <v>nonfiction</v>
      </c>
    </row>
    <row r="750" spans="1:21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14">
        <f t="shared" si="77"/>
        <v>45.56818181818182</v>
      </c>
      <c r="N750" t="b">
        <v>1</v>
      </c>
      <c r="O750" s="5">
        <f t="shared" si="78"/>
        <v>1.0024999999999999</v>
      </c>
      <c r="P750" s="14">
        <f t="shared" si="79"/>
        <v>45.56818181818182</v>
      </c>
      <c r="Q750" s="8">
        <f t="shared" si="80"/>
        <v>41831.846828703703</v>
      </c>
      <c r="R750" s="8">
        <f t="shared" si="81"/>
        <v>41861.846828703703</v>
      </c>
      <c r="S750" t="s">
        <v>8274</v>
      </c>
      <c r="T750" t="str">
        <f t="shared" si="82"/>
        <v>publishing</v>
      </c>
      <c r="U750" t="str">
        <f t="shared" si="83"/>
        <v>nonfiction</v>
      </c>
    </row>
    <row r="751" spans="1:21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14">
        <f t="shared" si="77"/>
        <v>95.963636363636368</v>
      </c>
      <c r="N751" t="b">
        <v>1</v>
      </c>
      <c r="O751" s="5">
        <f t="shared" si="78"/>
        <v>1.0556000000000001</v>
      </c>
      <c r="P751" s="14">
        <f t="shared" si="79"/>
        <v>95.963636363636368</v>
      </c>
      <c r="Q751" s="8">
        <f t="shared" si="80"/>
        <v>42733.94131944445</v>
      </c>
      <c r="R751" s="8">
        <f t="shared" si="81"/>
        <v>42763.94131944445</v>
      </c>
      <c r="S751" t="s">
        <v>8274</v>
      </c>
      <c r="T751" t="str">
        <f t="shared" si="82"/>
        <v>publishing</v>
      </c>
      <c r="U751" t="str">
        <f t="shared" si="83"/>
        <v>nonfiction</v>
      </c>
    </row>
    <row r="752" spans="1:21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14">
        <f t="shared" si="77"/>
        <v>77.271186440677965</v>
      </c>
      <c r="N752" t="b">
        <v>1</v>
      </c>
      <c r="O752" s="5">
        <f t="shared" si="78"/>
        <v>1.0258775877587758</v>
      </c>
      <c r="P752" s="14">
        <f t="shared" si="79"/>
        <v>77.271186440677965</v>
      </c>
      <c r="Q752" s="8">
        <f t="shared" si="80"/>
        <v>41299.878148148149</v>
      </c>
      <c r="R752" s="8">
        <f t="shared" si="81"/>
        <v>41329.878148148149</v>
      </c>
      <c r="S752" t="s">
        <v>8274</v>
      </c>
      <c r="T752" t="str">
        <f t="shared" si="82"/>
        <v>publishing</v>
      </c>
      <c r="U752" t="str">
        <f t="shared" si="83"/>
        <v>nonfiction</v>
      </c>
    </row>
    <row r="753" spans="1:21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14">
        <f t="shared" si="77"/>
        <v>57.338709677419352</v>
      </c>
      <c r="N753" t="b">
        <v>1</v>
      </c>
      <c r="O753" s="5">
        <f t="shared" si="78"/>
        <v>1.1850000000000001</v>
      </c>
      <c r="P753" s="14">
        <f t="shared" si="79"/>
        <v>57.338709677419352</v>
      </c>
      <c r="Q753" s="8">
        <f t="shared" si="80"/>
        <v>40713.630497685182</v>
      </c>
      <c r="R753" s="8">
        <f t="shared" si="81"/>
        <v>40759.630497685182</v>
      </c>
      <c r="S753" t="s">
        <v>8274</v>
      </c>
      <c r="T753" t="str">
        <f t="shared" si="82"/>
        <v>publishing</v>
      </c>
      <c r="U753" t="str">
        <f t="shared" si="83"/>
        <v>nonfiction</v>
      </c>
    </row>
    <row r="754" spans="1:21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14">
        <f t="shared" si="77"/>
        <v>53.19047619047619</v>
      </c>
      <c r="N754" t="b">
        <v>1</v>
      </c>
      <c r="O754" s="5">
        <f t="shared" si="78"/>
        <v>1.117</v>
      </c>
      <c r="P754" s="14">
        <f t="shared" si="79"/>
        <v>53.19047619047619</v>
      </c>
      <c r="Q754" s="8">
        <f t="shared" si="80"/>
        <v>42639.421493055561</v>
      </c>
      <c r="R754" s="8">
        <f t="shared" si="81"/>
        <v>42659.458333333328</v>
      </c>
      <c r="S754" t="s">
        <v>8274</v>
      </c>
      <c r="T754" t="str">
        <f t="shared" si="82"/>
        <v>publishing</v>
      </c>
      <c r="U754" t="str">
        <f t="shared" si="83"/>
        <v>nonfiction</v>
      </c>
    </row>
    <row r="755" spans="1:21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14">
        <f t="shared" si="77"/>
        <v>492.30769230769232</v>
      </c>
      <c r="N755" t="b">
        <v>1</v>
      </c>
      <c r="O755" s="5">
        <f t="shared" si="78"/>
        <v>1.28</v>
      </c>
      <c r="P755" s="14">
        <f t="shared" si="79"/>
        <v>492.30769230769232</v>
      </c>
      <c r="Q755" s="8">
        <f t="shared" si="80"/>
        <v>42019.590173611112</v>
      </c>
      <c r="R755" s="8">
        <f t="shared" si="81"/>
        <v>42049.590173611112</v>
      </c>
      <c r="S755" t="s">
        <v>8274</v>
      </c>
      <c r="T755" t="str">
        <f t="shared" si="82"/>
        <v>publishing</v>
      </c>
      <c r="U755" t="str">
        <f t="shared" si="83"/>
        <v>nonfiction</v>
      </c>
    </row>
    <row r="756" spans="1:21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14">
        <f t="shared" si="77"/>
        <v>42.346938775510203</v>
      </c>
      <c r="N756" t="b">
        <v>1</v>
      </c>
      <c r="O756" s="5">
        <f t="shared" si="78"/>
        <v>1.0375000000000001</v>
      </c>
      <c r="P756" s="14">
        <f t="shared" si="79"/>
        <v>42.346938775510203</v>
      </c>
      <c r="Q756" s="8">
        <f t="shared" si="80"/>
        <v>41249.749085648145</v>
      </c>
      <c r="R756" s="8">
        <f t="shared" si="81"/>
        <v>41279.749085648145</v>
      </c>
      <c r="S756" t="s">
        <v>8274</v>
      </c>
      <c r="T756" t="str">
        <f t="shared" si="82"/>
        <v>publishing</v>
      </c>
      <c r="U756" t="str">
        <f t="shared" si="83"/>
        <v>nonfiction</v>
      </c>
    </row>
    <row r="757" spans="1:21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14">
        <f t="shared" si="77"/>
        <v>37.466029411764708</v>
      </c>
      <c r="N757" t="b">
        <v>1</v>
      </c>
      <c r="O757" s="5">
        <f t="shared" si="78"/>
        <v>1.0190760000000001</v>
      </c>
      <c r="P757" s="14">
        <f t="shared" si="79"/>
        <v>37.466029411764708</v>
      </c>
      <c r="Q757" s="8">
        <f t="shared" si="80"/>
        <v>41383.605057870373</v>
      </c>
      <c r="R757" s="8">
        <f t="shared" si="81"/>
        <v>41414.02847222222</v>
      </c>
      <c r="S757" t="s">
        <v>8274</v>
      </c>
      <c r="T757" t="str">
        <f t="shared" si="82"/>
        <v>publishing</v>
      </c>
      <c r="U757" t="str">
        <f t="shared" si="83"/>
        <v>nonfiction</v>
      </c>
    </row>
    <row r="758" spans="1:21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14">
        <f t="shared" si="77"/>
        <v>37.454545454545453</v>
      </c>
      <c r="N758" t="b">
        <v>1</v>
      </c>
      <c r="O758" s="5">
        <f t="shared" si="78"/>
        <v>1.177142857142857</v>
      </c>
      <c r="P758" s="14">
        <f t="shared" si="79"/>
        <v>37.454545454545453</v>
      </c>
      <c r="Q758" s="8">
        <f t="shared" si="80"/>
        <v>40590.766886574071</v>
      </c>
      <c r="R758" s="8">
        <f t="shared" si="81"/>
        <v>40651.725219907406</v>
      </c>
      <c r="S758" t="s">
        <v>8274</v>
      </c>
      <c r="T758" t="str">
        <f t="shared" si="82"/>
        <v>publishing</v>
      </c>
      <c r="U758" t="str">
        <f t="shared" si="83"/>
        <v>nonfiction</v>
      </c>
    </row>
    <row r="759" spans="1:21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14">
        <f t="shared" si="77"/>
        <v>33.055555555555557</v>
      </c>
      <c r="N759" t="b">
        <v>1</v>
      </c>
      <c r="O759" s="5">
        <f t="shared" si="78"/>
        <v>2.38</v>
      </c>
      <c r="P759" s="14">
        <f t="shared" si="79"/>
        <v>33.055555555555557</v>
      </c>
      <c r="Q759" s="8">
        <f t="shared" si="80"/>
        <v>41235.054560185185</v>
      </c>
      <c r="R759" s="8">
        <f t="shared" si="81"/>
        <v>41249.054560185185</v>
      </c>
      <c r="S759" t="s">
        <v>8274</v>
      </c>
      <c r="T759" t="str">
        <f t="shared" si="82"/>
        <v>publishing</v>
      </c>
      <c r="U759" t="str">
        <f t="shared" si="83"/>
        <v>nonfiction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14">
        <f t="shared" si="77"/>
        <v>134.21052631578948</v>
      </c>
      <c r="N760" t="b">
        <v>1</v>
      </c>
      <c r="O760" s="5">
        <f t="shared" si="78"/>
        <v>1.02</v>
      </c>
      <c r="P760" s="14">
        <f t="shared" si="79"/>
        <v>134.21052631578948</v>
      </c>
      <c r="Q760" s="8">
        <f t="shared" si="80"/>
        <v>40429.836435185185</v>
      </c>
      <c r="R760" s="8">
        <f t="shared" si="81"/>
        <v>40459.836435185185</v>
      </c>
      <c r="S760" t="s">
        <v>8274</v>
      </c>
      <c r="T760" t="str">
        <f t="shared" si="82"/>
        <v>publishing</v>
      </c>
      <c r="U760" t="str">
        <f t="shared" si="83"/>
        <v>nonfiction</v>
      </c>
    </row>
    <row r="761" spans="1:21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14">
        <f t="shared" si="77"/>
        <v>51.474747474747474</v>
      </c>
      <c r="N761" t="b">
        <v>1</v>
      </c>
      <c r="O761" s="5">
        <f t="shared" si="78"/>
        <v>1.0192000000000001</v>
      </c>
      <c r="P761" s="14">
        <f t="shared" si="79"/>
        <v>51.474747474747474</v>
      </c>
      <c r="Q761" s="8">
        <f t="shared" si="80"/>
        <v>41789.330312500002</v>
      </c>
      <c r="R761" s="8">
        <f t="shared" si="81"/>
        <v>41829.330312500002</v>
      </c>
      <c r="S761" t="s">
        <v>8274</v>
      </c>
      <c r="T761" t="str">
        <f t="shared" si="82"/>
        <v>publishing</v>
      </c>
      <c r="U761" t="str">
        <f t="shared" si="83"/>
        <v>nonfiction</v>
      </c>
    </row>
    <row r="762" spans="1:21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14" t="e">
        <f t="shared" si="77"/>
        <v>#DIV/0!</v>
      </c>
      <c r="N762" t="b">
        <v>0</v>
      </c>
      <c r="O762" s="5">
        <f t="shared" si="78"/>
        <v>0</v>
      </c>
      <c r="P762" s="14" t="e">
        <f t="shared" si="79"/>
        <v>#DIV/0!</v>
      </c>
      <c r="Q762" s="8">
        <f t="shared" si="80"/>
        <v>42670.764039351852</v>
      </c>
      <c r="R762" s="8">
        <f t="shared" si="81"/>
        <v>42700.805706018517</v>
      </c>
      <c r="S762" t="s">
        <v>8275</v>
      </c>
      <c r="T762" t="str">
        <f t="shared" si="82"/>
        <v>publishing</v>
      </c>
      <c r="U762" t="str">
        <f t="shared" si="83"/>
        <v>fiction</v>
      </c>
    </row>
    <row r="763" spans="1:21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14">
        <f t="shared" si="77"/>
        <v>39.166666666666664</v>
      </c>
      <c r="N763" t="b">
        <v>0</v>
      </c>
      <c r="O763" s="5">
        <f t="shared" si="78"/>
        <v>4.7E-2</v>
      </c>
      <c r="P763" s="14">
        <f t="shared" si="79"/>
        <v>39.166666666666664</v>
      </c>
      <c r="Q763" s="8">
        <f t="shared" si="80"/>
        <v>41642.751458333332</v>
      </c>
      <c r="R763" s="8">
        <f t="shared" si="81"/>
        <v>41672.751458333332</v>
      </c>
      <c r="S763" t="s">
        <v>8275</v>
      </c>
      <c r="T763" t="str">
        <f t="shared" si="82"/>
        <v>publishing</v>
      </c>
      <c r="U763" t="str">
        <f t="shared" si="83"/>
        <v>fiction</v>
      </c>
    </row>
    <row r="764" spans="1:21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14" t="e">
        <f t="shared" si="77"/>
        <v>#DIV/0!</v>
      </c>
      <c r="N764" t="b">
        <v>0</v>
      </c>
      <c r="O764" s="5">
        <f t="shared" si="78"/>
        <v>0</v>
      </c>
      <c r="P764" s="14" t="e">
        <f t="shared" si="79"/>
        <v>#DIV/0!</v>
      </c>
      <c r="Q764" s="8">
        <f t="shared" si="80"/>
        <v>42690.858449074076</v>
      </c>
      <c r="R764" s="8">
        <f t="shared" si="81"/>
        <v>42708.25</v>
      </c>
      <c r="S764" t="s">
        <v>8275</v>
      </c>
      <c r="T764" t="str">
        <f t="shared" si="82"/>
        <v>publishing</v>
      </c>
      <c r="U764" t="str">
        <f t="shared" si="83"/>
        <v>fiction</v>
      </c>
    </row>
    <row r="765" spans="1:21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14">
        <f t="shared" si="77"/>
        <v>5</v>
      </c>
      <c r="N765" t="b">
        <v>0</v>
      </c>
      <c r="O765" s="5">
        <f t="shared" si="78"/>
        <v>1.1655011655011655E-3</v>
      </c>
      <c r="P765" s="14">
        <f t="shared" si="79"/>
        <v>5</v>
      </c>
      <c r="Q765" s="8">
        <f t="shared" si="80"/>
        <v>41471.446851851848</v>
      </c>
      <c r="R765" s="8">
        <f t="shared" si="81"/>
        <v>41501.446851851848</v>
      </c>
      <c r="S765" t="s">
        <v>8275</v>
      </c>
      <c r="T765" t="str">
        <f t="shared" si="82"/>
        <v>publishing</v>
      </c>
      <c r="U765" t="str">
        <f t="shared" si="83"/>
        <v>fiction</v>
      </c>
    </row>
    <row r="766" spans="1:21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14" t="e">
        <f t="shared" si="77"/>
        <v>#DIV/0!</v>
      </c>
      <c r="N766" t="b">
        <v>0</v>
      </c>
      <c r="O766" s="5">
        <f t="shared" si="78"/>
        <v>0</v>
      </c>
      <c r="P766" s="14" t="e">
        <f t="shared" si="79"/>
        <v>#DIV/0!</v>
      </c>
      <c r="Q766" s="8">
        <f t="shared" si="80"/>
        <v>42227.173159722224</v>
      </c>
      <c r="R766" s="8">
        <f t="shared" si="81"/>
        <v>42257.173159722224</v>
      </c>
      <c r="S766" t="s">
        <v>8275</v>
      </c>
      <c r="T766" t="str">
        <f t="shared" si="82"/>
        <v>publishing</v>
      </c>
      <c r="U766" t="str">
        <f t="shared" si="83"/>
        <v>fiction</v>
      </c>
    </row>
    <row r="767" spans="1:21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14">
        <f t="shared" si="77"/>
        <v>57.295454545454547</v>
      </c>
      <c r="N767" t="b">
        <v>0</v>
      </c>
      <c r="O767" s="5">
        <f t="shared" si="78"/>
        <v>0.36014285714285715</v>
      </c>
      <c r="P767" s="14">
        <f t="shared" si="79"/>
        <v>57.295454545454547</v>
      </c>
      <c r="Q767" s="8">
        <f t="shared" si="80"/>
        <v>41901.542638888888</v>
      </c>
      <c r="R767" s="8">
        <f t="shared" si="81"/>
        <v>41931.542638888888</v>
      </c>
      <c r="S767" t="s">
        <v>8275</v>
      </c>
      <c r="T767" t="str">
        <f t="shared" si="82"/>
        <v>publishing</v>
      </c>
      <c r="U767" t="str">
        <f t="shared" si="83"/>
        <v>fiction</v>
      </c>
    </row>
    <row r="768" spans="1:21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14" t="e">
        <f t="shared" si="77"/>
        <v>#DIV/0!</v>
      </c>
      <c r="N768" t="b">
        <v>0</v>
      </c>
      <c r="O768" s="5">
        <f t="shared" si="78"/>
        <v>0</v>
      </c>
      <c r="P768" s="14" t="e">
        <f t="shared" si="79"/>
        <v>#DIV/0!</v>
      </c>
      <c r="Q768" s="8">
        <f t="shared" si="80"/>
        <v>42021.783368055556</v>
      </c>
      <c r="R768" s="8">
        <f t="shared" si="81"/>
        <v>42051.783368055556</v>
      </c>
      <c r="S768" t="s">
        <v>8275</v>
      </c>
      <c r="T768" t="str">
        <f t="shared" si="82"/>
        <v>publishing</v>
      </c>
      <c r="U768" t="str">
        <f t="shared" si="83"/>
        <v>fiction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14">
        <f t="shared" si="77"/>
        <v>59</v>
      </c>
      <c r="N769" t="b">
        <v>0</v>
      </c>
      <c r="O769" s="5">
        <f t="shared" si="78"/>
        <v>3.5400000000000001E-2</v>
      </c>
      <c r="P769" s="14">
        <f t="shared" si="79"/>
        <v>59</v>
      </c>
      <c r="Q769" s="8">
        <f t="shared" si="80"/>
        <v>42115.143634259264</v>
      </c>
      <c r="R769" s="8">
        <f t="shared" si="81"/>
        <v>42145.143634259264</v>
      </c>
      <c r="S769" t="s">
        <v>8275</v>
      </c>
      <c r="T769" t="str">
        <f t="shared" si="82"/>
        <v>publishing</v>
      </c>
      <c r="U769" t="str">
        <f t="shared" si="83"/>
        <v>fiction</v>
      </c>
    </row>
    <row r="770" spans="1:21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14" t="e">
        <f t="shared" ref="M770:M833" si="84">$E770/$L770</f>
        <v>#DIV/0!</v>
      </c>
      <c r="N770" t="b">
        <v>0</v>
      </c>
      <c r="O770" s="5">
        <f t="shared" ref="O770:O833" si="85">E770/D770</f>
        <v>0</v>
      </c>
      <c r="P770" s="14" t="e">
        <f t="shared" ref="P770:P833" si="86">$E770/$L770</f>
        <v>#DIV/0!</v>
      </c>
      <c r="Q770" s="8">
        <f t="shared" ref="Q770:Q833" si="87">(((J770/60)/60)/24)+DATE(1970,1,1)</f>
        <v>41594.207060185188</v>
      </c>
      <c r="R770" s="8">
        <f t="shared" ref="R770:R833" si="88">(((I770/60)/60)/24)+DATE(1970,1,1)</f>
        <v>41624.207060185188</v>
      </c>
      <c r="S770" t="s">
        <v>8275</v>
      </c>
      <c r="T770" t="str">
        <f t="shared" ref="T770:T833" si="89">LEFT(S770, SEARCH("/",S770,1)-1)</f>
        <v>publishing</v>
      </c>
      <c r="U770" t="str">
        <f t="shared" ref="U770:U833" si="90">RIGHT(S770,LEN(S770)-SEARCH("/",S770,1))</f>
        <v>fiction</v>
      </c>
    </row>
    <row r="771" spans="1:21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14">
        <f t="shared" si="84"/>
        <v>31.846153846153847</v>
      </c>
      <c r="N771" t="b">
        <v>0</v>
      </c>
      <c r="O771" s="5">
        <f t="shared" si="85"/>
        <v>0.41399999999999998</v>
      </c>
      <c r="P771" s="14">
        <f t="shared" si="86"/>
        <v>31.846153846153847</v>
      </c>
      <c r="Q771" s="8">
        <f t="shared" si="87"/>
        <v>41604.996458333335</v>
      </c>
      <c r="R771" s="8">
        <f t="shared" si="88"/>
        <v>41634.996458333335</v>
      </c>
      <c r="S771" t="s">
        <v>8275</v>
      </c>
      <c r="T771" t="str">
        <f t="shared" si="89"/>
        <v>publishing</v>
      </c>
      <c r="U771" t="str">
        <f t="shared" si="90"/>
        <v>fiction</v>
      </c>
    </row>
    <row r="772" spans="1:21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14" t="e">
        <f t="shared" si="84"/>
        <v>#DIV/0!</v>
      </c>
      <c r="N772" t="b">
        <v>0</v>
      </c>
      <c r="O772" s="5">
        <f t="shared" si="85"/>
        <v>0</v>
      </c>
      <c r="P772" s="14" t="e">
        <f t="shared" si="86"/>
        <v>#DIV/0!</v>
      </c>
      <c r="Q772" s="8">
        <f t="shared" si="87"/>
        <v>41289.999641203707</v>
      </c>
      <c r="R772" s="8">
        <f t="shared" si="88"/>
        <v>41329.999641203707</v>
      </c>
      <c r="S772" t="s">
        <v>8275</v>
      </c>
      <c r="T772" t="str">
        <f t="shared" si="89"/>
        <v>publishing</v>
      </c>
      <c r="U772" t="str">
        <f t="shared" si="90"/>
        <v>fiction</v>
      </c>
    </row>
    <row r="773" spans="1:21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14">
        <f t="shared" si="84"/>
        <v>10</v>
      </c>
      <c r="N773" t="b">
        <v>0</v>
      </c>
      <c r="O773" s="5">
        <f t="shared" si="85"/>
        <v>2.631578947368421E-4</v>
      </c>
      <c r="P773" s="14">
        <f t="shared" si="86"/>
        <v>10</v>
      </c>
      <c r="Q773" s="8">
        <f t="shared" si="87"/>
        <v>42349.824097222227</v>
      </c>
      <c r="R773" s="8">
        <f t="shared" si="88"/>
        <v>42399.824097222227</v>
      </c>
      <c r="S773" t="s">
        <v>8275</v>
      </c>
      <c r="T773" t="str">
        <f t="shared" si="89"/>
        <v>publishing</v>
      </c>
      <c r="U773" t="str">
        <f t="shared" si="90"/>
        <v>fiction</v>
      </c>
    </row>
    <row r="774" spans="1:21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14">
        <f t="shared" si="84"/>
        <v>50</v>
      </c>
      <c r="N774" t="b">
        <v>0</v>
      </c>
      <c r="O774" s="5">
        <f t="shared" si="85"/>
        <v>3.3333333333333333E-2</v>
      </c>
      <c r="P774" s="14">
        <f t="shared" si="86"/>
        <v>50</v>
      </c>
      <c r="Q774" s="8">
        <f t="shared" si="87"/>
        <v>40068.056932870371</v>
      </c>
      <c r="R774" s="8">
        <f t="shared" si="88"/>
        <v>40118.165972222225</v>
      </c>
      <c r="S774" t="s">
        <v>8275</v>
      </c>
      <c r="T774" t="str">
        <f t="shared" si="89"/>
        <v>publishing</v>
      </c>
      <c r="U774" t="str">
        <f t="shared" si="90"/>
        <v>fiction</v>
      </c>
    </row>
    <row r="775" spans="1:21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14">
        <f t="shared" si="84"/>
        <v>16</v>
      </c>
      <c r="N775" t="b">
        <v>0</v>
      </c>
      <c r="O775" s="5">
        <f t="shared" si="85"/>
        <v>8.5129023676509714E-3</v>
      </c>
      <c r="P775" s="14">
        <f t="shared" si="86"/>
        <v>16</v>
      </c>
      <c r="Q775" s="8">
        <f t="shared" si="87"/>
        <v>42100.735937499994</v>
      </c>
      <c r="R775" s="8">
        <f t="shared" si="88"/>
        <v>42134.959027777775</v>
      </c>
      <c r="S775" t="s">
        <v>8275</v>
      </c>
      <c r="T775" t="str">
        <f t="shared" si="89"/>
        <v>publishing</v>
      </c>
      <c r="U775" t="str">
        <f t="shared" si="90"/>
        <v>fiction</v>
      </c>
    </row>
    <row r="776" spans="1:21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14">
        <f t="shared" si="84"/>
        <v>39</v>
      </c>
      <c r="N776" t="b">
        <v>0</v>
      </c>
      <c r="O776" s="5">
        <f t="shared" si="85"/>
        <v>0.70199999999999996</v>
      </c>
      <c r="P776" s="14">
        <f t="shared" si="86"/>
        <v>39</v>
      </c>
      <c r="Q776" s="8">
        <f t="shared" si="87"/>
        <v>41663.780300925922</v>
      </c>
      <c r="R776" s="8">
        <f t="shared" si="88"/>
        <v>41693.780300925922</v>
      </c>
      <c r="S776" t="s">
        <v>8275</v>
      </c>
      <c r="T776" t="str">
        <f t="shared" si="89"/>
        <v>publishing</v>
      </c>
      <c r="U776" t="str">
        <f t="shared" si="90"/>
        <v>fiction</v>
      </c>
    </row>
    <row r="777" spans="1:21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14">
        <f t="shared" si="84"/>
        <v>34</v>
      </c>
      <c r="N777" t="b">
        <v>0</v>
      </c>
      <c r="O777" s="5">
        <f t="shared" si="85"/>
        <v>1.7000000000000001E-2</v>
      </c>
      <c r="P777" s="14">
        <f t="shared" si="86"/>
        <v>34</v>
      </c>
      <c r="Q777" s="8">
        <f t="shared" si="87"/>
        <v>40863.060127314813</v>
      </c>
      <c r="R777" s="8">
        <f t="shared" si="88"/>
        <v>40893.060127314813</v>
      </c>
      <c r="S777" t="s">
        <v>8275</v>
      </c>
      <c r="T777" t="str">
        <f t="shared" si="89"/>
        <v>publishing</v>
      </c>
      <c r="U777" t="str">
        <f t="shared" si="90"/>
        <v>fiction</v>
      </c>
    </row>
    <row r="778" spans="1:21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14">
        <f t="shared" si="84"/>
        <v>63.122807017543863</v>
      </c>
      <c r="N778" t="b">
        <v>0</v>
      </c>
      <c r="O778" s="5">
        <f t="shared" si="85"/>
        <v>0.51400000000000001</v>
      </c>
      <c r="P778" s="14">
        <f t="shared" si="86"/>
        <v>63.122807017543863</v>
      </c>
      <c r="Q778" s="8">
        <f t="shared" si="87"/>
        <v>42250.685706018514</v>
      </c>
      <c r="R778" s="8">
        <f t="shared" si="88"/>
        <v>42288.208333333328</v>
      </c>
      <c r="S778" t="s">
        <v>8275</v>
      </c>
      <c r="T778" t="str">
        <f t="shared" si="89"/>
        <v>publishing</v>
      </c>
      <c r="U778" t="str">
        <f t="shared" si="90"/>
        <v>fiction</v>
      </c>
    </row>
    <row r="779" spans="1:21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14">
        <f t="shared" si="84"/>
        <v>7</v>
      </c>
      <c r="N779" t="b">
        <v>0</v>
      </c>
      <c r="O779" s="5">
        <f t="shared" si="85"/>
        <v>7.0000000000000001E-3</v>
      </c>
      <c r="P779" s="14">
        <f t="shared" si="86"/>
        <v>7</v>
      </c>
      <c r="Q779" s="8">
        <f t="shared" si="87"/>
        <v>41456.981215277774</v>
      </c>
      <c r="R779" s="8">
        <f t="shared" si="88"/>
        <v>41486.981215277774</v>
      </c>
      <c r="S779" t="s">
        <v>8275</v>
      </c>
      <c r="T779" t="str">
        <f t="shared" si="89"/>
        <v>publishing</v>
      </c>
      <c r="U779" t="str">
        <f t="shared" si="90"/>
        <v>fiction</v>
      </c>
    </row>
    <row r="780" spans="1:21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14">
        <f t="shared" si="84"/>
        <v>2</v>
      </c>
      <c r="N780" t="b">
        <v>0</v>
      </c>
      <c r="O780" s="5">
        <f t="shared" si="85"/>
        <v>4.0000000000000001E-3</v>
      </c>
      <c r="P780" s="14">
        <f t="shared" si="86"/>
        <v>2</v>
      </c>
      <c r="Q780" s="8">
        <f t="shared" si="87"/>
        <v>41729.702314814815</v>
      </c>
      <c r="R780" s="8">
        <f t="shared" si="88"/>
        <v>41759.702314814815</v>
      </c>
      <c r="S780" t="s">
        <v>8275</v>
      </c>
      <c r="T780" t="str">
        <f t="shared" si="89"/>
        <v>publishing</v>
      </c>
      <c r="U780" t="str">
        <f t="shared" si="90"/>
        <v>fiction</v>
      </c>
    </row>
    <row r="781" spans="1:21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14">
        <f t="shared" si="84"/>
        <v>66.666666666666671</v>
      </c>
      <c r="N781" t="b">
        <v>0</v>
      </c>
      <c r="O781" s="5">
        <f t="shared" si="85"/>
        <v>2.6666666666666668E-2</v>
      </c>
      <c r="P781" s="14">
        <f t="shared" si="86"/>
        <v>66.666666666666671</v>
      </c>
      <c r="Q781" s="8">
        <f t="shared" si="87"/>
        <v>40436.68408564815</v>
      </c>
      <c r="R781" s="8">
        <f t="shared" si="88"/>
        <v>40466.166666666664</v>
      </c>
      <c r="S781" t="s">
        <v>8275</v>
      </c>
      <c r="T781" t="str">
        <f t="shared" si="89"/>
        <v>publishing</v>
      </c>
      <c r="U781" t="str">
        <f t="shared" si="90"/>
        <v>fiction</v>
      </c>
    </row>
    <row r="782" spans="1:21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14">
        <f t="shared" si="84"/>
        <v>38.518518518518519</v>
      </c>
      <c r="N782" t="b">
        <v>1</v>
      </c>
      <c r="O782" s="5">
        <f t="shared" si="85"/>
        <v>1.04</v>
      </c>
      <c r="P782" s="14">
        <f t="shared" si="86"/>
        <v>38.518518518518519</v>
      </c>
      <c r="Q782" s="8">
        <f t="shared" si="87"/>
        <v>40636.673900462964</v>
      </c>
      <c r="R782" s="8">
        <f t="shared" si="88"/>
        <v>40666.673900462964</v>
      </c>
      <c r="S782" t="s">
        <v>8276</v>
      </c>
      <c r="T782" t="str">
        <f t="shared" si="89"/>
        <v>music</v>
      </c>
      <c r="U782" t="str">
        <f t="shared" si="90"/>
        <v>rock</v>
      </c>
    </row>
    <row r="783" spans="1:21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14">
        <f t="shared" si="84"/>
        <v>42.609200000000001</v>
      </c>
      <c r="N783" t="b">
        <v>1</v>
      </c>
      <c r="O783" s="5">
        <f t="shared" si="85"/>
        <v>1.3315375</v>
      </c>
      <c r="P783" s="14">
        <f t="shared" si="86"/>
        <v>42.609200000000001</v>
      </c>
      <c r="Q783" s="8">
        <f t="shared" si="87"/>
        <v>41403.000856481485</v>
      </c>
      <c r="R783" s="8">
        <f t="shared" si="88"/>
        <v>41433.000856481485</v>
      </c>
      <c r="S783" t="s">
        <v>8276</v>
      </c>
      <c r="T783" t="str">
        <f t="shared" si="89"/>
        <v>music</v>
      </c>
      <c r="U783" t="str">
        <f t="shared" si="90"/>
        <v>rock</v>
      </c>
    </row>
    <row r="784" spans="1:21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14">
        <f t="shared" si="84"/>
        <v>50</v>
      </c>
      <c r="N784" t="b">
        <v>1</v>
      </c>
      <c r="O784" s="5">
        <f t="shared" si="85"/>
        <v>1</v>
      </c>
      <c r="P784" s="14">
        <f t="shared" si="86"/>
        <v>50</v>
      </c>
      <c r="Q784" s="8">
        <f t="shared" si="87"/>
        <v>41116.758125</v>
      </c>
      <c r="R784" s="8">
        <f t="shared" si="88"/>
        <v>41146.758125</v>
      </c>
      <c r="S784" t="s">
        <v>8276</v>
      </c>
      <c r="T784" t="str">
        <f t="shared" si="89"/>
        <v>music</v>
      </c>
      <c r="U784" t="str">
        <f t="shared" si="90"/>
        <v>rock</v>
      </c>
    </row>
    <row r="785" spans="1:21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14">
        <f t="shared" si="84"/>
        <v>63.485714285714288</v>
      </c>
      <c r="N785" t="b">
        <v>1</v>
      </c>
      <c r="O785" s="5">
        <f t="shared" si="85"/>
        <v>1.4813333333333334</v>
      </c>
      <c r="P785" s="14">
        <f t="shared" si="86"/>
        <v>63.485714285714288</v>
      </c>
      <c r="Q785" s="8">
        <f t="shared" si="87"/>
        <v>40987.773715277777</v>
      </c>
      <c r="R785" s="8">
        <f t="shared" si="88"/>
        <v>41026.916666666664</v>
      </c>
      <c r="S785" t="s">
        <v>8276</v>
      </c>
      <c r="T785" t="str">
        <f t="shared" si="89"/>
        <v>music</v>
      </c>
      <c r="U785" t="str">
        <f t="shared" si="90"/>
        <v>rock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14">
        <f t="shared" si="84"/>
        <v>102.5</v>
      </c>
      <c r="N786" t="b">
        <v>1</v>
      </c>
      <c r="O786" s="5">
        <f t="shared" si="85"/>
        <v>1.0249999999999999</v>
      </c>
      <c r="P786" s="14">
        <f t="shared" si="86"/>
        <v>102.5</v>
      </c>
      <c r="Q786" s="8">
        <f t="shared" si="87"/>
        <v>41675.149525462963</v>
      </c>
      <c r="R786" s="8">
        <f t="shared" si="88"/>
        <v>41715.107858796298</v>
      </c>
      <c r="S786" t="s">
        <v>8276</v>
      </c>
      <c r="T786" t="str">
        <f t="shared" si="89"/>
        <v>music</v>
      </c>
      <c r="U786" t="str">
        <f t="shared" si="90"/>
        <v>rock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14">
        <f t="shared" si="84"/>
        <v>31.142758620689655</v>
      </c>
      <c r="N787" t="b">
        <v>1</v>
      </c>
      <c r="O787" s="5">
        <f t="shared" si="85"/>
        <v>1.8062799999999999</v>
      </c>
      <c r="P787" s="14">
        <f t="shared" si="86"/>
        <v>31.142758620689655</v>
      </c>
      <c r="Q787" s="8">
        <f t="shared" si="87"/>
        <v>41303.593923611108</v>
      </c>
      <c r="R787" s="8">
        <f t="shared" si="88"/>
        <v>41333.593923611108</v>
      </c>
      <c r="S787" t="s">
        <v>8276</v>
      </c>
      <c r="T787" t="str">
        <f t="shared" si="89"/>
        <v>music</v>
      </c>
      <c r="U787" t="str">
        <f t="shared" si="90"/>
        <v>rock</v>
      </c>
    </row>
    <row r="788" spans="1:21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14">
        <f t="shared" si="84"/>
        <v>162.27272727272728</v>
      </c>
      <c r="N788" t="b">
        <v>1</v>
      </c>
      <c r="O788" s="5">
        <f t="shared" si="85"/>
        <v>1.4279999999999999</v>
      </c>
      <c r="P788" s="14">
        <f t="shared" si="86"/>
        <v>162.27272727272728</v>
      </c>
      <c r="Q788" s="8">
        <f t="shared" si="87"/>
        <v>40983.055949074071</v>
      </c>
      <c r="R788" s="8">
        <f t="shared" si="88"/>
        <v>41040.657638888886</v>
      </c>
      <c r="S788" t="s">
        <v>8276</v>
      </c>
      <c r="T788" t="str">
        <f t="shared" si="89"/>
        <v>music</v>
      </c>
      <c r="U788" t="str">
        <f t="shared" si="90"/>
        <v>rock</v>
      </c>
    </row>
    <row r="789" spans="1:21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14">
        <f t="shared" si="84"/>
        <v>80.588235294117652</v>
      </c>
      <c r="N789" t="b">
        <v>1</v>
      </c>
      <c r="O789" s="5">
        <f t="shared" si="85"/>
        <v>1.1416666666666666</v>
      </c>
      <c r="P789" s="14">
        <f t="shared" si="86"/>
        <v>80.588235294117652</v>
      </c>
      <c r="Q789" s="8">
        <f t="shared" si="87"/>
        <v>41549.627615740741</v>
      </c>
      <c r="R789" s="8">
        <f t="shared" si="88"/>
        <v>41579.627615740741</v>
      </c>
      <c r="S789" t="s">
        <v>8276</v>
      </c>
      <c r="T789" t="str">
        <f t="shared" si="89"/>
        <v>music</v>
      </c>
      <c r="U789" t="str">
        <f t="shared" si="90"/>
        <v>rock</v>
      </c>
    </row>
    <row r="790" spans="1:21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14">
        <f t="shared" si="84"/>
        <v>59.85441176470588</v>
      </c>
      <c r="N790" t="b">
        <v>1</v>
      </c>
      <c r="O790" s="5">
        <f t="shared" si="85"/>
        <v>2.03505</v>
      </c>
      <c r="P790" s="14">
        <f t="shared" si="86"/>
        <v>59.85441176470588</v>
      </c>
      <c r="Q790" s="8">
        <f t="shared" si="87"/>
        <v>41059.006805555553</v>
      </c>
      <c r="R790" s="8">
        <f t="shared" si="88"/>
        <v>41097.165972222225</v>
      </c>
      <c r="S790" t="s">
        <v>8276</v>
      </c>
      <c r="T790" t="str">
        <f t="shared" si="89"/>
        <v>music</v>
      </c>
      <c r="U790" t="str">
        <f t="shared" si="90"/>
        <v>rock</v>
      </c>
    </row>
    <row r="791" spans="1:21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14">
        <f t="shared" si="84"/>
        <v>132.85714285714286</v>
      </c>
      <c r="N791" t="b">
        <v>1</v>
      </c>
      <c r="O791" s="5">
        <f t="shared" si="85"/>
        <v>1.0941176470588236</v>
      </c>
      <c r="P791" s="14">
        <f t="shared" si="86"/>
        <v>132.85714285714286</v>
      </c>
      <c r="Q791" s="8">
        <f t="shared" si="87"/>
        <v>41277.186111111114</v>
      </c>
      <c r="R791" s="8">
        <f t="shared" si="88"/>
        <v>41295.332638888889</v>
      </c>
      <c r="S791" t="s">
        <v>8276</v>
      </c>
      <c r="T791" t="str">
        <f t="shared" si="89"/>
        <v>music</v>
      </c>
      <c r="U791" t="str">
        <f t="shared" si="90"/>
        <v>rock</v>
      </c>
    </row>
    <row r="792" spans="1:21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14">
        <f t="shared" si="84"/>
        <v>92.547820512820508</v>
      </c>
      <c r="N792" t="b">
        <v>1</v>
      </c>
      <c r="O792" s="5">
        <f t="shared" si="85"/>
        <v>1.443746</v>
      </c>
      <c r="P792" s="14">
        <f t="shared" si="86"/>
        <v>92.547820512820508</v>
      </c>
      <c r="Q792" s="8">
        <f t="shared" si="87"/>
        <v>41276.047905092593</v>
      </c>
      <c r="R792" s="8">
        <f t="shared" si="88"/>
        <v>41306.047905092593</v>
      </c>
      <c r="S792" t="s">
        <v>8276</v>
      </c>
      <c r="T792" t="str">
        <f t="shared" si="89"/>
        <v>music</v>
      </c>
      <c r="U792" t="str">
        <f t="shared" si="90"/>
        <v>rock</v>
      </c>
    </row>
    <row r="793" spans="1:21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14">
        <f t="shared" si="84"/>
        <v>60.859375</v>
      </c>
      <c r="N793" t="b">
        <v>1</v>
      </c>
      <c r="O793" s="5">
        <f t="shared" si="85"/>
        <v>1.0386666666666666</v>
      </c>
      <c r="P793" s="14">
        <f t="shared" si="86"/>
        <v>60.859375</v>
      </c>
      <c r="Q793" s="8">
        <f t="shared" si="87"/>
        <v>41557.780624999999</v>
      </c>
      <c r="R793" s="8">
        <f t="shared" si="88"/>
        <v>41591.249305555553</v>
      </c>
      <c r="S793" t="s">
        <v>8276</v>
      </c>
      <c r="T793" t="str">
        <f t="shared" si="89"/>
        <v>music</v>
      </c>
      <c r="U793" t="str">
        <f t="shared" si="90"/>
        <v>rock</v>
      </c>
    </row>
    <row r="794" spans="1:2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14">
        <f t="shared" si="84"/>
        <v>41.851833333333339</v>
      </c>
      <c r="N794" t="b">
        <v>1</v>
      </c>
      <c r="O794" s="5">
        <f t="shared" si="85"/>
        <v>1.0044440000000001</v>
      </c>
      <c r="P794" s="14">
        <f t="shared" si="86"/>
        <v>41.851833333333339</v>
      </c>
      <c r="Q794" s="8">
        <f t="shared" si="87"/>
        <v>41555.873645833337</v>
      </c>
      <c r="R794" s="8">
        <f t="shared" si="88"/>
        <v>41585.915312500001</v>
      </c>
      <c r="S794" t="s">
        <v>8276</v>
      </c>
      <c r="T794" t="str">
        <f t="shared" si="89"/>
        <v>music</v>
      </c>
      <c r="U794" t="str">
        <f t="shared" si="90"/>
        <v>rock</v>
      </c>
    </row>
    <row r="795" spans="1:21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14">
        <f t="shared" si="84"/>
        <v>88.325937499999995</v>
      </c>
      <c r="N795" t="b">
        <v>1</v>
      </c>
      <c r="O795" s="5">
        <f t="shared" si="85"/>
        <v>1.0277927272727272</v>
      </c>
      <c r="P795" s="14">
        <f t="shared" si="86"/>
        <v>88.325937499999995</v>
      </c>
      <c r="Q795" s="8">
        <f t="shared" si="87"/>
        <v>41442.741249999999</v>
      </c>
      <c r="R795" s="8">
        <f t="shared" si="88"/>
        <v>41458.207638888889</v>
      </c>
      <c r="S795" t="s">
        <v>8276</v>
      </c>
      <c r="T795" t="str">
        <f t="shared" si="89"/>
        <v>music</v>
      </c>
      <c r="U795" t="str">
        <f t="shared" si="90"/>
        <v>rock</v>
      </c>
    </row>
    <row r="796" spans="1:21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14">
        <f t="shared" si="84"/>
        <v>158.96226415094338</v>
      </c>
      <c r="N796" t="b">
        <v>1</v>
      </c>
      <c r="O796" s="5">
        <f t="shared" si="85"/>
        <v>1.0531250000000001</v>
      </c>
      <c r="P796" s="14">
        <f t="shared" si="86"/>
        <v>158.96226415094338</v>
      </c>
      <c r="Q796" s="8">
        <f t="shared" si="87"/>
        <v>40736.115011574075</v>
      </c>
      <c r="R796" s="8">
        <f t="shared" si="88"/>
        <v>40791.712500000001</v>
      </c>
      <c r="S796" t="s">
        <v>8276</v>
      </c>
      <c r="T796" t="str">
        <f t="shared" si="89"/>
        <v>music</v>
      </c>
      <c r="U796" t="str">
        <f t="shared" si="90"/>
        <v>rock</v>
      </c>
    </row>
    <row r="797" spans="1:21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14">
        <f t="shared" si="84"/>
        <v>85.054347826086953</v>
      </c>
      <c r="N797" t="b">
        <v>1</v>
      </c>
      <c r="O797" s="5">
        <f t="shared" si="85"/>
        <v>1.1178571428571429</v>
      </c>
      <c r="P797" s="14">
        <f t="shared" si="86"/>
        <v>85.054347826086953</v>
      </c>
      <c r="Q797" s="8">
        <f t="shared" si="87"/>
        <v>40963.613032407404</v>
      </c>
      <c r="R797" s="8">
        <f t="shared" si="88"/>
        <v>41006.207638888889</v>
      </c>
      <c r="S797" t="s">
        <v>8276</v>
      </c>
      <c r="T797" t="str">
        <f t="shared" si="89"/>
        <v>music</v>
      </c>
      <c r="U797" t="str">
        <f t="shared" si="90"/>
        <v>rock</v>
      </c>
    </row>
    <row r="798" spans="1:21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14">
        <f t="shared" si="84"/>
        <v>112.61111111111111</v>
      </c>
      <c r="N798" t="b">
        <v>1</v>
      </c>
      <c r="O798" s="5">
        <f t="shared" si="85"/>
        <v>1.0135000000000001</v>
      </c>
      <c r="P798" s="14">
        <f t="shared" si="86"/>
        <v>112.61111111111111</v>
      </c>
      <c r="Q798" s="8">
        <f t="shared" si="87"/>
        <v>41502.882928240739</v>
      </c>
      <c r="R798" s="8">
        <f t="shared" si="88"/>
        <v>41532.881944444445</v>
      </c>
      <c r="S798" t="s">
        <v>8276</v>
      </c>
      <c r="T798" t="str">
        <f t="shared" si="89"/>
        <v>music</v>
      </c>
      <c r="U798" t="str">
        <f t="shared" si="90"/>
        <v>rock</v>
      </c>
    </row>
    <row r="799" spans="1:21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14">
        <f t="shared" si="84"/>
        <v>45.436619718309856</v>
      </c>
      <c r="N799" t="b">
        <v>1</v>
      </c>
      <c r="O799" s="5">
        <f t="shared" si="85"/>
        <v>1.0753333333333333</v>
      </c>
      <c r="P799" s="14">
        <f t="shared" si="86"/>
        <v>45.436619718309856</v>
      </c>
      <c r="Q799" s="8">
        <f t="shared" si="87"/>
        <v>40996.994074074071</v>
      </c>
      <c r="R799" s="8">
        <f t="shared" si="88"/>
        <v>41028.166666666664</v>
      </c>
      <c r="S799" t="s">
        <v>8276</v>
      </c>
      <c r="T799" t="str">
        <f t="shared" si="89"/>
        <v>music</v>
      </c>
      <c r="U799" t="str">
        <f t="shared" si="90"/>
        <v>rock</v>
      </c>
    </row>
    <row r="800" spans="1:21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14">
        <f t="shared" si="84"/>
        <v>46.218390804597703</v>
      </c>
      <c r="N800" t="b">
        <v>1</v>
      </c>
      <c r="O800" s="5">
        <f t="shared" si="85"/>
        <v>1.1488571428571428</v>
      </c>
      <c r="P800" s="14">
        <f t="shared" si="86"/>
        <v>46.218390804597703</v>
      </c>
      <c r="Q800" s="8">
        <f t="shared" si="87"/>
        <v>41882.590127314819</v>
      </c>
      <c r="R800" s="8">
        <f t="shared" si="88"/>
        <v>41912.590127314819</v>
      </c>
      <c r="S800" t="s">
        <v>8276</v>
      </c>
      <c r="T800" t="str">
        <f t="shared" si="89"/>
        <v>music</v>
      </c>
      <c r="U800" t="str">
        <f t="shared" si="90"/>
        <v>rock</v>
      </c>
    </row>
    <row r="801" spans="1:21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14">
        <f t="shared" si="84"/>
        <v>178.60714285714286</v>
      </c>
      <c r="N801" t="b">
        <v>1</v>
      </c>
      <c r="O801" s="5">
        <f t="shared" si="85"/>
        <v>1.0002</v>
      </c>
      <c r="P801" s="14">
        <f t="shared" si="86"/>
        <v>178.60714285714286</v>
      </c>
      <c r="Q801" s="8">
        <f t="shared" si="87"/>
        <v>40996.667199074072</v>
      </c>
      <c r="R801" s="8">
        <f t="shared" si="88"/>
        <v>41026.667199074072</v>
      </c>
      <c r="S801" t="s">
        <v>8276</v>
      </c>
      <c r="T801" t="str">
        <f t="shared" si="89"/>
        <v>music</v>
      </c>
      <c r="U801" t="str">
        <f t="shared" si="90"/>
        <v>rock</v>
      </c>
    </row>
    <row r="802" spans="1:21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14">
        <f t="shared" si="84"/>
        <v>40.75</v>
      </c>
      <c r="N802" t="b">
        <v>1</v>
      </c>
      <c r="O802" s="5">
        <f t="shared" si="85"/>
        <v>1.5213333333333334</v>
      </c>
      <c r="P802" s="14">
        <f t="shared" si="86"/>
        <v>40.75</v>
      </c>
      <c r="Q802" s="8">
        <f t="shared" si="87"/>
        <v>41863.433495370373</v>
      </c>
      <c r="R802" s="8">
        <f t="shared" si="88"/>
        <v>41893.433495370373</v>
      </c>
      <c r="S802" t="s">
        <v>8276</v>
      </c>
      <c r="T802" t="str">
        <f t="shared" si="89"/>
        <v>music</v>
      </c>
      <c r="U802" t="str">
        <f t="shared" si="90"/>
        <v>rock</v>
      </c>
    </row>
    <row r="803" spans="1:21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14">
        <f t="shared" si="84"/>
        <v>43.733921568627444</v>
      </c>
      <c r="N803" t="b">
        <v>1</v>
      </c>
      <c r="O803" s="5">
        <f t="shared" si="85"/>
        <v>1.1152149999999998</v>
      </c>
      <c r="P803" s="14">
        <f t="shared" si="86"/>
        <v>43.733921568627444</v>
      </c>
      <c r="Q803" s="8">
        <f t="shared" si="87"/>
        <v>40695.795370370368</v>
      </c>
      <c r="R803" s="8">
        <f t="shared" si="88"/>
        <v>40725.795370370368</v>
      </c>
      <c r="S803" t="s">
        <v>8276</v>
      </c>
      <c r="T803" t="str">
        <f t="shared" si="89"/>
        <v>music</v>
      </c>
      <c r="U803" t="str">
        <f t="shared" si="90"/>
        <v>rock</v>
      </c>
    </row>
    <row r="804" spans="1:21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14">
        <f t="shared" si="84"/>
        <v>81.066666666666663</v>
      </c>
      <c r="N804" t="b">
        <v>1</v>
      </c>
      <c r="O804" s="5">
        <f t="shared" si="85"/>
        <v>1.0133333333333334</v>
      </c>
      <c r="P804" s="14">
        <f t="shared" si="86"/>
        <v>81.066666666666663</v>
      </c>
      <c r="Q804" s="8">
        <f t="shared" si="87"/>
        <v>41123.022268518522</v>
      </c>
      <c r="R804" s="8">
        <f t="shared" si="88"/>
        <v>41169.170138888891</v>
      </c>
      <c r="S804" t="s">
        <v>8276</v>
      </c>
      <c r="T804" t="str">
        <f t="shared" si="89"/>
        <v>music</v>
      </c>
      <c r="U804" t="str">
        <f t="shared" si="90"/>
        <v>rock</v>
      </c>
    </row>
    <row r="805" spans="1:21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14">
        <f t="shared" si="84"/>
        <v>74.60526315789474</v>
      </c>
      <c r="N805" t="b">
        <v>1</v>
      </c>
      <c r="O805" s="5">
        <f t="shared" si="85"/>
        <v>1.232608695652174</v>
      </c>
      <c r="P805" s="14">
        <f t="shared" si="86"/>
        <v>74.60526315789474</v>
      </c>
      <c r="Q805" s="8">
        <f t="shared" si="87"/>
        <v>40665.949976851851</v>
      </c>
      <c r="R805" s="8">
        <f t="shared" si="88"/>
        <v>40692.041666666664</v>
      </c>
      <c r="S805" t="s">
        <v>8276</v>
      </c>
      <c r="T805" t="str">
        <f t="shared" si="89"/>
        <v>music</v>
      </c>
      <c r="U805" t="str">
        <f t="shared" si="90"/>
        <v>rock</v>
      </c>
    </row>
    <row r="806" spans="1:21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14">
        <f t="shared" si="84"/>
        <v>305.55555555555554</v>
      </c>
      <c r="N806" t="b">
        <v>1</v>
      </c>
      <c r="O806" s="5">
        <f t="shared" si="85"/>
        <v>1</v>
      </c>
      <c r="P806" s="14">
        <f t="shared" si="86"/>
        <v>305.55555555555554</v>
      </c>
      <c r="Q806" s="8">
        <f t="shared" si="87"/>
        <v>40730.105625000004</v>
      </c>
      <c r="R806" s="8">
        <f t="shared" si="88"/>
        <v>40747.165972222225</v>
      </c>
      <c r="S806" t="s">
        <v>8276</v>
      </c>
      <c r="T806" t="str">
        <f t="shared" si="89"/>
        <v>music</v>
      </c>
      <c r="U806" t="str">
        <f t="shared" si="90"/>
        <v>rock</v>
      </c>
    </row>
    <row r="807" spans="1:21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14">
        <f t="shared" si="84"/>
        <v>58.333333333333336</v>
      </c>
      <c r="N807" t="b">
        <v>1</v>
      </c>
      <c r="O807" s="5">
        <f t="shared" si="85"/>
        <v>1.05</v>
      </c>
      <c r="P807" s="14">
        <f t="shared" si="86"/>
        <v>58.333333333333336</v>
      </c>
      <c r="Q807" s="8">
        <f t="shared" si="87"/>
        <v>40690.823055555556</v>
      </c>
      <c r="R807" s="8">
        <f t="shared" si="88"/>
        <v>40740.958333333336</v>
      </c>
      <c r="S807" t="s">
        <v>8276</v>
      </c>
      <c r="T807" t="str">
        <f t="shared" si="89"/>
        <v>music</v>
      </c>
      <c r="U807" t="str">
        <f t="shared" si="90"/>
        <v>rock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14">
        <f t="shared" si="84"/>
        <v>117.67605633802818</v>
      </c>
      <c r="N808" t="b">
        <v>1</v>
      </c>
      <c r="O808" s="5">
        <f t="shared" si="85"/>
        <v>1.0443750000000001</v>
      </c>
      <c r="P808" s="14">
        <f t="shared" si="86"/>
        <v>117.67605633802818</v>
      </c>
      <c r="Q808" s="8">
        <f t="shared" si="87"/>
        <v>40763.691423611112</v>
      </c>
      <c r="R808" s="8">
        <f t="shared" si="88"/>
        <v>40793.691423611112</v>
      </c>
      <c r="S808" t="s">
        <v>8276</v>
      </c>
      <c r="T808" t="str">
        <f t="shared" si="89"/>
        <v>music</v>
      </c>
      <c r="U808" t="str">
        <f t="shared" si="90"/>
        <v>rock</v>
      </c>
    </row>
    <row r="809" spans="1:2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14">
        <f t="shared" si="84"/>
        <v>73.771929824561397</v>
      </c>
      <c r="N809" t="b">
        <v>1</v>
      </c>
      <c r="O809" s="5">
        <f t="shared" si="85"/>
        <v>1.05125</v>
      </c>
      <c r="P809" s="14">
        <f t="shared" si="86"/>
        <v>73.771929824561397</v>
      </c>
      <c r="Q809" s="8">
        <f t="shared" si="87"/>
        <v>42759.628599537042</v>
      </c>
      <c r="R809" s="8">
        <f t="shared" si="88"/>
        <v>42795.083333333328</v>
      </c>
      <c r="S809" t="s">
        <v>8276</v>
      </c>
      <c r="T809" t="str">
        <f t="shared" si="89"/>
        <v>music</v>
      </c>
      <c r="U809" t="str">
        <f t="shared" si="90"/>
        <v>rock</v>
      </c>
    </row>
    <row r="810" spans="1:21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14">
        <f t="shared" si="84"/>
        <v>104.65116279069767</v>
      </c>
      <c r="N810" t="b">
        <v>1</v>
      </c>
      <c r="O810" s="5">
        <f t="shared" si="85"/>
        <v>1</v>
      </c>
      <c r="P810" s="14">
        <f t="shared" si="86"/>
        <v>104.65116279069767</v>
      </c>
      <c r="Q810" s="8">
        <f t="shared" si="87"/>
        <v>41962.100532407407</v>
      </c>
      <c r="R810" s="8">
        <f t="shared" si="88"/>
        <v>41995.207638888889</v>
      </c>
      <c r="S810" t="s">
        <v>8276</v>
      </c>
      <c r="T810" t="str">
        <f t="shared" si="89"/>
        <v>music</v>
      </c>
      <c r="U810" t="str">
        <f t="shared" si="90"/>
        <v>rock</v>
      </c>
    </row>
    <row r="811" spans="1:21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14">
        <f t="shared" si="84"/>
        <v>79.82692307692308</v>
      </c>
      <c r="N811" t="b">
        <v>1</v>
      </c>
      <c r="O811" s="5">
        <f t="shared" si="85"/>
        <v>1.03775</v>
      </c>
      <c r="P811" s="14">
        <f t="shared" si="86"/>
        <v>79.82692307692308</v>
      </c>
      <c r="Q811" s="8">
        <f t="shared" si="87"/>
        <v>41628.833680555559</v>
      </c>
      <c r="R811" s="8">
        <f t="shared" si="88"/>
        <v>41658.833680555559</v>
      </c>
      <c r="S811" t="s">
        <v>8276</v>
      </c>
      <c r="T811" t="str">
        <f t="shared" si="89"/>
        <v>music</v>
      </c>
      <c r="U811" t="str">
        <f t="shared" si="90"/>
        <v>rock</v>
      </c>
    </row>
    <row r="812" spans="1:21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14">
        <f t="shared" si="84"/>
        <v>58.333333333333336</v>
      </c>
      <c r="N812" t="b">
        <v>1</v>
      </c>
      <c r="O812" s="5">
        <f t="shared" si="85"/>
        <v>1.05</v>
      </c>
      <c r="P812" s="14">
        <f t="shared" si="86"/>
        <v>58.333333333333336</v>
      </c>
      <c r="Q812" s="8">
        <f t="shared" si="87"/>
        <v>41123.056273148148</v>
      </c>
      <c r="R812" s="8">
        <f t="shared" si="88"/>
        <v>41153.056273148148</v>
      </c>
      <c r="S812" t="s">
        <v>8276</v>
      </c>
      <c r="T812" t="str">
        <f t="shared" si="89"/>
        <v>music</v>
      </c>
      <c r="U812" t="str">
        <f t="shared" si="90"/>
        <v>rock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14">
        <f t="shared" si="84"/>
        <v>86.666666666666671</v>
      </c>
      <c r="N813" t="b">
        <v>1</v>
      </c>
      <c r="O813" s="5">
        <f t="shared" si="85"/>
        <v>1.04</v>
      </c>
      <c r="P813" s="14">
        <f t="shared" si="86"/>
        <v>86.666666666666671</v>
      </c>
      <c r="Q813" s="8">
        <f t="shared" si="87"/>
        <v>41443.643541666665</v>
      </c>
      <c r="R813" s="8">
        <f t="shared" si="88"/>
        <v>41465.702777777777</v>
      </c>
      <c r="S813" t="s">
        <v>8276</v>
      </c>
      <c r="T813" t="str">
        <f t="shared" si="89"/>
        <v>music</v>
      </c>
      <c r="U813" t="str">
        <f t="shared" si="90"/>
        <v>rock</v>
      </c>
    </row>
    <row r="814" spans="1:21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14">
        <f t="shared" si="84"/>
        <v>27.606060606060606</v>
      </c>
      <c r="N814" t="b">
        <v>1</v>
      </c>
      <c r="O814" s="5">
        <f t="shared" si="85"/>
        <v>1.5183333333333333</v>
      </c>
      <c r="P814" s="14">
        <f t="shared" si="86"/>
        <v>27.606060606060606</v>
      </c>
      <c r="Q814" s="8">
        <f t="shared" si="87"/>
        <v>41282.017962962964</v>
      </c>
      <c r="R814" s="8">
        <f t="shared" si="88"/>
        <v>41334.581944444442</v>
      </c>
      <c r="S814" t="s">
        <v>8276</v>
      </c>
      <c r="T814" t="str">
        <f t="shared" si="89"/>
        <v>music</v>
      </c>
      <c r="U814" t="str">
        <f t="shared" si="90"/>
        <v>rock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14">
        <f t="shared" si="84"/>
        <v>24.999375000000001</v>
      </c>
      <c r="N815" t="b">
        <v>1</v>
      </c>
      <c r="O815" s="5">
        <f t="shared" si="85"/>
        <v>1.59996</v>
      </c>
      <c r="P815" s="14">
        <f t="shared" si="86"/>
        <v>24.999375000000001</v>
      </c>
      <c r="Q815" s="8">
        <f t="shared" si="87"/>
        <v>41080.960243055553</v>
      </c>
      <c r="R815" s="8">
        <f t="shared" si="88"/>
        <v>41110.960243055553</v>
      </c>
      <c r="S815" t="s">
        <v>8276</v>
      </c>
      <c r="T815" t="str">
        <f t="shared" si="89"/>
        <v>music</v>
      </c>
      <c r="U815" t="str">
        <f t="shared" si="90"/>
        <v>rock</v>
      </c>
    </row>
    <row r="816" spans="1:21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14">
        <f t="shared" si="84"/>
        <v>45.464285714285715</v>
      </c>
      <c r="N816" t="b">
        <v>1</v>
      </c>
      <c r="O816" s="5">
        <f t="shared" si="85"/>
        <v>1.2729999999999999</v>
      </c>
      <c r="P816" s="14">
        <f t="shared" si="86"/>
        <v>45.464285714285715</v>
      </c>
      <c r="Q816" s="8">
        <f t="shared" si="87"/>
        <v>40679.743067129632</v>
      </c>
      <c r="R816" s="8">
        <f t="shared" si="88"/>
        <v>40694.75277777778</v>
      </c>
      <c r="S816" t="s">
        <v>8276</v>
      </c>
      <c r="T816" t="str">
        <f t="shared" si="89"/>
        <v>music</v>
      </c>
      <c r="U816" t="str">
        <f t="shared" si="90"/>
        <v>rock</v>
      </c>
    </row>
    <row r="817" spans="1:2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14">
        <f t="shared" si="84"/>
        <v>99.534883720930239</v>
      </c>
      <c r="N817" t="b">
        <v>1</v>
      </c>
      <c r="O817" s="5">
        <f t="shared" si="85"/>
        <v>1.07</v>
      </c>
      <c r="P817" s="14">
        <f t="shared" si="86"/>
        <v>99.534883720930239</v>
      </c>
      <c r="Q817" s="8">
        <f t="shared" si="87"/>
        <v>41914.917858796296</v>
      </c>
      <c r="R817" s="8">
        <f t="shared" si="88"/>
        <v>41944.917858796296</v>
      </c>
      <c r="S817" t="s">
        <v>8276</v>
      </c>
      <c r="T817" t="str">
        <f t="shared" si="89"/>
        <v>music</v>
      </c>
      <c r="U817" t="str">
        <f t="shared" si="90"/>
        <v>rock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14">
        <f t="shared" si="84"/>
        <v>39.31</v>
      </c>
      <c r="N818" t="b">
        <v>1</v>
      </c>
      <c r="O818" s="5">
        <f t="shared" si="85"/>
        <v>1.1512214285714286</v>
      </c>
      <c r="P818" s="14">
        <f t="shared" si="86"/>
        <v>39.31</v>
      </c>
      <c r="Q818" s="8">
        <f t="shared" si="87"/>
        <v>41341.870868055557</v>
      </c>
      <c r="R818" s="8">
        <f t="shared" si="88"/>
        <v>41373.270833333336</v>
      </c>
      <c r="S818" t="s">
        <v>8276</v>
      </c>
      <c r="T818" t="str">
        <f t="shared" si="89"/>
        <v>music</v>
      </c>
      <c r="U818" t="str">
        <f t="shared" si="90"/>
        <v>rock</v>
      </c>
    </row>
    <row r="819" spans="1:21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14">
        <f t="shared" si="84"/>
        <v>89.419999999999987</v>
      </c>
      <c r="N819" t="b">
        <v>1</v>
      </c>
      <c r="O819" s="5">
        <f t="shared" si="85"/>
        <v>1.3711066666666665</v>
      </c>
      <c r="P819" s="14">
        <f t="shared" si="86"/>
        <v>89.419999999999987</v>
      </c>
      <c r="Q819" s="8">
        <f t="shared" si="87"/>
        <v>40925.599664351852</v>
      </c>
      <c r="R819" s="8">
        <f t="shared" si="88"/>
        <v>40979.207638888889</v>
      </c>
      <c r="S819" t="s">
        <v>8276</v>
      </c>
      <c r="T819" t="str">
        <f t="shared" si="89"/>
        <v>music</v>
      </c>
      <c r="U819" t="str">
        <f t="shared" si="90"/>
        <v>rock</v>
      </c>
    </row>
    <row r="820" spans="1:21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14">
        <f t="shared" si="84"/>
        <v>28.684210526315791</v>
      </c>
      <c r="N820" t="b">
        <v>1</v>
      </c>
      <c r="O820" s="5">
        <f t="shared" si="85"/>
        <v>1.5571428571428572</v>
      </c>
      <c r="P820" s="14">
        <f t="shared" si="86"/>
        <v>28.684210526315791</v>
      </c>
      <c r="Q820" s="8">
        <f t="shared" si="87"/>
        <v>41120.882881944446</v>
      </c>
      <c r="R820" s="8">
        <f t="shared" si="88"/>
        <v>41128.709027777775</v>
      </c>
      <c r="S820" t="s">
        <v>8276</v>
      </c>
      <c r="T820" t="str">
        <f t="shared" si="89"/>
        <v>music</v>
      </c>
      <c r="U820" t="str">
        <f t="shared" si="90"/>
        <v>rock</v>
      </c>
    </row>
    <row r="821" spans="1:2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14">
        <f t="shared" si="84"/>
        <v>31.071428571428573</v>
      </c>
      <c r="N821" t="b">
        <v>1</v>
      </c>
      <c r="O821" s="5">
        <f t="shared" si="85"/>
        <v>1.0874999999999999</v>
      </c>
      <c r="P821" s="14">
        <f t="shared" si="86"/>
        <v>31.071428571428573</v>
      </c>
      <c r="Q821" s="8">
        <f t="shared" si="87"/>
        <v>41619.998310185183</v>
      </c>
      <c r="R821" s="8">
        <f t="shared" si="88"/>
        <v>41629.197222222225</v>
      </c>
      <c r="S821" t="s">
        <v>8276</v>
      </c>
      <c r="T821" t="str">
        <f t="shared" si="89"/>
        <v>music</v>
      </c>
      <c r="U821" t="str">
        <f t="shared" si="90"/>
        <v>rock</v>
      </c>
    </row>
    <row r="822" spans="1:21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14">
        <f t="shared" si="84"/>
        <v>70.55263157894737</v>
      </c>
      <c r="N822" t="b">
        <v>1</v>
      </c>
      <c r="O822" s="5">
        <f t="shared" si="85"/>
        <v>1.3405</v>
      </c>
      <c r="P822" s="14">
        <f t="shared" si="86"/>
        <v>70.55263157894737</v>
      </c>
      <c r="Q822" s="8">
        <f t="shared" si="87"/>
        <v>41768.841921296298</v>
      </c>
      <c r="R822" s="8">
        <f t="shared" si="88"/>
        <v>41799.208333333336</v>
      </c>
      <c r="S822" t="s">
        <v>8276</v>
      </c>
      <c r="T822" t="str">
        <f t="shared" si="89"/>
        <v>music</v>
      </c>
      <c r="U822" t="str">
        <f t="shared" si="90"/>
        <v>rock</v>
      </c>
    </row>
    <row r="823" spans="1:21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14">
        <f t="shared" si="84"/>
        <v>224.12820512820514</v>
      </c>
      <c r="N823" t="b">
        <v>1</v>
      </c>
      <c r="O823" s="5">
        <f t="shared" si="85"/>
        <v>1</v>
      </c>
      <c r="P823" s="14">
        <f t="shared" si="86"/>
        <v>224.12820512820514</v>
      </c>
      <c r="Q823" s="8">
        <f t="shared" si="87"/>
        <v>42093.922048611115</v>
      </c>
      <c r="R823" s="8">
        <f t="shared" si="88"/>
        <v>42128.167361111111</v>
      </c>
      <c r="S823" t="s">
        <v>8276</v>
      </c>
      <c r="T823" t="str">
        <f t="shared" si="89"/>
        <v>music</v>
      </c>
      <c r="U823" t="str">
        <f t="shared" si="90"/>
        <v>rock</v>
      </c>
    </row>
    <row r="824" spans="1:21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14">
        <f t="shared" si="84"/>
        <v>51.811594202898547</v>
      </c>
      <c r="N824" t="b">
        <v>1</v>
      </c>
      <c r="O824" s="5">
        <f t="shared" si="85"/>
        <v>1.1916666666666667</v>
      </c>
      <c r="P824" s="14">
        <f t="shared" si="86"/>
        <v>51.811594202898547</v>
      </c>
      <c r="Q824" s="8">
        <f t="shared" si="87"/>
        <v>41157.947337962964</v>
      </c>
      <c r="R824" s="8">
        <f t="shared" si="88"/>
        <v>41187.947337962964</v>
      </c>
      <c r="S824" t="s">
        <v>8276</v>
      </c>
      <c r="T824" t="str">
        <f t="shared" si="89"/>
        <v>music</v>
      </c>
      <c r="U824" t="str">
        <f t="shared" si="90"/>
        <v>rock</v>
      </c>
    </row>
    <row r="825" spans="1:21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14">
        <f t="shared" si="84"/>
        <v>43.515151515151516</v>
      </c>
      <c r="N825" t="b">
        <v>1</v>
      </c>
      <c r="O825" s="5">
        <f t="shared" si="85"/>
        <v>1.7949999999999999</v>
      </c>
      <c r="P825" s="14">
        <f t="shared" si="86"/>
        <v>43.515151515151516</v>
      </c>
      <c r="Q825" s="8">
        <f t="shared" si="87"/>
        <v>42055.972824074073</v>
      </c>
      <c r="R825" s="8">
        <f t="shared" si="88"/>
        <v>42085.931157407409</v>
      </c>
      <c r="S825" t="s">
        <v>8276</v>
      </c>
      <c r="T825" t="str">
        <f t="shared" si="89"/>
        <v>music</v>
      </c>
      <c r="U825" t="str">
        <f t="shared" si="90"/>
        <v>rock</v>
      </c>
    </row>
    <row r="826" spans="1:21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14">
        <f t="shared" si="84"/>
        <v>39.816666666666663</v>
      </c>
      <c r="N826" t="b">
        <v>1</v>
      </c>
      <c r="O826" s="5">
        <f t="shared" si="85"/>
        <v>1.3438124999999999</v>
      </c>
      <c r="P826" s="14">
        <f t="shared" si="86"/>
        <v>39.816666666666663</v>
      </c>
      <c r="Q826" s="8">
        <f t="shared" si="87"/>
        <v>40250.242106481484</v>
      </c>
      <c r="R826" s="8">
        <f t="shared" si="88"/>
        <v>40286.290972222225</v>
      </c>
      <c r="S826" t="s">
        <v>8276</v>
      </c>
      <c r="T826" t="str">
        <f t="shared" si="89"/>
        <v>music</v>
      </c>
      <c r="U826" t="str">
        <f t="shared" si="90"/>
        <v>rock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14">
        <f t="shared" si="84"/>
        <v>126.8080808080808</v>
      </c>
      <c r="N827" t="b">
        <v>1</v>
      </c>
      <c r="O827" s="5">
        <f t="shared" si="85"/>
        <v>1.0043200000000001</v>
      </c>
      <c r="P827" s="14">
        <f t="shared" si="86"/>
        <v>126.8080808080808</v>
      </c>
      <c r="Q827" s="8">
        <f t="shared" si="87"/>
        <v>41186.306527777779</v>
      </c>
      <c r="R827" s="8">
        <f t="shared" si="88"/>
        <v>41211.306527777779</v>
      </c>
      <c r="S827" t="s">
        <v>8276</v>
      </c>
      <c r="T827" t="str">
        <f t="shared" si="89"/>
        <v>music</v>
      </c>
      <c r="U827" t="str">
        <f t="shared" si="90"/>
        <v>rock</v>
      </c>
    </row>
    <row r="828" spans="1:21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14">
        <f t="shared" si="84"/>
        <v>113.87755102040816</v>
      </c>
      <c r="N828" t="b">
        <v>1</v>
      </c>
      <c r="O828" s="5">
        <f t="shared" si="85"/>
        <v>1.0145454545454546</v>
      </c>
      <c r="P828" s="14">
        <f t="shared" si="86"/>
        <v>113.87755102040816</v>
      </c>
      <c r="Q828" s="8">
        <f t="shared" si="87"/>
        <v>40973.038541666669</v>
      </c>
      <c r="R828" s="8">
        <f t="shared" si="88"/>
        <v>40993.996874999997</v>
      </c>
      <c r="S828" t="s">
        <v>8276</v>
      </c>
      <c r="T828" t="str">
        <f t="shared" si="89"/>
        <v>music</v>
      </c>
      <c r="U828" t="str">
        <f t="shared" si="90"/>
        <v>rock</v>
      </c>
    </row>
    <row r="829" spans="1:21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14">
        <f t="shared" si="84"/>
        <v>28.181818181818183</v>
      </c>
      <c r="N829" t="b">
        <v>1</v>
      </c>
      <c r="O829" s="5">
        <f t="shared" si="85"/>
        <v>1.0333333333333334</v>
      </c>
      <c r="P829" s="14">
        <f t="shared" si="86"/>
        <v>28.181818181818183</v>
      </c>
      <c r="Q829" s="8">
        <f t="shared" si="87"/>
        <v>40927.473460648151</v>
      </c>
      <c r="R829" s="8">
        <f t="shared" si="88"/>
        <v>40953.825694444444</v>
      </c>
      <c r="S829" t="s">
        <v>8276</v>
      </c>
      <c r="T829" t="str">
        <f t="shared" si="89"/>
        <v>music</v>
      </c>
      <c r="U829" t="str">
        <f t="shared" si="90"/>
        <v>rock</v>
      </c>
    </row>
    <row r="830" spans="1:21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14">
        <f t="shared" si="84"/>
        <v>36.60526315789474</v>
      </c>
      <c r="N830" t="b">
        <v>1</v>
      </c>
      <c r="O830" s="5">
        <f t="shared" si="85"/>
        <v>1.07</v>
      </c>
      <c r="P830" s="14">
        <f t="shared" si="86"/>
        <v>36.60526315789474</v>
      </c>
      <c r="Q830" s="8">
        <f t="shared" si="87"/>
        <v>41073.050717592596</v>
      </c>
      <c r="R830" s="8">
        <f t="shared" si="88"/>
        <v>41085.683333333334</v>
      </c>
      <c r="S830" t="s">
        <v>8276</v>
      </c>
      <c r="T830" t="str">
        <f t="shared" si="89"/>
        <v>music</v>
      </c>
      <c r="U830" t="str">
        <f t="shared" si="90"/>
        <v>rock</v>
      </c>
    </row>
    <row r="831" spans="1:21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14">
        <f t="shared" si="84"/>
        <v>32.5</v>
      </c>
      <c r="N831" t="b">
        <v>1</v>
      </c>
      <c r="O831" s="5">
        <f t="shared" si="85"/>
        <v>1.04</v>
      </c>
      <c r="P831" s="14">
        <f t="shared" si="86"/>
        <v>32.5</v>
      </c>
      <c r="Q831" s="8">
        <f t="shared" si="87"/>
        <v>42504.801388888889</v>
      </c>
      <c r="R831" s="8">
        <f t="shared" si="88"/>
        <v>42564.801388888889</v>
      </c>
      <c r="S831" t="s">
        <v>8276</v>
      </c>
      <c r="T831" t="str">
        <f t="shared" si="89"/>
        <v>music</v>
      </c>
      <c r="U831" t="str">
        <f t="shared" si="90"/>
        <v>rock</v>
      </c>
    </row>
    <row r="832" spans="1:21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14">
        <f t="shared" si="84"/>
        <v>60.65625</v>
      </c>
      <c r="N832" t="b">
        <v>1</v>
      </c>
      <c r="O832" s="5">
        <f t="shared" si="85"/>
        <v>1.0783333333333334</v>
      </c>
      <c r="P832" s="14">
        <f t="shared" si="86"/>
        <v>60.65625</v>
      </c>
      <c r="Q832" s="8">
        <f t="shared" si="87"/>
        <v>41325.525752314818</v>
      </c>
      <c r="R832" s="8">
        <f t="shared" si="88"/>
        <v>41355.484085648146</v>
      </c>
      <c r="S832" t="s">
        <v>8276</v>
      </c>
      <c r="T832" t="str">
        <f t="shared" si="89"/>
        <v>music</v>
      </c>
      <c r="U832" t="str">
        <f t="shared" si="90"/>
        <v>rock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14">
        <f t="shared" si="84"/>
        <v>175</v>
      </c>
      <c r="N833" t="b">
        <v>1</v>
      </c>
      <c r="O833" s="5">
        <f t="shared" si="85"/>
        <v>2.3333333333333335</v>
      </c>
      <c r="P833" s="14">
        <f t="shared" si="86"/>
        <v>175</v>
      </c>
      <c r="Q833" s="8">
        <f t="shared" si="87"/>
        <v>40996.646921296298</v>
      </c>
      <c r="R833" s="8">
        <f t="shared" si="88"/>
        <v>41026.646921296298</v>
      </c>
      <c r="S833" t="s">
        <v>8276</v>
      </c>
      <c r="T833" t="str">
        <f t="shared" si="89"/>
        <v>music</v>
      </c>
      <c r="U833" t="str">
        <f t="shared" si="90"/>
        <v>rock</v>
      </c>
    </row>
    <row r="834" spans="1:21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14">
        <f t="shared" ref="M834:M897" si="91">$E834/$L834</f>
        <v>97.993896103896105</v>
      </c>
      <c r="N834" t="b">
        <v>1</v>
      </c>
      <c r="O834" s="5">
        <f t="shared" ref="O834:O897" si="92">E834/D834</f>
        <v>1.0060706666666666</v>
      </c>
      <c r="P834" s="14">
        <f t="shared" ref="P834:P897" si="93">$E834/$L834</f>
        <v>97.993896103896105</v>
      </c>
      <c r="Q834" s="8">
        <f t="shared" ref="Q834:Q897" si="94">(((J834/60)/60)/24)+DATE(1970,1,1)</f>
        <v>40869.675173611111</v>
      </c>
      <c r="R834" s="8">
        <f t="shared" ref="R834:R897" si="95">(((I834/60)/60)/24)+DATE(1970,1,1)</f>
        <v>40929.342361111114</v>
      </c>
      <c r="S834" t="s">
        <v>8276</v>
      </c>
      <c r="T834" t="str">
        <f t="shared" ref="T834:T897" si="96">LEFT(S834, SEARCH("/",S834,1)-1)</f>
        <v>music</v>
      </c>
      <c r="U834" t="str">
        <f t="shared" ref="U834:U897" si="97">RIGHT(S834,LEN(S834)-SEARCH("/",S834,1))</f>
        <v>rock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14">
        <f t="shared" si="91"/>
        <v>148.78048780487805</v>
      </c>
      <c r="N835" t="b">
        <v>1</v>
      </c>
      <c r="O835" s="5">
        <f t="shared" si="92"/>
        <v>1.0166666666666666</v>
      </c>
      <c r="P835" s="14">
        <f t="shared" si="93"/>
        <v>148.78048780487805</v>
      </c>
      <c r="Q835" s="8">
        <f t="shared" si="94"/>
        <v>41718.878182870372</v>
      </c>
      <c r="R835" s="8">
        <f t="shared" si="95"/>
        <v>41748.878182870372</v>
      </c>
      <c r="S835" t="s">
        <v>8276</v>
      </c>
      <c r="T835" t="str">
        <f t="shared" si="96"/>
        <v>music</v>
      </c>
      <c r="U835" t="str">
        <f t="shared" si="97"/>
        <v>rock</v>
      </c>
    </row>
    <row r="836" spans="1:21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14">
        <f t="shared" si="91"/>
        <v>96.08</v>
      </c>
      <c r="N836" t="b">
        <v>1</v>
      </c>
      <c r="O836" s="5">
        <f t="shared" si="92"/>
        <v>1.3101818181818181</v>
      </c>
      <c r="P836" s="14">
        <f t="shared" si="93"/>
        <v>96.08</v>
      </c>
      <c r="Q836" s="8">
        <f t="shared" si="94"/>
        <v>41422.822824074072</v>
      </c>
      <c r="R836" s="8">
        <f t="shared" si="95"/>
        <v>41456.165972222225</v>
      </c>
      <c r="S836" t="s">
        <v>8276</v>
      </c>
      <c r="T836" t="str">
        <f t="shared" si="96"/>
        <v>music</v>
      </c>
      <c r="U836" t="str">
        <f t="shared" si="97"/>
        <v>rock</v>
      </c>
    </row>
    <row r="837" spans="1:21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14">
        <f t="shared" si="91"/>
        <v>58.625</v>
      </c>
      <c r="N837" t="b">
        <v>1</v>
      </c>
      <c r="O837" s="5">
        <f t="shared" si="92"/>
        <v>1.1725000000000001</v>
      </c>
      <c r="P837" s="14">
        <f t="shared" si="93"/>
        <v>58.625</v>
      </c>
      <c r="Q837" s="8">
        <f t="shared" si="94"/>
        <v>41005.45784722222</v>
      </c>
      <c r="R837" s="8">
        <f t="shared" si="95"/>
        <v>41048.125</v>
      </c>
      <c r="S837" t="s">
        <v>8276</v>
      </c>
      <c r="T837" t="str">
        <f t="shared" si="96"/>
        <v>music</v>
      </c>
      <c r="U837" t="str">
        <f t="shared" si="97"/>
        <v>rock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14">
        <f t="shared" si="91"/>
        <v>109.70695652173914</v>
      </c>
      <c r="N838" t="b">
        <v>1</v>
      </c>
      <c r="O838" s="5">
        <f t="shared" si="92"/>
        <v>1.009304</v>
      </c>
      <c r="P838" s="14">
        <f t="shared" si="93"/>
        <v>109.70695652173914</v>
      </c>
      <c r="Q838" s="8">
        <f t="shared" si="94"/>
        <v>41524.056921296295</v>
      </c>
      <c r="R838" s="8">
        <f t="shared" si="95"/>
        <v>41554.056921296295</v>
      </c>
      <c r="S838" t="s">
        <v>8276</v>
      </c>
      <c r="T838" t="str">
        <f t="shared" si="96"/>
        <v>music</v>
      </c>
      <c r="U838" t="str">
        <f t="shared" si="97"/>
        <v>rock</v>
      </c>
    </row>
    <row r="839" spans="1:21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14">
        <f t="shared" si="91"/>
        <v>49.112903225806448</v>
      </c>
      <c r="N839" t="b">
        <v>1</v>
      </c>
      <c r="O839" s="5">
        <f t="shared" si="92"/>
        <v>1.218</v>
      </c>
      <c r="P839" s="14">
        <f t="shared" si="93"/>
        <v>49.112903225806448</v>
      </c>
      <c r="Q839" s="8">
        <f t="shared" si="94"/>
        <v>41730.998402777775</v>
      </c>
      <c r="R839" s="8">
        <f t="shared" si="95"/>
        <v>41760.998402777775</v>
      </c>
      <c r="S839" t="s">
        <v>8276</v>
      </c>
      <c r="T839" t="str">
        <f t="shared" si="96"/>
        <v>music</v>
      </c>
      <c r="U839" t="str">
        <f t="shared" si="97"/>
        <v>rock</v>
      </c>
    </row>
    <row r="840" spans="1:21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14">
        <f t="shared" si="91"/>
        <v>47.672131147540981</v>
      </c>
      <c r="N840" t="b">
        <v>1</v>
      </c>
      <c r="O840" s="5">
        <f t="shared" si="92"/>
        <v>1.454</v>
      </c>
      <c r="P840" s="14">
        <f t="shared" si="93"/>
        <v>47.672131147540981</v>
      </c>
      <c r="Q840" s="8">
        <f t="shared" si="94"/>
        <v>40895.897974537038</v>
      </c>
      <c r="R840" s="8">
        <f t="shared" si="95"/>
        <v>40925.897974537038</v>
      </c>
      <c r="S840" t="s">
        <v>8276</v>
      </c>
      <c r="T840" t="str">
        <f t="shared" si="96"/>
        <v>music</v>
      </c>
      <c r="U840" t="str">
        <f t="shared" si="97"/>
        <v>rock</v>
      </c>
    </row>
    <row r="841" spans="1:21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14">
        <f t="shared" si="91"/>
        <v>60.737812499999997</v>
      </c>
      <c r="N841" t="b">
        <v>1</v>
      </c>
      <c r="O841" s="5">
        <f t="shared" si="92"/>
        <v>1.166166</v>
      </c>
      <c r="P841" s="14">
        <f t="shared" si="93"/>
        <v>60.737812499999997</v>
      </c>
      <c r="Q841" s="8">
        <f t="shared" si="94"/>
        <v>41144.763379629629</v>
      </c>
      <c r="R841" s="8">
        <f t="shared" si="95"/>
        <v>41174.763379629629</v>
      </c>
      <c r="S841" t="s">
        <v>8276</v>
      </c>
      <c r="T841" t="str">
        <f t="shared" si="96"/>
        <v>music</v>
      </c>
      <c r="U841" t="str">
        <f t="shared" si="97"/>
        <v>rock</v>
      </c>
    </row>
    <row r="842" spans="1:21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14">
        <f t="shared" si="91"/>
        <v>63.37715789473684</v>
      </c>
      <c r="N842" t="b">
        <v>1</v>
      </c>
      <c r="O842" s="5">
        <f t="shared" si="92"/>
        <v>1.2041660000000001</v>
      </c>
      <c r="P842" s="14">
        <f t="shared" si="93"/>
        <v>63.37715789473684</v>
      </c>
      <c r="Q842" s="8">
        <f t="shared" si="94"/>
        <v>42607.226701388892</v>
      </c>
      <c r="R842" s="8">
        <f t="shared" si="95"/>
        <v>42637.226701388892</v>
      </c>
      <c r="S842" t="s">
        <v>8277</v>
      </c>
      <c r="T842" t="str">
        <f t="shared" si="96"/>
        <v>music</v>
      </c>
      <c r="U842" t="str">
        <f t="shared" si="97"/>
        <v>metal</v>
      </c>
    </row>
    <row r="843" spans="1:21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14">
        <f t="shared" si="91"/>
        <v>53.893617021276597</v>
      </c>
      <c r="N843" t="b">
        <v>1</v>
      </c>
      <c r="O843" s="5">
        <f t="shared" si="92"/>
        <v>1.0132000000000001</v>
      </c>
      <c r="P843" s="14">
        <f t="shared" si="93"/>
        <v>53.893617021276597</v>
      </c>
      <c r="Q843" s="8">
        <f t="shared" si="94"/>
        <v>41923.838692129626</v>
      </c>
      <c r="R843" s="8">
        <f t="shared" si="95"/>
        <v>41953.88035879629</v>
      </c>
      <c r="S843" t="s">
        <v>8277</v>
      </c>
      <c r="T843" t="str">
        <f t="shared" si="96"/>
        <v>music</v>
      </c>
      <c r="U843" t="str">
        <f t="shared" si="97"/>
        <v>metal</v>
      </c>
    </row>
    <row r="844" spans="1:21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14">
        <f t="shared" si="91"/>
        <v>66.871794871794876</v>
      </c>
      <c r="N844" t="b">
        <v>1</v>
      </c>
      <c r="O844" s="5">
        <f t="shared" si="92"/>
        <v>1.0431999999999999</v>
      </c>
      <c r="P844" s="14">
        <f t="shared" si="93"/>
        <v>66.871794871794876</v>
      </c>
      <c r="Q844" s="8">
        <f t="shared" si="94"/>
        <v>41526.592395833337</v>
      </c>
      <c r="R844" s="8">
        <f t="shared" si="95"/>
        <v>41561.165972222225</v>
      </c>
      <c r="S844" t="s">
        <v>8277</v>
      </c>
      <c r="T844" t="str">
        <f t="shared" si="96"/>
        <v>music</v>
      </c>
      <c r="U844" t="str">
        <f t="shared" si="97"/>
        <v>metal</v>
      </c>
    </row>
    <row r="845" spans="1:21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14">
        <f t="shared" si="91"/>
        <v>63.102362204724407</v>
      </c>
      <c r="N845" t="b">
        <v>1</v>
      </c>
      <c r="O845" s="5">
        <f t="shared" si="92"/>
        <v>2.6713333333333331</v>
      </c>
      <c r="P845" s="14">
        <f t="shared" si="93"/>
        <v>63.102362204724407</v>
      </c>
      <c r="Q845" s="8">
        <f t="shared" si="94"/>
        <v>42695.257870370369</v>
      </c>
      <c r="R845" s="8">
        <f t="shared" si="95"/>
        <v>42712.333333333328</v>
      </c>
      <c r="S845" t="s">
        <v>8277</v>
      </c>
      <c r="T845" t="str">
        <f t="shared" si="96"/>
        <v>music</v>
      </c>
      <c r="U845" t="str">
        <f t="shared" si="97"/>
        <v>metal</v>
      </c>
    </row>
    <row r="846" spans="1:21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14">
        <f t="shared" si="91"/>
        <v>36.628930817610062</v>
      </c>
      <c r="N846" t="b">
        <v>1</v>
      </c>
      <c r="O846" s="5">
        <f t="shared" si="92"/>
        <v>1.9413333333333334</v>
      </c>
      <c r="P846" s="14">
        <f t="shared" si="93"/>
        <v>36.628930817610062</v>
      </c>
      <c r="Q846" s="8">
        <f t="shared" si="94"/>
        <v>41905.684629629628</v>
      </c>
      <c r="R846" s="8">
        <f t="shared" si="95"/>
        <v>41944.207638888889</v>
      </c>
      <c r="S846" t="s">
        <v>8277</v>
      </c>
      <c r="T846" t="str">
        <f t="shared" si="96"/>
        <v>music</v>
      </c>
      <c r="U846" t="str">
        <f t="shared" si="97"/>
        <v>metal</v>
      </c>
    </row>
    <row r="847" spans="1:21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14">
        <f t="shared" si="91"/>
        <v>34.005706214689269</v>
      </c>
      <c r="N847" t="b">
        <v>1</v>
      </c>
      <c r="O847" s="5">
        <f t="shared" si="92"/>
        <v>1.203802</v>
      </c>
      <c r="P847" s="14">
        <f t="shared" si="93"/>
        <v>34.005706214689269</v>
      </c>
      <c r="Q847" s="8">
        <f t="shared" si="94"/>
        <v>42578.205972222218</v>
      </c>
      <c r="R847" s="8">
        <f t="shared" si="95"/>
        <v>42618.165972222225</v>
      </c>
      <c r="S847" t="s">
        <v>8277</v>
      </c>
      <c r="T847" t="str">
        <f t="shared" si="96"/>
        <v>music</v>
      </c>
      <c r="U847" t="str">
        <f t="shared" si="97"/>
        <v>metal</v>
      </c>
    </row>
    <row r="848" spans="1:21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14">
        <f t="shared" si="91"/>
        <v>28.553404255319148</v>
      </c>
      <c r="N848" t="b">
        <v>1</v>
      </c>
      <c r="O848" s="5">
        <f t="shared" si="92"/>
        <v>1.2200090909090908</v>
      </c>
      <c r="P848" s="14">
        <f t="shared" si="93"/>
        <v>28.553404255319148</v>
      </c>
      <c r="Q848" s="8">
        <f t="shared" si="94"/>
        <v>41694.391840277778</v>
      </c>
      <c r="R848" s="8">
        <f t="shared" si="95"/>
        <v>41708.583333333336</v>
      </c>
      <c r="S848" t="s">
        <v>8277</v>
      </c>
      <c r="T848" t="str">
        <f t="shared" si="96"/>
        <v>music</v>
      </c>
      <c r="U848" t="str">
        <f t="shared" si="97"/>
        <v>metal</v>
      </c>
    </row>
    <row r="849" spans="1:2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14">
        <f t="shared" si="91"/>
        <v>10</v>
      </c>
      <c r="N849" t="b">
        <v>1</v>
      </c>
      <c r="O849" s="5">
        <f t="shared" si="92"/>
        <v>1</v>
      </c>
      <c r="P849" s="14">
        <f t="shared" si="93"/>
        <v>10</v>
      </c>
      <c r="Q849" s="8">
        <f t="shared" si="94"/>
        <v>42165.79833333334</v>
      </c>
      <c r="R849" s="8">
        <f t="shared" si="95"/>
        <v>42195.79833333334</v>
      </c>
      <c r="S849" t="s">
        <v>8277</v>
      </c>
      <c r="T849" t="str">
        <f t="shared" si="96"/>
        <v>music</v>
      </c>
      <c r="U849" t="str">
        <f t="shared" si="97"/>
        <v>metal</v>
      </c>
    </row>
    <row r="850" spans="1:21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14">
        <f t="shared" si="91"/>
        <v>18.75</v>
      </c>
      <c r="N850" t="b">
        <v>1</v>
      </c>
      <c r="O850" s="5">
        <f t="shared" si="92"/>
        <v>1</v>
      </c>
      <c r="P850" s="14">
        <f t="shared" si="93"/>
        <v>18.75</v>
      </c>
      <c r="Q850" s="8">
        <f t="shared" si="94"/>
        <v>42078.792048611111</v>
      </c>
      <c r="R850" s="8">
        <f t="shared" si="95"/>
        <v>42108.792048611111</v>
      </c>
      <c r="S850" t="s">
        <v>8277</v>
      </c>
      <c r="T850" t="str">
        <f t="shared" si="96"/>
        <v>music</v>
      </c>
      <c r="U850" t="str">
        <f t="shared" si="97"/>
        <v>metal</v>
      </c>
    </row>
    <row r="851" spans="1:21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14">
        <f t="shared" si="91"/>
        <v>41.704347826086959</v>
      </c>
      <c r="N851" t="b">
        <v>1</v>
      </c>
      <c r="O851" s="5">
        <f t="shared" si="92"/>
        <v>1.1990000000000001</v>
      </c>
      <c r="P851" s="14">
        <f t="shared" si="93"/>
        <v>41.704347826086959</v>
      </c>
      <c r="Q851" s="8">
        <f t="shared" si="94"/>
        <v>42051.148888888885</v>
      </c>
      <c r="R851" s="8">
        <f t="shared" si="95"/>
        <v>42079.107222222221</v>
      </c>
      <c r="S851" t="s">
        <v>8277</v>
      </c>
      <c r="T851" t="str">
        <f t="shared" si="96"/>
        <v>music</v>
      </c>
      <c r="U851" t="str">
        <f t="shared" si="97"/>
        <v>metal</v>
      </c>
    </row>
    <row r="852" spans="1:21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14">
        <f t="shared" si="91"/>
        <v>46.669172932330824</v>
      </c>
      <c r="N852" t="b">
        <v>1</v>
      </c>
      <c r="O852" s="5">
        <f t="shared" si="92"/>
        <v>1.55175</v>
      </c>
      <c r="P852" s="14">
        <f t="shared" si="93"/>
        <v>46.669172932330824</v>
      </c>
      <c r="Q852" s="8">
        <f t="shared" si="94"/>
        <v>42452.827743055561</v>
      </c>
      <c r="R852" s="8">
        <f t="shared" si="95"/>
        <v>42485.207638888889</v>
      </c>
      <c r="S852" t="s">
        <v>8277</v>
      </c>
      <c r="T852" t="str">
        <f t="shared" si="96"/>
        <v>music</v>
      </c>
      <c r="U852" t="str">
        <f t="shared" si="97"/>
        <v>metal</v>
      </c>
    </row>
    <row r="853" spans="1:21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14">
        <f t="shared" si="91"/>
        <v>37.271428571428572</v>
      </c>
      <c r="N853" t="b">
        <v>1</v>
      </c>
      <c r="O853" s="5">
        <f t="shared" si="92"/>
        <v>1.3045</v>
      </c>
      <c r="P853" s="14">
        <f t="shared" si="93"/>
        <v>37.271428571428572</v>
      </c>
      <c r="Q853" s="8">
        <f t="shared" si="94"/>
        <v>42522.880243055552</v>
      </c>
      <c r="R853" s="8">
        <f t="shared" si="95"/>
        <v>42582.822916666672</v>
      </c>
      <c r="S853" t="s">
        <v>8277</v>
      </c>
      <c r="T853" t="str">
        <f t="shared" si="96"/>
        <v>music</v>
      </c>
      <c r="U853" t="str">
        <f t="shared" si="97"/>
        <v>metal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14">
        <f t="shared" si="91"/>
        <v>59.258064516129032</v>
      </c>
      <c r="N854" t="b">
        <v>1</v>
      </c>
      <c r="O854" s="5">
        <f t="shared" si="92"/>
        <v>1.0497142857142858</v>
      </c>
      <c r="P854" s="14">
        <f t="shared" si="93"/>
        <v>59.258064516129032</v>
      </c>
      <c r="Q854" s="8">
        <f t="shared" si="94"/>
        <v>42656.805497685185</v>
      </c>
      <c r="R854" s="8">
        <f t="shared" si="95"/>
        <v>42667.875</v>
      </c>
      <c r="S854" t="s">
        <v>8277</v>
      </c>
      <c r="T854" t="str">
        <f t="shared" si="96"/>
        <v>music</v>
      </c>
      <c r="U854" t="str">
        <f t="shared" si="97"/>
        <v>metal</v>
      </c>
    </row>
    <row r="855" spans="1:21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14">
        <f t="shared" si="91"/>
        <v>30</v>
      </c>
      <c r="N855" t="b">
        <v>1</v>
      </c>
      <c r="O855" s="5">
        <f t="shared" si="92"/>
        <v>1</v>
      </c>
      <c r="P855" s="14">
        <f t="shared" si="93"/>
        <v>30</v>
      </c>
      <c r="Q855" s="8">
        <f t="shared" si="94"/>
        <v>42021.832280092596</v>
      </c>
      <c r="R855" s="8">
        <f t="shared" si="95"/>
        <v>42051.832280092596</v>
      </c>
      <c r="S855" t="s">
        <v>8277</v>
      </c>
      <c r="T855" t="str">
        <f t="shared" si="96"/>
        <v>music</v>
      </c>
      <c r="U855" t="str">
        <f t="shared" si="97"/>
        <v>metal</v>
      </c>
    </row>
    <row r="856" spans="1:21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14">
        <f t="shared" si="91"/>
        <v>65.8623246492986</v>
      </c>
      <c r="N856" t="b">
        <v>1</v>
      </c>
      <c r="O856" s="5">
        <f t="shared" si="92"/>
        <v>1.1822050359712231</v>
      </c>
      <c r="P856" s="14">
        <f t="shared" si="93"/>
        <v>65.8623246492986</v>
      </c>
      <c r="Q856" s="8">
        <f t="shared" si="94"/>
        <v>42702.212337962963</v>
      </c>
      <c r="R856" s="8">
        <f t="shared" si="95"/>
        <v>42732.212337962963</v>
      </c>
      <c r="S856" t="s">
        <v>8277</v>
      </c>
      <c r="T856" t="str">
        <f t="shared" si="96"/>
        <v>music</v>
      </c>
      <c r="U856" t="str">
        <f t="shared" si="97"/>
        <v>metal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14">
        <f t="shared" si="91"/>
        <v>31.914893617021278</v>
      </c>
      <c r="N857" t="b">
        <v>1</v>
      </c>
      <c r="O857" s="5">
        <f t="shared" si="92"/>
        <v>1.0344827586206897</v>
      </c>
      <c r="P857" s="14">
        <f t="shared" si="93"/>
        <v>31.914893617021278</v>
      </c>
      <c r="Q857" s="8">
        <f t="shared" si="94"/>
        <v>42545.125196759262</v>
      </c>
      <c r="R857" s="8">
        <f t="shared" si="95"/>
        <v>42575.125196759262</v>
      </c>
      <c r="S857" t="s">
        <v>8277</v>
      </c>
      <c r="T857" t="str">
        <f t="shared" si="96"/>
        <v>music</v>
      </c>
      <c r="U857" t="str">
        <f t="shared" si="97"/>
        <v>metal</v>
      </c>
    </row>
    <row r="858" spans="1:21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14">
        <f t="shared" si="91"/>
        <v>19.464285714285715</v>
      </c>
      <c r="N858" t="b">
        <v>1</v>
      </c>
      <c r="O858" s="5">
        <f t="shared" si="92"/>
        <v>2.1800000000000002</v>
      </c>
      <c r="P858" s="14">
        <f t="shared" si="93"/>
        <v>19.464285714285715</v>
      </c>
      <c r="Q858" s="8">
        <f t="shared" si="94"/>
        <v>42609.311990740738</v>
      </c>
      <c r="R858" s="8">
        <f t="shared" si="95"/>
        <v>42668.791666666672</v>
      </c>
      <c r="S858" t="s">
        <v>8277</v>
      </c>
      <c r="T858" t="str">
        <f t="shared" si="96"/>
        <v>music</v>
      </c>
      <c r="U858" t="str">
        <f t="shared" si="97"/>
        <v>metal</v>
      </c>
    </row>
    <row r="859" spans="1:21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14">
        <f t="shared" si="91"/>
        <v>50</v>
      </c>
      <c r="N859" t="b">
        <v>1</v>
      </c>
      <c r="O859" s="5">
        <f t="shared" si="92"/>
        <v>1</v>
      </c>
      <c r="P859" s="14">
        <f t="shared" si="93"/>
        <v>50</v>
      </c>
      <c r="Q859" s="8">
        <f t="shared" si="94"/>
        <v>42291.581377314811</v>
      </c>
      <c r="R859" s="8">
        <f t="shared" si="95"/>
        <v>42333.623043981483</v>
      </c>
      <c r="S859" t="s">
        <v>8277</v>
      </c>
      <c r="T859" t="str">
        <f t="shared" si="96"/>
        <v>music</v>
      </c>
      <c r="U859" t="str">
        <f t="shared" si="97"/>
        <v>metal</v>
      </c>
    </row>
    <row r="860" spans="1:21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14">
        <f t="shared" si="91"/>
        <v>22.737763157894737</v>
      </c>
      <c r="N860" t="b">
        <v>1</v>
      </c>
      <c r="O860" s="5">
        <f t="shared" si="92"/>
        <v>1.4400583333333332</v>
      </c>
      <c r="P860" s="14">
        <f t="shared" si="93"/>
        <v>22.737763157894737</v>
      </c>
      <c r="Q860" s="8">
        <f t="shared" si="94"/>
        <v>42079.745578703703</v>
      </c>
      <c r="R860" s="8">
        <f t="shared" si="95"/>
        <v>42109.957638888889</v>
      </c>
      <c r="S860" t="s">
        <v>8277</v>
      </c>
      <c r="T860" t="str">
        <f t="shared" si="96"/>
        <v>music</v>
      </c>
      <c r="U860" t="str">
        <f t="shared" si="97"/>
        <v>metal</v>
      </c>
    </row>
    <row r="861" spans="1:21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14">
        <f t="shared" si="91"/>
        <v>42.724489795918366</v>
      </c>
      <c r="N861" t="b">
        <v>1</v>
      </c>
      <c r="O861" s="5">
        <f t="shared" si="92"/>
        <v>1.0467500000000001</v>
      </c>
      <c r="P861" s="14">
        <f t="shared" si="93"/>
        <v>42.724489795918366</v>
      </c>
      <c r="Q861" s="8">
        <f t="shared" si="94"/>
        <v>42128.820231481484</v>
      </c>
      <c r="R861" s="8">
        <f t="shared" si="95"/>
        <v>42159</v>
      </c>
      <c r="S861" t="s">
        <v>8277</v>
      </c>
      <c r="T861" t="str">
        <f t="shared" si="96"/>
        <v>music</v>
      </c>
      <c r="U861" t="str">
        <f t="shared" si="97"/>
        <v>metal</v>
      </c>
    </row>
    <row r="862" spans="1:21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14">
        <f t="shared" si="91"/>
        <v>52.916666666666664</v>
      </c>
      <c r="N862" t="b">
        <v>0</v>
      </c>
      <c r="O862" s="5">
        <f t="shared" si="92"/>
        <v>0.18142857142857144</v>
      </c>
      <c r="P862" s="14">
        <f t="shared" si="93"/>
        <v>52.916666666666664</v>
      </c>
      <c r="Q862" s="8">
        <f t="shared" si="94"/>
        <v>41570.482789351852</v>
      </c>
      <c r="R862" s="8">
        <f t="shared" si="95"/>
        <v>41600.524456018517</v>
      </c>
      <c r="S862" t="s">
        <v>8278</v>
      </c>
      <c r="T862" t="str">
        <f t="shared" si="96"/>
        <v>music</v>
      </c>
      <c r="U862" t="str">
        <f t="shared" si="97"/>
        <v>jazz</v>
      </c>
    </row>
    <row r="863" spans="1:21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14">
        <f t="shared" si="91"/>
        <v>50.5</v>
      </c>
      <c r="N863" t="b">
        <v>0</v>
      </c>
      <c r="O863" s="5">
        <f t="shared" si="92"/>
        <v>2.2444444444444444E-2</v>
      </c>
      <c r="P863" s="14">
        <f t="shared" si="93"/>
        <v>50.5</v>
      </c>
      <c r="Q863" s="8">
        <f t="shared" si="94"/>
        <v>42599.965324074074</v>
      </c>
      <c r="R863" s="8">
        <f t="shared" si="95"/>
        <v>42629.965324074074</v>
      </c>
      <c r="S863" t="s">
        <v>8278</v>
      </c>
      <c r="T863" t="str">
        <f t="shared" si="96"/>
        <v>music</v>
      </c>
      <c r="U863" t="str">
        <f t="shared" si="97"/>
        <v>jazz</v>
      </c>
    </row>
    <row r="864" spans="1:21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14">
        <f t="shared" si="91"/>
        <v>42.5</v>
      </c>
      <c r="N864" t="b">
        <v>0</v>
      </c>
      <c r="O864" s="5">
        <f t="shared" si="92"/>
        <v>3.3999999999999998E-3</v>
      </c>
      <c r="P864" s="14">
        <f t="shared" si="93"/>
        <v>42.5</v>
      </c>
      <c r="Q864" s="8">
        <f t="shared" si="94"/>
        <v>41559.5549537037</v>
      </c>
      <c r="R864" s="8">
        <f t="shared" si="95"/>
        <v>41589.596620370372</v>
      </c>
      <c r="S864" t="s">
        <v>8278</v>
      </c>
      <c r="T864" t="str">
        <f t="shared" si="96"/>
        <v>music</v>
      </c>
      <c r="U864" t="str">
        <f t="shared" si="97"/>
        <v>jazz</v>
      </c>
    </row>
    <row r="865" spans="1:21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14">
        <f t="shared" si="91"/>
        <v>18</v>
      </c>
      <c r="N865" t="b">
        <v>0</v>
      </c>
      <c r="O865" s="5">
        <f t="shared" si="92"/>
        <v>4.4999999999999998E-2</v>
      </c>
      <c r="P865" s="14">
        <f t="shared" si="93"/>
        <v>18</v>
      </c>
      <c r="Q865" s="8">
        <f t="shared" si="94"/>
        <v>40921.117662037039</v>
      </c>
      <c r="R865" s="8">
        <f t="shared" si="95"/>
        <v>40951.117662037039</v>
      </c>
      <c r="S865" t="s">
        <v>8278</v>
      </c>
      <c r="T865" t="str">
        <f t="shared" si="96"/>
        <v>music</v>
      </c>
      <c r="U865" t="str">
        <f t="shared" si="97"/>
        <v>jazz</v>
      </c>
    </row>
    <row r="866" spans="1:21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14">
        <f t="shared" si="91"/>
        <v>34.177215189873415</v>
      </c>
      <c r="N866" t="b">
        <v>0</v>
      </c>
      <c r="O866" s="5">
        <f t="shared" si="92"/>
        <v>0.41538461538461541</v>
      </c>
      <c r="P866" s="14">
        <f t="shared" si="93"/>
        <v>34.177215189873415</v>
      </c>
      <c r="Q866" s="8">
        <f t="shared" si="94"/>
        <v>41541.106921296298</v>
      </c>
      <c r="R866" s="8">
        <f t="shared" si="95"/>
        <v>41563.415972222225</v>
      </c>
      <c r="S866" t="s">
        <v>8278</v>
      </c>
      <c r="T866" t="str">
        <f t="shared" si="96"/>
        <v>music</v>
      </c>
      <c r="U866" t="str">
        <f t="shared" si="97"/>
        <v>jazz</v>
      </c>
    </row>
    <row r="867" spans="1:21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14">
        <f t="shared" si="91"/>
        <v>22.5</v>
      </c>
      <c r="N867" t="b">
        <v>0</v>
      </c>
      <c r="O867" s="5">
        <f t="shared" si="92"/>
        <v>2.0454545454545454E-2</v>
      </c>
      <c r="P867" s="14">
        <f t="shared" si="93"/>
        <v>22.5</v>
      </c>
      <c r="Q867" s="8">
        <f t="shared" si="94"/>
        <v>41230.77311342593</v>
      </c>
      <c r="R867" s="8">
        <f t="shared" si="95"/>
        <v>41290.77311342593</v>
      </c>
      <c r="S867" t="s">
        <v>8278</v>
      </c>
      <c r="T867" t="str">
        <f t="shared" si="96"/>
        <v>music</v>
      </c>
      <c r="U867" t="str">
        <f t="shared" si="97"/>
        <v>jazz</v>
      </c>
    </row>
    <row r="868" spans="1:21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14">
        <f t="shared" si="91"/>
        <v>58.18181818181818</v>
      </c>
      <c r="N868" t="b">
        <v>0</v>
      </c>
      <c r="O868" s="5">
        <f t="shared" si="92"/>
        <v>0.18285714285714286</v>
      </c>
      <c r="P868" s="14">
        <f t="shared" si="93"/>
        <v>58.18181818181818</v>
      </c>
      <c r="Q868" s="8">
        <f t="shared" si="94"/>
        <v>42025.637939814813</v>
      </c>
      <c r="R868" s="8">
        <f t="shared" si="95"/>
        <v>42063.631944444445</v>
      </c>
      <c r="S868" t="s">
        <v>8278</v>
      </c>
      <c r="T868" t="str">
        <f t="shared" si="96"/>
        <v>music</v>
      </c>
      <c r="U868" t="str">
        <f t="shared" si="97"/>
        <v>jazz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14">
        <f t="shared" si="91"/>
        <v>109.18181818181819</v>
      </c>
      <c r="N869" t="b">
        <v>0</v>
      </c>
      <c r="O869" s="5">
        <f t="shared" si="92"/>
        <v>0.2402</v>
      </c>
      <c r="P869" s="14">
        <f t="shared" si="93"/>
        <v>109.18181818181819</v>
      </c>
      <c r="Q869" s="8">
        <f t="shared" si="94"/>
        <v>40088.105393518519</v>
      </c>
      <c r="R869" s="8">
        <f t="shared" si="95"/>
        <v>40148.207638888889</v>
      </c>
      <c r="S869" t="s">
        <v>8278</v>
      </c>
      <c r="T869" t="str">
        <f t="shared" si="96"/>
        <v>music</v>
      </c>
      <c r="U869" t="str">
        <f t="shared" si="97"/>
        <v>jazz</v>
      </c>
    </row>
    <row r="870" spans="1:21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14">
        <f t="shared" si="91"/>
        <v>50</v>
      </c>
      <c r="N870" t="b">
        <v>0</v>
      </c>
      <c r="O870" s="5">
        <f t="shared" si="92"/>
        <v>1.1111111111111111E-3</v>
      </c>
      <c r="P870" s="14">
        <f t="shared" si="93"/>
        <v>50</v>
      </c>
      <c r="Q870" s="8">
        <f t="shared" si="94"/>
        <v>41616.027754629627</v>
      </c>
      <c r="R870" s="8">
        <f t="shared" si="95"/>
        <v>41646.027754629627</v>
      </c>
      <c r="S870" t="s">
        <v>8278</v>
      </c>
      <c r="T870" t="str">
        <f t="shared" si="96"/>
        <v>music</v>
      </c>
      <c r="U870" t="str">
        <f t="shared" si="97"/>
        <v>jazz</v>
      </c>
    </row>
    <row r="871" spans="1:21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14">
        <f t="shared" si="91"/>
        <v>346.66666666666669</v>
      </c>
      <c r="N871" t="b">
        <v>0</v>
      </c>
      <c r="O871" s="5">
        <f t="shared" si="92"/>
        <v>0.11818181818181818</v>
      </c>
      <c r="P871" s="14">
        <f t="shared" si="93"/>
        <v>346.66666666666669</v>
      </c>
      <c r="Q871" s="8">
        <f t="shared" si="94"/>
        <v>41342.845567129632</v>
      </c>
      <c r="R871" s="8">
        <f t="shared" si="95"/>
        <v>41372.803900462961</v>
      </c>
      <c r="S871" t="s">
        <v>8278</v>
      </c>
      <c r="T871" t="str">
        <f t="shared" si="96"/>
        <v>music</v>
      </c>
      <c r="U871" t="str">
        <f t="shared" si="97"/>
        <v>jazz</v>
      </c>
    </row>
    <row r="872" spans="1:21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14">
        <f t="shared" si="91"/>
        <v>12.4</v>
      </c>
      <c r="N872" t="b">
        <v>0</v>
      </c>
      <c r="O872" s="5">
        <f t="shared" si="92"/>
        <v>3.0999999999999999E-3</v>
      </c>
      <c r="P872" s="14">
        <f t="shared" si="93"/>
        <v>12.4</v>
      </c>
      <c r="Q872" s="8">
        <f t="shared" si="94"/>
        <v>41488.022256944445</v>
      </c>
      <c r="R872" s="8">
        <f t="shared" si="95"/>
        <v>41518.022256944445</v>
      </c>
      <c r="S872" t="s">
        <v>8278</v>
      </c>
      <c r="T872" t="str">
        <f t="shared" si="96"/>
        <v>music</v>
      </c>
      <c r="U872" t="str">
        <f t="shared" si="97"/>
        <v>jazz</v>
      </c>
    </row>
    <row r="873" spans="1:21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14">
        <f t="shared" si="91"/>
        <v>27.083333333333332</v>
      </c>
      <c r="N873" t="b">
        <v>0</v>
      </c>
      <c r="O873" s="5">
        <f t="shared" si="92"/>
        <v>5.4166666666666669E-2</v>
      </c>
      <c r="P873" s="14">
        <f t="shared" si="93"/>
        <v>27.083333333333332</v>
      </c>
      <c r="Q873" s="8">
        <f t="shared" si="94"/>
        <v>41577.561284722222</v>
      </c>
      <c r="R873" s="8">
        <f t="shared" si="95"/>
        <v>41607.602951388886</v>
      </c>
      <c r="S873" t="s">
        <v>8278</v>
      </c>
      <c r="T873" t="str">
        <f t="shared" si="96"/>
        <v>music</v>
      </c>
      <c r="U873" t="str">
        <f t="shared" si="97"/>
        <v>jazz</v>
      </c>
    </row>
    <row r="874" spans="1:21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14">
        <f t="shared" si="91"/>
        <v>32.5</v>
      </c>
      <c r="N874" t="b">
        <v>0</v>
      </c>
      <c r="O874" s="5">
        <f t="shared" si="92"/>
        <v>8.1250000000000003E-3</v>
      </c>
      <c r="P874" s="14">
        <f t="shared" si="93"/>
        <v>32.5</v>
      </c>
      <c r="Q874" s="8">
        <f t="shared" si="94"/>
        <v>40567.825543981482</v>
      </c>
      <c r="R874" s="8">
        <f t="shared" si="95"/>
        <v>40612.825543981482</v>
      </c>
      <c r="S874" t="s">
        <v>8278</v>
      </c>
      <c r="T874" t="str">
        <f t="shared" si="96"/>
        <v>music</v>
      </c>
      <c r="U874" t="str">
        <f t="shared" si="97"/>
        <v>jazz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14">
        <f t="shared" si="91"/>
        <v>9</v>
      </c>
      <c r="N875" t="b">
        <v>0</v>
      </c>
      <c r="O875" s="5">
        <f t="shared" si="92"/>
        <v>1.2857142857142857E-2</v>
      </c>
      <c r="P875" s="14">
        <f t="shared" si="93"/>
        <v>9</v>
      </c>
      <c r="Q875" s="8">
        <f t="shared" si="94"/>
        <v>41184.167129629634</v>
      </c>
      <c r="R875" s="8">
        <f t="shared" si="95"/>
        <v>41224.208796296298</v>
      </c>
      <c r="S875" t="s">
        <v>8278</v>
      </c>
      <c r="T875" t="str">
        <f t="shared" si="96"/>
        <v>music</v>
      </c>
      <c r="U875" t="str">
        <f t="shared" si="97"/>
        <v>jazz</v>
      </c>
    </row>
    <row r="876" spans="1:21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14">
        <f t="shared" si="91"/>
        <v>34.761904761904759</v>
      </c>
      <c r="N876" t="b">
        <v>0</v>
      </c>
      <c r="O876" s="5">
        <f t="shared" si="92"/>
        <v>0.24333333333333335</v>
      </c>
      <c r="P876" s="14">
        <f t="shared" si="93"/>
        <v>34.761904761904759</v>
      </c>
      <c r="Q876" s="8">
        <f t="shared" si="94"/>
        <v>41368.583726851852</v>
      </c>
      <c r="R876" s="8">
        <f t="shared" si="95"/>
        <v>41398.583726851852</v>
      </c>
      <c r="S876" t="s">
        <v>8278</v>
      </c>
      <c r="T876" t="str">
        <f t="shared" si="96"/>
        <v>music</v>
      </c>
      <c r="U876" t="str">
        <f t="shared" si="97"/>
        <v>jazz</v>
      </c>
    </row>
    <row r="877" spans="1:21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14" t="e">
        <f t="shared" si="91"/>
        <v>#DIV/0!</v>
      </c>
      <c r="N877" t="b">
        <v>0</v>
      </c>
      <c r="O877" s="5">
        <f t="shared" si="92"/>
        <v>0</v>
      </c>
      <c r="P877" s="14" t="e">
        <f t="shared" si="93"/>
        <v>#DIV/0!</v>
      </c>
      <c r="Q877" s="8">
        <f t="shared" si="94"/>
        <v>42248.723738425921</v>
      </c>
      <c r="R877" s="8">
        <f t="shared" si="95"/>
        <v>42268.723738425921</v>
      </c>
      <c r="S877" t="s">
        <v>8278</v>
      </c>
      <c r="T877" t="str">
        <f t="shared" si="96"/>
        <v>music</v>
      </c>
      <c r="U877" t="str">
        <f t="shared" si="97"/>
        <v>jazz</v>
      </c>
    </row>
    <row r="878" spans="1:2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14">
        <f t="shared" si="91"/>
        <v>28.577777777777779</v>
      </c>
      <c r="N878" t="b">
        <v>0</v>
      </c>
      <c r="O878" s="5">
        <f t="shared" si="92"/>
        <v>0.40799492385786801</v>
      </c>
      <c r="P878" s="14">
        <f t="shared" si="93"/>
        <v>28.577777777777779</v>
      </c>
      <c r="Q878" s="8">
        <f t="shared" si="94"/>
        <v>41276.496840277774</v>
      </c>
      <c r="R878" s="8">
        <f t="shared" si="95"/>
        <v>41309.496840277774</v>
      </c>
      <c r="S878" t="s">
        <v>8278</v>
      </c>
      <c r="T878" t="str">
        <f t="shared" si="96"/>
        <v>music</v>
      </c>
      <c r="U878" t="str">
        <f t="shared" si="97"/>
        <v>jazz</v>
      </c>
    </row>
    <row r="879" spans="1:21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14">
        <f t="shared" si="91"/>
        <v>46.586206896551722</v>
      </c>
      <c r="N879" t="b">
        <v>0</v>
      </c>
      <c r="O879" s="5">
        <f t="shared" si="92"/>
        <v>0.67549999999999999</v>
      </c>
      <c r="P879" s="14">
        <f t="shared" si="93"/>
        <v>46.586206896551722</v>
      </c>
      <c r="Q879" s="8">
        <f t="shared" si="94"/>
        <v>41597.788888888892</v>
      </c>
      <c r="R879" s="8">
        <f t="shared" si="95"/>
        <v>41627.788888888892</v>
      </c>
      <c r="S879" t="s">
        <v>8278</v>
      </c>
      <c r="T879" t="str">
        <f t="shared" si="96"/>
        <v>music</v>
      </c>
      <c r="U879" t="str">
        <f t="shared" si="97"/>
        <v>jazz</v>
      </c>
    </row>
    <row r="880" spans="1:21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14">
        <f t="shared" si="91"/>
        <v>32.5</v>
      </c>
      <c r="N880" t="b">
        <v>0</v>
      </c>
      <c r="O880" s="5">
        <f t="shared" si="92"/>
        <v>1.2999999999999999E-2</v>
      </c>
      <c r="P880" s="14">
        <f t="shared" si="93"/>
        <v>32.5</v>
      </c>
      <c r="Q880" s="8">
        <f t="shared" si="94"/>
        <v>40505.232916666668</v>
      </c>
      <c r="R880" s="8">
        <f t="shared" si="95"/>
        <v>40535.232916666668</v>
      </c>
      <c r="S880" t="s">
        <v>8278</v>
      </c>
      <c r="T880" t="str">
        <f t="shared" si="96"/>
        <v>music</v>
      </c>
      <c r="U880" t="str">
        <f t="shared" si="97"/>
        <v>jazz</v>
      </c>
    </row>
    <row r="881" spans="1:21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14">
        <f t="shared" si="91"/>
        <v>21.466666666666665</v>
      </c>
      <c r="N881" t="b">
        <v>0</v>
      </c>
      <c r="O881" s="5">
        <f t="shared" si="92"/>
        <v>0.30666666666666664</v>
      </c>
      <c r="P881" s="14">
        <f t="shared" si="93"/>
        <v>21.466666666666665</v>
      </c>
      <c r="Q881" s="8">
        <f t="shared" si="94"/>
        <v>41037.829918981479</v>
      </c>
      <c r="R881" s="8">
        <f t="shared" si="95"/>
        <v>41058.829918981479</v>
      </c>
      <c r="S881" t="s">
        <v>8278</v>
      </c>
      <c r="T881" t="str">
        <f t="shared" si="96"/>
        <v>music</v>
      </c>
      <c r="U881" t="str">
        <f t="shared" si="97"/>
        <v>jazz</v>
      </c>
    </row>
    <row r="882" spans="1:21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14">
        <f t="shared" si="91"/>
        <v>14.125</v>
      </c>
      <c r="N882" t="b">
        <v>0</v>
      </c>
      <c r="O882" s="5">
        <f t="shared" si="92"/>
        <v>2.9894179894179893E-2</v>
      </c>
      <c r="P882" s="14">
        <f t="shared" si="93"/>
        <v>14.125</v>
      </c>
      <c r="Q882" s="8">
        <f t="shared" si="94"/>
        <v>41179.32104166667</v>
      </c>
      <c r="R882" s="8">
        <f t="shared" si="95"/>
        <v>41212.32104166667</v>
      </c>
      <c r="S882" t="s">
        <v>8279</v>
      </c>
      <c r="T882" t="str">
        <f t="shared" si="96"/>
        <v>music</v>
      </c>
      <c r="U882" t="str">
        <f t="shared" si="97"/>
        <v>indie rock</v>
      </c>
    </row>
    <row r="883" spans="1:21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14">
        <f t="shared" si="91"/>
        <v>30</v>
      </c>
      <c r="N883" t="b">
        <v>0</v>
      </c>
      <c r="O883" s="5">
        <f t="shared" si="92"/>
        <v>8.0000000000000002E-3</v>
      </c>
      <c r="P883" s="14">
        <f t="shared" si="93"/>
        <v>30</v>
      </c>
      <c r="Q883" s="8">
        <f t="shared" si="94"/>
        <v>40877.25099537037</v>
      </c>
      <c r="R883" s="8">
        <f t="shared" si="95"/>
        <v>40922.25099537037</v>
      </c>
      <c r="S883" t="s">
        <v>8279</v>
      </c>
      <c r="T883" t="str">
        <f t="shared" si="96"/>
        <v>music</v>
      </c>
      <c r="U883" t="str">
        <f t="shared" si="97"/>
        <v>indie rock</v>
      </c>
    </row>
    <row r="884" spans="1:21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14">
        <f t="shared" si="91"/>
        <v>21.571428571428573</v>
      </c>
      <c r="N884" t="b">
        <v>0</v>
      </c>
      <c r="O884" s="5">
        <f t="shared" si="92"/>
        <v>0.20133333333333334</v>
      </c>
      <c r="P884" s="14">
        <f t="shared" si="93"/>
        <v>21.571428571428573</v>
      </c>
      <c r="Q884" s="8">
        <f t="shared" si="94"/>
        <v>40759.860532407409</v>
      </c>
      <c r="R884" s="8">
        <f t="shared" si="95"/>
        <v>40792.860532407409</v>
      </c>
      <c r="S884" t="s">
        <v>8279</v>
      </c>
      <c r="T884" t="str">
        <f t="shared" si="96"/>
        <v>music</v>
      </c>
      <c r="U884" t="str">
        <f t="shared" si="97"/>
        <v>indie rock</v>
      </c>
    </row>
    <row r="885" spans="1:21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14">
        <f t="shared" si="91"/>
        <v>83.375</v>
      </c>
      <c r="N885" t="b">
        <v>0</v>
      </c>
      <c r="O885" s="5">
        <f t="shared" si="92"/>
        <v>0.4002</v>
      </c>
      <c r="P885" s="14">
        <f t="shared" si="93"/>
        <v>83.375</v>
      </c>
      <c r="Q885" s="8">
        <f t="shared" si="94"/>
        <v>42371.935590277775</v>
      </c>
      <c r="R885" s="8">
        <f t="shared" si="95"/>
        <v>42431.935590277775</v>
      </c>
      <c r="S885" t="s">
        <v>8279</v>
      </c>
      <c r="T885" t="str">
        <f t="shared" si="96"/>
        <v>music</v>
      </c>
      <c r="U885" t="str">
        <f t="shared" si="97"/>
        <v>indie rock</v>
      </c>
    </row>
    <row r="886" spans="1:21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14">
        <f t="shared" si="91"/>
        <v>10</v>
      </c>
      <c r="N886" t="b">
        <v>0</v>
      </c>
      <c r="O886" s="5">
        <f t="shared" si="92"/>
        <v>0.01</v>
      </c>
      <c r="P886" s="14">
        <f t="shared" si="93"/>
        <v>10</v>
      </c>
      <c r="Q886" s="8">
        <f t="shared" si="94"/>
        <v>40981.802615740737</v>
      </c>
      <c r="R886" s="8">
        <f t="shared" si="95"/>
        <v>41041.104861111111</v>
      </c>
      <c r="S886" t="s">
        <v>8279</v>
      </c>
      <c r="T886" t="str">
        <f t="shared" si="96"/>
        <v>music</v>
      </c>
      <c r="U886" t="str">
        <f t="shared" si="97"/>
        <v>indie rock</v>
      </c>
    </row>
    <row r="887" spans="1:21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14">
        <f t="shared" si="91"/>
        <v>35.714285714285715</v>
      </c>
      <c r="N887" t="b">
        <v>0</v>
      </c>
      <c r="O887" s="5">
        <f t="shared" si="92"/>
        <v>0.75</v>
      </c>
      <c r="P887" s="14">
        <f t="shared" si="93"/>
        <v>35.714285714285715</v>
      </c>
      <c r="Q887" s="8">
        <f t="shared" si="94"/>
        <v>42713.941099537042</v>
      </c>
      <c r="R887" s="8">
        <f t="shared" si="95"/>
        <v>42734.941099537042</v>
      </c>
      <c r="S887" t="s">
        <v>8279</v>
      </c>
      <c r="T887" t="str">
        <f t="shared" si="96"/>
        <v>music</v>
      </c>
      <c r="U887" t="str">
        <f t="shared" si="97"/>
        <v>indie rock</v>
      </c>
    </row>
    <row r="888" spans="1:21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14">
        <f t="shared" si="91"/>
        <v>29.285714285714285</v>
      </c>
      <c r="N888" t="b">
        <v>0</v>
      </c>
      <c r="O888" s="5">
        <f t="shared" si="92"/>
        <v>0.41</v>
      </c>
      <c r="P888" s="14">
        <f t="shared" si="93"/>
        <v>29.285714285714285</v>
      </c>
      <c r="Q888" s="8">
        <f t="shared" si="94"/>
        <v>42603.870520833334</v>
      </c>
      <c r="R888" s="8">
        <f t="shared" si="95"/>
        <v>42628.870520833334</v>
      </c>
      <c r="S888" t="s">
        <v>8279</v>
      </c>
      <c r="T888" t="str">
        <f t="shared" si="96"/>
        <v>music</v>
      </c>
      <c r="U888" t="str">
        <f t="shared" si="97"/>
        <v>indie rock</v>
      </c>
    </row>
    <row r="889" spans="1:21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14" t="e">
        <f t="shared" si="91"/>
        <v>#DIV/0!</v>
      </c>
      <c r="N889" t="b">
        <v>0</v>
      </c>
      <c r="O889" s="5">
        <f t="shared" si="92"/>
        <v>0</v>
      </c>
      <c r="P889" s="14" t="e">
        <f t="shared" si="93"/>
        <v>#DIV/0!</v>
      </c>
      <c r="Q889" s="8">
        <f t="shared" si="94"/>
        <v>41026.958969907406</v>
      </c>
      <c r="R889" s="8">
        <f t="shared" si="95"/>
        <v>41056.958969907406</v>
      </c>
      <c r="S889" t="s">
        <v>8279</v>
      </c>
      <c r="T889" t="str">
        <f t="shared" si="96"/>
        <v>music</v>
      </c>
      <c r="U889" t="str">
        <f t="shared" si="97"/>
        <v>indie rock</v>
      </c>
    </row>
    <row r="890" spans="1:21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14">
        <f t="shared" si="91"/>
        <v>18</v>
      </c>
      <c r="N890" t="b">
        <v>0</v>
      </c>
      <c r="O890" s="5">
        <f t="shared" si="92"/>
        <v>7.1999999999999995E-2</v>
      </c>
      <c r="P890" s="14">
        <f t="shared" si="93"/>
        <v>18</v>
      </c>
      <c r="Q890" s="8">
        <f t="shared" si="94"/>
        <v>40751.753298611111</v>
      </c>
      <c r="R890" s="8">
        <f t="shared" si="95"/>
        <v>40787.25</v>
      </c>
      <c r="S890" t="s">
        <v>8279</v>
      </c>
      <c r="T890" t="str">
        <f t="shared" si="96"/>
        <v>music</v>
      </c>
      <c r="U890" t="str">
        <f t="shared" si="97"/>
        <v>indie rock</v>
      </c>
    </row>
    <row r="891" spans="1:21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14">
        <f t="shared" si="91"/>
        <v>73.760000000000005</v>
      </c>
      <c r="N891" t="b">
        <v>0</v>
      </c>
      <c r="O891" s="5">
        <f t="shared" si="92"/>
        <v>9.4412800000000005E-2</v>
      </c>
      <c r="P891" s="14">
        <f t="shared" si="93"/>
        <v>73.760000000000005</v>
      </c>
      <c r="Q891" s="8">
        <f t="shared" si="94"/>
        <v>41887.784062500003</v>
      </c>
      <c r="R891" s="8">
        <f t="shared" si="95"/>
        <v>41917.784062500003</v>
      </c>
      <c r="S891" t="s">
        <v>8279</v>
      </c>
      <c r="T891" t="str">
        <f t="shared" si="96"/>
        <v>music</v>
      </c>
      <c r="U891" t="str">
        <f t="shared" si="97"/>
        <v>indie rock</v>
      </c>
    </row>
    <row r="892" spans="1:21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14">
        <f t="shared" si="91"/>
        <v>31.25</v>
      </c>
      <c r="N892" t="b">
        <v>0</v>
      </c>
      <c r="O892" s="5">
        <f t="shared" si="92"/>
        <v>4.1666666666666664E-2</v>
      </c>
      <c r="P892" s="14">
        <f t="shared" si="93"/>
        <v>31.25</v>
      </c>
      <c r="Q892" s="8">
        <f t="shared" si="94"/>
        <v>41569.698831018519</v>
      </c>
      <c r="R892" s="8">
        <f t="shared" si="95"/>
        <v>41599.740497685183</v>
      </c>
      <c r="S892" t="s">
        <v>8279</v>
      </c>
      <c r="T892" t="str">
        <f t="shared" si="96"/>
        <v>music</v>
      </c>
      <c r="U892" t="str">
        <f t="shared" si="97"/>
        <v>indie rock</v>
      </c>
    </row>
    <row r="893" spans="1:21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14">
        <f t="shared" si="91"/>
        <v>28.888888888888889</v>
      </c>
      <c r="N893" t="b">
        <v>0</v>
      </c>
      <c r="O893" s="5">
        <f t="shared" si="92"/>
        <v>3.2500000000000001E-2</v>
      </c>
      <c r="P893" s="14">
        <f t="shared" si="93"/>
        <v>28.888888888888889</v>
      </c>
      <c r="Q893" s="8">
        <f t="shared" si="94"/>
        <v>41842.031597222223</v>
      </c>
      <c r="R893" s="8">
        <f t="shared" si="95"/>
        <v>41872.031597222223</v>
      </c>
      <c r="S893" t="s">
        <v>8279</v>
      </c>
      <c r="T893" t="str">
        <f t="shared" si="96"/>
        <v>music</v>
      </c>
      <c r="U893" t="str">
        <f t="shared" si="97"/>
        <v>indie rock</v>
      </c>
    </row>
    <row r="894" spans="1:21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14">
        <f t="shared" si="91"/>
        <v>143.8235294117647</v>
      </c>
      <c r="N894" t="b">
        <v>0</v>
      </c>
      <c r="O894" s="5">
        <f t="shared" si="92"/>
        <v>0.40749999999999997</v>
      </c>
      <c r="P894" s="14">
        <f t="shared" si="93"/>
        <v>143.8235294117647</v>
      </c>
      <c r="Q894" s="8">
        <f t="shared" si="94"/>
        <v>40304.20003472222</v>
      </c>
      <c r="R894" s="8">
        <f t="shared" si="95"/>
        <v>40391.166666666664</v>
      </c>
      <c r="S894" t="s">
        <v>8279</v>
      </c>
      <c r="T894" t="str">
        <f t="shared" si="96"/>
        <v>music</v>
      </c>
      <c r="U894" t="str">
        <f t="shared" si="97"/>
        <v>indie rock</v>
      </c>
    </row>
    <row r="895" spans="1:21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14">
        <f t="shared" si="91"/>
        <v>40</v>
      </c>
      <c r="N895" t="b">
        <v>0</v>
      </c>
      <c r="O895" s="5">
        <f t="shared" si="92"/>
        <v>0.1</v>
      </c>
      <c r="P895" s="14">
        <f t="shared" si="93"/>
        <v>40</v>
      </c>
      <c r="Q895" s="8">
        <f t="shared" si="94"/>
        <v>42065.897719907407</v>
      </c>
      <c r="R895" s="8">
        <f t="shared" si="95"/>
        <v>42095.856053240743</v>
      </c>
      <c r="S895" t="s">
        <v>8279</v>
      </c>
      <c r="T895" t="str">
        <f t="shared" si="96"/>
        <v>music</v>
      </c>
      <c r="U895" t="str">
        <f t="shared" si="97"/>
        <v>indie rock</v>
      </c>
    </row>
    <row r="896" spans="1:21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14">
        <f t="shared" si="91"/>
        <v>147.81132075471697</v>
      </c>
      <c r="N896" t="b">
        <v>0</v>
      </c>
      <c r="O896" s="5">
        <f t="shared" si="92"/>
        <v>0.39169999999999999</v>
      </c>
      <c r="P896" s="14">
        <f t="shared" si="93"/>
        <v>147.81132075471697</v>
      </c>
      <c r="Q896" s="8">
        <f t="shared" si="94"/>
        <v>42496.981597222228</v>
      </c>
      <c r="R896" s="8">
        <f t="shared" si="95"/>
        <v>42526.981597222228</v>
      </c>
      <c r="S896" t="s">
        <v>8279</v>
      </c>
      <c r="T896" t="str">
        <f t="shared" si="96"/>
        <v>music</v>
      </c>
      <c r="U896" t="str">
        <f t="shared" si="97"/>
        <v>indie rock</v>
      </c>
    </row>
    <row r="897" spans="1:21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14">
        <f t="shared" si="91"/>
        <v>27.857142857142858</v>
      </c>
      <c r="N897" t="b">
        <v>0</v>
      </c>
      <c r="O897" s="5">
        <f t="shared" si="92"/>
        <v>2.4375000000000001E-2</v>
      </c>
      <c r="P897" s="14">
        <f t="shared" si="93"/>
        <v>27.857142857142858</v>
      </c>
      <c r="Q897" s="8">
        <f t="shared" si="94"/>
        <v>40431.127650462964</v>
      </c>
      <c r="R897" s="8">
        <f t="shared" si="95"/>
        <v>40476.127650462964</v>
      </c>
      <c r="S897" t="s">
        <v>8279</v>
      </c>
      <c r="T897" t="str">
        <f t="shared" si="96"/>
        <v>music</v>
      </c>
      <c r="U897" t="str">
        <f t="shared" si="97"/>
        <v>indie rock</v>
      </c>
    </row>
    <row r="898" spans="1:21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14">
        <f t="shared" ref="M898:M961" si="98">$E898/$L898</f>
        <v>44.444444444444443</v>
      </c>
      <c r="N898" t="b">
        <v>0</v>
      </c>
      <c r="O898" s="5">
        <f t="shared" ref="O898:O961" si="99">E898/D898</f>
        <v>0.4</v>
      </c>
      <c r="P898" s="14">
        <f t="shared" ref="P898:P961" si="100">$E898/$L898</f>
        <v>44.444444444444443</v>
      </c>
      <c r="Q898" s="8">
        <f t="shared" ref="Q898:Q961" si="101">(((J898/60)/60)/24)+DATE(1970,1,1)</f>
        <v>42218.872986111113</v>
      </c>
      <c r="R898" s="8">
        <f t="shared" ref="R898:R961" si="102">(((I898/60)/60)/24)+DATE(1970,1,1)</f>
        <v>42244.166666666672</v>
      </c>
      <c r="S898" t="s">
        <v>8279</v>
      </c>
      <c r="T898" t="str">
        <f t="shared" ref="T898:T961" si="103">LEFT(S898, SEARCH("/",S898,1)-1)</f>
        <v>music</v>
      </c>
      <c r="U898" t="str">
        <f t="shared" ref="U898:U961" si="104">RIGHT(S898,LEN(S898)-SEARCH("/",S898,1))</f>
        <v>indie rock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14" t="e">
        <f t="shared" si="98"/>
        <v>#DIV/0!</v>
      </c>
      <c r="N899" t="b">
        <v>0</v>
      </c>
      <c r="O899" s="5">
        <f t="shared" si="99"/>
        <v>0</v>
      </c>
      <c r="P899" s="14" t="e">
        <f t="shared" si="100"/>
        <v>#DIV/0!</v>
      </c>
      <c r="Q899" s="8">
        <f t="shared" si="101"/>
        <v>41211.688750000001</v>
      </c>
      <c r="R899" s="8">
        <f t="shared" si="102"/>
        <v>41241.730416666665</v>
      </c>
      <c r="S899" t="s">
        <v>8279</v>
      </c>
      <c r="T899" t="str">
        <f t="shared" si="103"/>
        <v>music</v>
      </c>
      <c r="U899" t="str">
        <f t="shared" si="104"/>
        <v>indie rock</v>
      </c>
    </row>
    <row r="900" spans="1:21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14">
        <f t="shared" si="98"/>
        <v>35</v>
      </c>
      <c r="N900" t="b">
        <v>0</v>
      </c>
      <c r="O900" s="5">
        <f t="shared" si="99"/>
        <v>2.8000000000000001E-2</v>
      </c>
      <c r="P900" s="14">
        <f t="shared" si="100"/>
        <v>35</v>
      </c>
      <c r="Q900" s="8">
        <f t="shared" si="101"/>
        <v>40878.758217592593</v>
      </c>
      <c r="R900" s="8">
        <f t="shared" si="102"/>
        <v>40923.758217592593</v>
      </c>
      <c r="S900" t="s">
        <v>8279</v>
      </c>
      <c r="T900" t="str">
        <f t="shared" si="103"/>
        <v>music</v>
      </c>
      <c r="U900" t="str">
        <f t="shared" si="104"/>
        <v>indie rock</v>
      </c>
    </row>
    <row r="901" spans="1:21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14">
        <f t="shared" si="98"/>
        <v>35</v>
      </c>
      <c r="N901" t="b">
        <v>0</v>
      </c>
      <c r="O901" s="5">
        <f t="shared" si="99"/>
        <v>0.37333333333333335</v>
      </c>
      <c r="P901" s="14">
        <f t="shared" si="100"/>
        <v>35</v>
      </c>
      <c r="Q901" s="8">
        <f t="shared" si="101"/>
        <v>40646.099097222221</v>
      </c>
      <c r="R901" s="8">
        <f t="shared" si="102"/>
        <v>40691.099097222221</v>
      </c>
      <c r="S901" t="s">
        <v>8279</v>
      </c>
      <c r="T901" t="str">
        <f t="shared" si="103"/>
        <v>music</v>
      </c>
      <c r="U901" t="str">
        <f t="shared" si="104"/>
        <v>indie rock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14">
        <f t="shared" si="98"/>
        <v>10.5</v>
      </c>
      <c r="N902" t="b">
        <v>0</v>
      </c>
      <c r="O902" s="5">
        <f t="shared" si="99"/>
        <v>4.1999999999999997E-3</v>
      </c>
      <c r="P902" s="14">
        <f t="shared" si="100"/>
        <v>10.5</v>
      </c>
      <c r="Q902" s="8">
        <f t="shared" si="101"/>
        <v>42429.84956018519</v>
      </c>
      <c r="R902" s="8">
        <f t="shared" si="102"/>
        <v>42459.807893518519</v>
      </c>
      <c r="S902" t="s">
        <v>8278</v>
      </c>
      <c r="T902" t="str">
        <f t="shared" si="103"/>
        <v>music</v>
      </c>
      <c r="U902" t="str">
        <f t="shared" si="104"/>
        <v>jazz</v>
      </c>
    </row>
    <row r="903" spans="1:21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14" t="e">
        <f t="shared" si="98"/>
        <v>#DIV/0!</v>
      </c>
      <c r="N903" t="b">
        <v>0</v>
      </c>
      <c r="O903" s="5">
        <f t="shared" si="99"/>
        <v>0</v>
      </c>
      <c r="P903" s="14" t="e">
        <f t="shared" si="100"/>
        <v>#DIV/0!</v>
      </c>
      <c r="Q903" s="8">
        <f t="shared" si="101"/>
        <v>40291.81150462963</v>
      </c>
      <c r="R903" s="8">
        <f t="shared" si="102"/>
        <v>40337.799305555556</v>
      </c>
      <c r="S903" t="s">
        <v>8278</v>
      </c>
      <c r="T903" t="str">
        <f t="shared" si="103"/>
        <v>music</v>
      </c>
      <c r="U903" t="str">
        <f t="shared" si="104"/>
        <v>jazz</v>
      </c>
    </row>
    <row r="904" spans="1:21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14">
        <f t="shared" si="98"/>
        <v>30</v>
      </c>
      <c r="N904" t="b">
        <v>0</v>
      </c>
      <c r="O904" s="5">
        <f t="shared" si="99"/>
        <v>3.0000000000000001E-3</v>
      </c>
      <c r="P904" s="14">
        <f t="shared" si="100"/>
        <v>30</v>
      </c>
      <c r="Q904" s="8">
        <f t="shared" si="101"/>
        <v>41829.965532407405</v>
      </c>
      <c r="R904" s="8">
        <f t="shared" si="102"/>
        <v>41881.645833333336</v>
      </c>
      <c r="S904" t="s">
        <v>8278</v>
      </c>
      <c r="T904" t="str">
        <f t="shared" si="103"/>
        <v>music</v>
      </c>
      <c r="U904" t="str">
        <f t="shared" si="104"/>
        <v>jazz</v>
      </c>
    </row>
    <row r="905" spans="1:21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14">
        <f t="shared" si="98"/>
        <v>40</v>
      </c>
      <c r="N905" t="b">
        <v>0</v>
      </c>
      <c r="O905" s="5">
        <f t="shared" si="99"/>
        <v>3.2000000000000001E-2</v>
      </c>
      <c r="P905" s="14">
        <f t="shared" si="100"/>
        <v>40</v>
      </c>
      <c r="Q905" s="8">
        <f t="shared" si="101"/>
        <v>41149.796064814815</v>
      </c>
      <c r="R905" s="8">
        <f t="shared" si="102"/>
        <v>41175.100694444445</v>
      </c>
      <c r="S905" t="s">
        <v>8278</v>
      </c>
      <c r="T905" t="str">
        <f t="shared" si="103"/>
        <v>music</v>
      </c>
      <c r="U905" t="str">
        <f t="shared" si="104"/>
        <v>jazz</v>
      </c>
    </row>
    <row r="906" spans="1:21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14">
        <f t="shared" si="98"/>
        <v>50.333333333333336</v>
      </c>
      <c r="N906" t="b">
        <v>0</v>
      </c>
      <c r="O906" s="5">
        <f t="shared" si="99"/>
        <v>3.0200000000000001E-3</v>
      </c>
      <c r="P906" s="14">
        <f t="shared" si="100"/>
        <v>50.333333333333336</v>
      </c>
      <c r="Q906" s="8">
        <f t="shared" si="101"/>
        <v>42342.080289351856</v>
      </c>
      <c r="R906" s="8">
        <f t="shared" si="102"/>
        <v>42372.080289351856</v>
      </c>
      <c r="S906" t="s">
        <v>8278</v>
      </c>
      <c r="T906" t="str">
        <f t="shared" si="103"/>
        <v>music</v>
      </c>
      <c r="U906" t="str">
        <f t="shared" si="104"/>
        <v>jazz</v>
      </c>
    </row>
    <row r="907" spans="1:21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14">
        <f t="shared" si="98"/>
        <v>32.666666666666664</v>
      </c>
      <c r="N907" t="b">
        <v>0</v>
      </c>
      <c r="O907" s="5">
        <f t="shared" si="99"/>
        <v>3.0153846153846153E-2</v>
      </c>
      <c r="P907" s="14">
        <f t="shared" si="100"/>
        <v>32.666666666666664</v>
      </c>
      <c r="Q907" s="8">
        <f t="shared" si="101"/>
        <v>40507.239884259259</v>
      </c>
      <c r="R907" s="8">
        <f t="shared" si="102"/>
        <v>40567.239884259259</v>
      </c>
      <c r="S907" t="s">
        <v>8278</v>
      </c>
      <c r="T907" t="str">
        <f t="shared" si="103"/>
        <v>music</v>
      </c>
      <c r="U907" t="str">
        <f t="shared" si="104"/>
        <v>jazz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14" t="e">
        <f t="shared" si="98"/>
        <v>#DIV/0!</v>
      </c>
      <c r="N908" t="b">
        <v>0</v>
      </c>
      <c r="O908" s="5">
        <f t="shared" si="99"/>
        <v>0</v>
      </c>
      <c r="P908" s="14" t="e">
        <f t="shared" si="100"/>
        <v>#DIV/0!</v>
      </c>
      <c r="Q908" s="8">
        <f t="shared" si="101"/>
        <v>41681.189699074072</v>
      </c>
      <c r="R908" s="8">
        <f t="shared" si="102"/>
        <v>41711.148032407407</v>
      </c>
      <c r="S908" t="s">
        <v>8278</v>
      </c>
      <c r="T908" t="str">
        <f t="shared" si="103"/>
        <v>music</v>
      </c>
      <c r="U908" t="str">
        <f t="shared" si="104"/>
        <v>jazz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14" t="e">
        <f t="shared" si="98"/>
        <v>#DIV/0!</v>
      </c>
      <c r="N909" t="b">
        <v>0</v>
      </c>
      <c r="O909" s="5">
        <f t="shared" si="99"/>
        <v>0</v>
      </c>
      <c r="P909" s="14" t="e">
        <f t="shared" si="100"/>
        <v>#DIV/0!</v>
      </c>
      <c r="Q909" s="8">
        <f t="shared" si="101"/>
        <v>40767.192395833335</v>
      </c>
      <c r="R909" s="8">
        <f t="shared" si="102"/>
        <v>40797.192395833335</v>
      </c>
      <c r="S909" t="s">
        <v>8278</v>
      </c>
      <c r="T909" t="str">
        <f t="shared" si="103"/>
        <v>music</v>
      </c>
      <c r="U909" t="str">
        <f t="shared" si="104"/>
        <v>jazz</v>
      </c>
    </row>
    <row r="910" spans="1:21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14" t="e">
        <f t="shared" si="98"/>
        <v>#DIV/0!</v>
      </c>
      <c r="N910" t="b">
        <v>0</v>
      </c>
      <c r="O910" s="5">
        <f t="shared" si="99"/>
        <v>0</v>
      </c>
      <c r="P910" s="14" t="e">
        <f t="shared" si="100"/>
        <v>#DIV/0!</v>
      </c>
      <c r="Q910" s="8">
        <f t="shared" si="101"/>
        <v>40340.801562499997</v>
      </c>
      <c r="R910" s="8">
        <f t="shared" si="102"/>
        <v>40386.207638888889</v>
      </c>
      <c r="S910" t="s">
        <v>8278</v>
      </c>
      <c r="T910" t="str">
        <f t="shared" si="103"/>
        <v>music</v>
      </c>
      <c r="U910" t="str">
        <f t="shared" si="104"/>
        <v>jazz</v>
      </c>
    </row>
    <row r="911" spans="1:21" ht="28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14">
        <f t="shared" si="98"/>
        <v>65</v>
      </c>
      <c r="N911" t="b">
        <v>0</v>
      </c>
      <c r="O911" s="5">
        <f t="shared" si="99"/>
        <v>3.2500000000000001E-2</v>
      </c>
      <c r="P911" s="14">
        <f t="shared" si="100"/>
        <v>65</v>
      </c>
      <c r="Q911" s="8">
        <f t="shared" si="101"/>
        <v>41081.69027777778</v>
      </c>
      <c r="R911" s="8">
        <f t="shared" si="102"/>
        <v>41113.166666666664</v>
      </c>
      <c r="S911" t="s">
        <v>8278</v>
      </c>
      <c r="T911" t="str">
        <f t="shared" si="103"/>
        <v>music</v>
      </c>
      <c r="U911" t="str">
        <f t="shared" si="104"/>
        <v>jazz</v>
      </c>
    </row>
    <row r="912" spans="1:21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14">
        <f t="shared" si="98"/>
        <v>24.6</v>
      </c>
      <c r="N912" t="b">
        <v>0</v>
      </c>
      <c r="O912" s="5">
        <f t="shared" si="99"/>
        <v>0.22363636363636363</v>
      </c>
      <c r="P912" s="14">
        <f t="shared" si="100"/>
        <v>24.6</v>
      </c>
      <c r="Q912" s="8">
        <f t="shared" si="101"/>
        <v>42737.545358796298</v>
      </c>
      <c r="R912" s="8">
        <f t="shared" si="102"/>
        <v>42797.545358796298</v>
      </c>
      <c r="S912" t="s">
        <v>8278</v>
      </c>
      <c r="T912" t="str">
        <f t="shared" si="103"/>
        <v>music</v>
      </c>
      <c r="U912" t="str">
        <f t="shared" si="104"/>
        <v>jazz</v>
      </c>
    </row>
    <row r="913" spans="1:21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14" t="e">
        <f t="shared" si="98"/>
        <v>#DIV/0!</v>
      </c>
      <c r="N913" t="b">
        <v>0</v>
      </c>
      <c r="O913" s="5">
        <f t="shared" si="99"/>
        <v>0</v>
      </c>
      <c r="P913" s="14" t="e">
        <f t="shared" si="100"/>
        <v>#DIV/0!</v>
      </c>
      <c r="Q913" s="8">
        <f t="shared" si="101"/>
        <v>41642.005150462966</v>
      </c>
      <c r="R913" s="8">
        <f t="shared" si="102"/>
        <v>41663.005150462966</v>
      </c>
      <c r="S913" t="s">
        <v>8278</v>
      </c>
      <c r="T913" t="str">
        <f t="shared" si="103"/>
        <v>music</v>
      </c>
      <c r="U913" t="str">
        <f t="shared" si="104"/>
        <v>jazz</v>
      </c>
    </row>
    <row r="914" spans="1:21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14">
        <f t="shared" si="98"/>
        <v>15</v>
      </c>
      <c r="N914" t="b">
        <v>0</v>
      </c>
      <c r="O914" s="5">
        <f t="shared" si="99"/>
        <v>8.5714285714285719E-3</v>
      </c>
      <c r="P914" s="14">
        <f t="shared" si="100"/>
        <v>15</v>
      </c>
      <c r="Q914" s="8">
        <f t="shared" si="101"/>
        <v>41194.109340277777</v>
      </c>
      <c r="R914" s="8">
        <f t="shared" si="102"/>
        <v>41254.151006944441</v>
      </c>
      <c r="S914" t="s">
        <v>8278</v>
      </c>
      <c r="T914" t="str">
        <f t="shared" si="103"/>
        <v>music</v>
      </c>
      <c r="U914" t="str">
        <f t="shared" si="104"/>
        <v>jazz</v>
      </c>
    </row>
    <row r="915" spans="1:21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14">
        <f t="shared" si="98"/>
        <v>82.583333333333329</v>
      </c>
      <c r="N915" t="b">
        <v>0</v>
      </c>
      <c r="O915" s="5">
        <f t="shared" si="99"/>
        <v>6.6066666666666662E-2</v>
      </c>
      <c r="P915" s="14">
        <f t="shared" si="100"/>
        <v>82.583333333333329</v>
      </c>
      <c r="Q915" s="8">
        <f t="shared" si="101"/>
        <v>41004.139108796298</v>
      </c>
      <c r="R915" s="8">
        <f t="shared" si="102"/>
        <v>41034.139108796298</v>
      </c>
      <c r="S915" t="s">
        <v>8278</v>
      </c>
      <c r="T915" t="str">
        <f t="shared" si="103"/>
        <v>music</v>
      </c>
      <c r="U915" t="str">
        <f t="shared" si="104"/>
        <v>jazz</v>
      </c>
    </row>
    <row r="916" spans="1:21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14" t="e">
        <f t="shared" si="98"/>
        <v>#DIV/0!</v>
      </c>
      <c r="N916" t="b">
        <v>0</v>
      </c>
      <c r="O916" s="5">
        <f t="shared" si="99"/>
        <v>0</v>
      </c>
      <c r="P916" s="14" t="e">
        <f t="shared" si="100"/>
        <v>#DIV/0!</v>
      </c>
      <c r="Q916" s="8">
        <f t="shared" si="101"/>
        <v>41116.763275462967</v>
      </c>
      <c r="R916" s="8">
        <f t="shared" si="102"/>
        <v>41146.763275462967</v>
      </c>
      <c r="S916" t="s">
        <v>8278</v>
      </c>
      <c r="T916" t="str">
        <f t="shared" si="103"/>
        <v>music</v>
      </c>
      <c r="U916" t="str">
        <f t="shared" si="104"/>
        <v>jazz</v>
      </c>
    </row>
    <row r="917" spans="1:21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14">
        <f t="shared" si="98"/>
        <v>41.666666666666664</v>
      </c>
      <c r="N917" t="b">
        <v>0</v>
      </c>
      <c r="O917" s="5">
        <f t="shared" si="99"/>
        <v>5.7692307692307696E-2</v>
      </c>
      <c r="P917" s="14">
        <f t="shared" si="100"/>
        <v>41.666666666666664</v>
      </c>
      <c r="Q917" s="8">
        <f t="shared" si="101"/>
        <v>40937.679560185185</v>
      </c>
      <c r="R917" s="8">
        <f t="shared" si="102"/>
        <v>40969.207638888889</v>
      </c>
      <c r="S917" t="s">
        <v>8278</v>
      </c>
      <c r="T917" t="str">
        <f t="shared" si="103"/>
        <v>music</v>
      </c>
      <c r="U917" t="str">
        <f t="shared" si="104"/>
        <v>jazz</v>
      </c>
    </row>
    <row r="918" spans="1:21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14" t="e">
        <f t="shared" si="98"/>
        <v>#DIV/0!</v>
      </c>
      <c r="N918" t="b">
        <v>0</v>
      </c>
      <c r="O918" s="5">
        <f t="shared" si="99"/>
        <v>0</v>
      </c>
      <c r="P918" s="14" t="e">
        <f t="shared" si="100"/>
        <v>#DIV/0!</v>
      </c>
      <c r="Q918" s="8">
        <f t="shared" si="101"/>
        <v>40434.853402777779</v>
      </c>
      <c r="R918" s="8">
        <f t="shared" si="102"/>
        <v>40473.208333333336</v>
      </c>
      <c r="S918" t="s">
        <v>8278</v>
      </c>
      <c r="T918" t="str">
        <f t="shared" si="103"/>
        <v>music</v>
      </c>
      <c r="U918" t="str">
        <f t="shared" si="104"/>
        <v>jazz</v>
      </c>
    </row>
    <row r="919" spans="1:21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14">
        <f t="shared" si="98"/>
        <v>30</v>
      </c>
      <c r="N919" t="b">
        <v>0</v>
      </c>
      <c r="O919" s="5">
        <f t="shared" si="99"/>
        <v>6.0000000000000001E-3</v>
      </c>
      <c r="P919" s="14">
        <f t="shared" si="100"/>
        <v>30</v>
      </c>
      <c r="Q919" s="8">
        <f t="shared" si="101"/>
        <v>41802.94363425926</v>
      </c>
      <c r="R919" s="8">
        <f t="shared" si="102"/>
        <v>41834.104166666664</v>
      </c>
      <c r="S919" t="s">
        <v>8278</v>
      </c>
      <c r="T919" t="str">
        <f t="shared" si="103"/>
        <v>music</v>
      </c>
      <c r="U919" t="str">
        <f t="shared" si="104"/>
        <v>jazz</v>
      </c>
    </row>
    <row r="920" spans="1:21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14">
        <f t="shared" si="98"/>
        <v>19.600000000000001</v>
      </c>
      <c r="N920" t="b">
        <v>0</v>
      </c>
      <c r="O920" s="5">
        <f t="shared" si="99"/>
        <v>5.0256410256410255E-2</v>
      </c>
      <c r="P920" s="14">
        <f t="shared" si="100"/>
        <v>19.600000000000001</v>
      </c>
      <c r="Q920" s="8">
        <f t="shared" si="101"/>
        <v>41944.916215277779</v>
      </c>
      <c r="R920" s="8">
        <f t="shared" si="102"/>
        <v>41974.957881944443</v>
      </c>
      <c r="S920" t="s">
        <v>8278</v>
      </c>
      <c r="T920" t="str">
        <f t="shared" si="103"/>
        <v>music</v>
      </c>
      <c r="U920" t="str">
        <f t="shared" si="104"/>
        <v>jazz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14">
        <f t="shared" si="98"/>
        <v>100</v>
      </c>
      <c r="N921" t="b">
        <v>0</v>
      </c>
      <c r="O921" s="5">
        <f t="shared" si="99"/>
        <v>5.0000000000000001E-3</v>
      </c>
      <c r="P921" s="14">
        <f t="shared" si="100"/>
        <v>100</v>
      </c>
      <c r="Q921" s="8">
        <f t="shared" si="101"/>
        <v>41227.641724537039</v>
      </c>
      <c r="R921" s="8">
        <f t="shared" si="102"/>
        <v>41262.641724537039</v>
      </c>
      <c r="S921" t="s">
        <v>8278</v>
      </c>
      <c r="T921" t="str">
        <f t="shared" si="103"/>
        <v>music</v>
      </c>
      <c r="U921" t="str">
        <f t="shared" si="104"/>
        <v>jazz</v>
      </c>
    </row>
    <row r="922" spans="1:21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14" t="e">
        <f t="shared" si="98"/>
        <v>#DIV/0!</v>
      </c>
      <c r="N922" t="b">
        <v>0</v>
      </c>
      <c r="O922" s="5">
        <f t="shared" si="99"/>
        <v>0</v>
      </c>
      <c r="P922" s="14" t="e">
        <f t="shared" si="100"/>
        <v>#DIV/0!</v>
      </c>
      <c r="Q922" s="8">
        <f t="shared" si="101"/>
        <v>41562.67155092593</v>
      </c>
      <c r="R922" s="8">
        <f t="shared" si="102"/>
        <v>41592.713217592594</v>
      </c>
      <c r="S922" t="s">
        <v>8278</v>
      </c>
      <c r="T922" t="str">
        <f t="shared" si="103"/>
        <v>music</v>
      </c>
      <c r="U922" t="str">
        <f t="shared" si="104"/>
        <v>jazz</v>
      </c>
    </row>
    <row r="923" spans="1:21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14">
        <f t="shared" si="98"/>
        <v>231.75</v>
      </c>
      <c r="N923" t="b">
        <v>0</v>
      </c>
      <c r="O923" s="5">
        <f t="shared" si="99"/>
        <v>0.309</v>
      </c>
      <c r="P923" s="14">
        <f t="shared" si="100"/>
        <v>231.75</v>
      </c>
      <c r="Q923" s="8">
        <f t="shared" si="101"/>
        <v>40847.171018518515</v>
      </c>
      <c r="R923" s="8">
        <f t="shared" si="102"/>
        <v>40889.212685185186</v>
      </c>
      <c r="S923" t="s">
        <v>8278</v>
      </c>
      <c r="T923" t="str">
        <f t="shared" si="103"/>
        <v>music</v>
      </c>
      <c r="U923" t="str">
        <f t="shared" si="104"/>
        <v>jazz</v>
      </c>
    </row>
    <row r="924" spans="1:21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14">
        <f t="shared" si="98"/>
        <v>189.33333333333334</v>
      </c>
      <c r="N924" t="b">
        <v>0</v>
      </c>
      <c r="O924" s="5">
        <f t="shared" si="99"/>
        <v>0.21037037037037037</v>
      </c>
      <c r="P924" s="14">
        <f t="shared" si="100"/>
        <v>189.33333333333334</v>
      </c>
      <c r="Q924" s="8">
        <f t="shared" si="101"/>
        <v>41878.530011574076</v>
      </c>
      <c r="R924" s="8">
        <f t="shared" si="102"/>
        <v>41913.530011574076</v>
      </c>
      <c r="S924" t="s">
        <v>8278</v>
      </c>
      <c r="T924" t="str">
        <f t="shared" si="103"/>
        <v>music</v>
      </c>
      <c r="U924" t="str">
        <f t="shared" si="104"/>
        <v>jazz</v>
      </c>
    </row>
    <row r="925" spans="1:21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14">
        <f t="shared" si="98"/>
        <v>55</v>
      </c>
      <c r="N925" t="b">
        <v>0</v>
      </c>
      <c r="O925" s="5">
        <f t="shared" si="99"/>
        <v>2.1999999999999999E-2</v>
      </c>
      <c r="P925" s="14">
        <f t="shared" si="100"/>
        <v>55</v>
      </c>
      <c r="Q925" s="8">
        <f t="shared" si="101"/>
        <v>41934.959756944445</v>
      </c>
      <c r="R925" s="8">
        <f t="shared" si="102"/>
        <v>41965.001423611116</v>
      </c>
      <c r="S925" t="s">
        <v>8278</v>
      </c>
      <c r="T925" t="str">
        <f t="shared" si="103"/>
        <v>music</v>
      </c>
      <c r="U925" t="str">
        <f t="shared" si="104"/>
        <v>jazz</v>
      </c>
    </row>
    <row r="926" spans="1:21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14">
        <f t="shared" si="98"/>
        <v>21.8</v>
      </c>
      <c r="N926" t="b">
        <v>0</v>
      </c>
      <c r="O926" s="5">
        <f t="shared" si="99"/>
        <v>0.109</v>
      </c>
      <c r="P926" s="14">
        <f t="shared" si="100"/>
        <v>21.8</v>
      </c>
      <c r="Q926" s="8">
        <f t="shared" si="101"/>
        <v>41288.942928240744</v>
      </c>
      <c r="R926" s="8">
        <f t="shared" si="102"/>
        <v>41318.942928240744</v>
      </c>
      <c r="S926" t="s">
        <v>8278</v>
      </c>
      <c r="T926" t="str">
        <f t="shared" si="103"/>
        <v>music</v>
      </c>
      <c r="U926" t="str">
        <f t="shared" si="104"/>
        <v>jazz</v>
      </c>
    </row>
    <row r="927" spans="1:21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14">
        <f t="shared" si="98"/>
        <v>32</v>
      </c>
      <c r="N927" t="b">
        <v>0</v>
      </c>
      <c r="O927" s="5">
        <f t="shared" si="99"/>
        <v>2.6666666666666668E-2</v>
      </c>
      <c r="P927" s="14">
        <f t="shared" si="100"/>
        <v>32</v>
      </c>
      <c r="Q927" s="8">
        <f t="shared" si="101"/>
        <v>41575.880914351852</v>
      </c>
      <c r="R927" s="8">
        <f t="shared" si="102"/>
        <v>41605.922581018516</v>
      </c>
      <c r="S927" t="s">
        <v>8278</v>
      </c>
      <c r="T927" t="str">
        <f t="shared" si="103"/>
        <v>music</v>
      </c>
      <c r="U927" t="str">
        <f t="shared" si="104"/>
        <v>jazz</v>
      </c>
    </row>
    <row r="928" spans="1:21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14" t="e">
        <f t="shared" si="98"/>
        <v>#DIV/0!</v>
      </c>
      <c r="N928" t="b">
        <v>0</v>
      </c>
      <c r="O928" s="5">
        <f t="shared" si="99"/>
        <v>0</v>
      </c>
      <c r="P928" s="14" t="e">
        <f t="shared" si="100"/>
        <v>#DIV/0!</v>
      </c>
      <c r="Q928" s="8">
        <f t="shared" si="101"/>
        <v>40338.02002314815</v>
      </c>
      <c r="R928" s="8">
        <f t="shared" si="102"/>
        <v>40367.944444444445</v>
      </c>
      <c r="S928" t="s">
        <v>8278</v>
      </c>
      <c r="T928" t="str">
        <f t="shared" si="103"/>
        <v>music</v>
      </c>
      <c r="U928" t="str">
        <f t="shared" si="104"/>
        <v>jazz</v>
      </c>
    </row>
    <row r="929" spans="1:2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14" t="e">
        <f t="shared" si="98"/>
        <v>#DIV/0!</v>
      </c>
      <c r="N929" t="b">
        <v>0</v>
      </c>
      <c r="O929" s="5">
        <f t="shared" si="99"/>
        <v>0</v>
      </c>
      <c r="P929" s="14" t="e">
        <f t="shared" si="100"/>
        <v>#DIV/0!</v>
      </c>
      <c r="Q929" s="8">
        <f t="shared" si="101"/>
        <v>41013.822858796295</v>
      </c>
      <c r="R929" s="8">
        <f t="shared" si="102"/>
        <v>41043.822858796295</v>
      </c>
      <c r="S929" t="s">
        <v>8278</v>
      </c>
      <c r="T929" t="str">
        <f t="shared" si="103"/>
        <v>music</v>
      </c>
      <c r="U929" t="str">
        <f t="shared" si="104"/>
        <v>jazz</v>
      </c>
    </row>
    <row r="930" spans="1:21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14">
        <f t="shared" si="98"/>
        <v>56.25</v>
      </c>
      <c r="N930" t="b">
        <v>0</v>
      </c>
      <c r="O930" s="5">
        <f t="shared" si="99"/>
        <v>0.10862068965517241</v>
      </c>
      <c r="P930" s="14">
        <f t="shared" si="100"/>
        <v>56.25</v>
      </c>
      <c r="Q930" s="8">
        <f t="shared" si="101"/>
        <v>41180.86241898148</v>
      </c>
      <c r="R930" s="8">
        <f t="shared" si="102"/>
        <v>41231</v>
      </c>
      <c r="S930" t="s">
        <v>8278</v>
      </c>
      <c r="T930" t="str">
        <f t="shared" si="103"/>
        <v>music</v>
      </c>
      <c r="U930" t="str">
        <f t="shared" si="104"/>
        <v>jazz</v>
      </c>
    </row>
    <row r="931" spans="1:21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14" t="e">
        <f t="shared" si="98"/>
        <v>#DIV/0!</v>
      </c>
      <c r="N931" t="b">
        <v>0</v>
      </c>
      <c r="O931" s="5">
        <f t="shared" si="99"/>
        <v>0</v>
      </c>
      <c r="P931" s="14" t="e">
        <f t="shared" si="100"/>
        <v>#DIV/0!</v>
      </c>
      <c r="Q931" s="8">
        <f t="shared" si="101"/>
        <v>40978.238067129627</v>
      </c>
      <c r="R931" s="8">
        <f t="shared" si="102"/>
        <v>41008.196400462963</v>
      </c>
      <c r="S931" t="s">
        <v>8278</v>
      </c>
      <c r="T931" t="str">
        <f t="shared" si="103"/>
        <v>music</v>
      </c>
      <c r="U931" t="str">
        <f t="shared" si="104"/>
        <v>jazz</v>
      </c>
    </row>
    <row r="932" spans="1:21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14">
        <f t="shared" si="98"/>
        <v>69</v>
      </c>
      <c r="N932" t="b">
        <v>0</v>
      </c>
      <c r="O932" s="5">
        <f t="shared" si="99"/>
        <v>0.38333333333333336</v>
      </c>
      <c r="P932" s="14">
        <f t="shared" si="100"/>
        <v>69</v>
      </c>
      <c r="Q932" s="8">
        <f t="shared" si="101"/>
        <v>40312.915578703702</v>
      </c>
      <c r="R932" s="8">
        <f t="shared" si="102"/>
        <v>40354.897222222222</v>
      </c>
      <c r="S932" t="s">
        <v>8278</v>
      </c>
      <c r="T932" t="str">
        <f t="shared" si="103"/>
        <v>music</v>
      </c>
      <c r="U932" t="str">
        <f t="shared" si="104"/>
        <v>jazz</v>
      </c>
    </row>
    <row r="933" spans="1:21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14">
        <f t="shared" si="98"/>
        <v>18.714285714285715</v>
      </c>
      <c r="N933" t="b">
        <v>0</v>
      </c>
      <c r="O933" s="5">
        <f t="shared" si="99"/>
        <v>6.5500000000000003E-2</v>
      </c>
      <c r="P933" s="14">
        <f t="shared" si="100"/>
        <v>18.714285714285715</v>
      </c>
      <c r="Q933" s="8">
        <f t="shared" si="101"/>
        <v>41680.359976851854</v>
      </c>
      <c r="R933" s="8">
        <f t="shared" si="102"/>
        <v>41714.916666666664</v>
      </c>
      <c r="S933" t="s">
        <v>8278</v>
      </c>
      <c r="T933" t="str">
        <f t="shared" si="103"/>
        <v>music</v>
      </c>
      <c r="U933" t="str">
        <f t="shared" si="104"/>
        <v>jazz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14">
        <f t="shared" si="98"/>
        <v>46.033333333333331</v>
      </c>
      <c r="N934" t="b">
        <v>0</v>
      </c>
      <c r="O934" s="5">
        <f t="shared" si="99"/>
        <v>0.14536842105263159</v>
      </c>
      <c r="P934" s="14">
        <f t="shared" si="100"/>
        <v>46.033333333333331</v>
      </c>
      <c r="Q934" s="8">
        <f t="shared" si="101"/>
        <v>41310.969270833331</v>
      </c>
      <c r="R934" s="8">
        <f t="shared" si="102"/>
        <v>41355.927604166667</v>
      </c>
      <c r="S934" t="s">
        <v>8278</v>
      </c>
      <c r="T934" t="str">
        <f t="shared" si="103"/>
        <v>music</v>
      </c>
      <c r="U934" t="str">
        <f t="shared" si="104"/>
        <v>jazz</v>
      </c>
    </row>
    <row r="935" spans="1:21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14">
        <f t="shared" si="98"/>
        <v>60</v>
      </c>
      <c r="N935" t="b">
        <v>0</v>
      </c>
      <c r="O935" s="5">
        <f t="shared" si="99"/>
        <v>0.06</v>
      </c>
      <c r="P935" s="14">
        <f t="shared" si="100"/>
        <v>60</v>
      </c>
      <c r="Q935" s="8">
        <f t="shared" si="101"/>
        <v>41711.169085648151</v>
      </c>
      <c r="R935" s="8">
        <f t="shared" si="102"/>
        <v>41771.169085648151</v>
      </c>
      <c r="S935" t="s">
        <v>8278</v>
      </c>
      <c r="T935" t="str">
        <f t="shared" si="103"/>
        <v>music</v>
      </c>
      <c r="U935" t="str">
        <f t="shared" si="104"/>
        <v>jazz</v>
      </c>
    </row>
    <row r="936" spans="1:21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14">
        <f t="shared" si="98"/>
        <v>50.666666666666664</v>
      </c>
      <c r="N936" t="b">
        <v>0</v>
      </c>
      <c r="O936" s="5">
        <f t="shared" si="99"/>
        <v>0.30399999999999999</v>
      </c>
      <c r="P936" s="14">
        <f t="shared" si="100"/>
        <v>50.666666666666664</v>
      </c>
      <c r="Q936" s="8">
        <f t="shared" si="101"/>
        <v>41733.737083333333</v>
      </c>
      <c r="R936" s="8">
        <f t="shared" si="102"/>
        <v>41763.25</v>
      </c>
      <c r="S936" t="s">
        <v>8278</v>
      </c>
      <c r="T936" t="str">
        <f t="shared" si="103"/>
        <v>music</v>
      </c>
      <c r="U936" t="str">
        <f t="shared" si="104"/>
        <v>jazz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14">
        <f t="shared" si="98"/>
        <v>25</v>
      </c>
      <c r="N937" t="b">
        <v>0</v>
      </c>
      <c r="O937" s="5">
        <f t="shared" si="99"/>
        <v>1.4285714285714285E-2</v>
      </c>
      <c r="P937" s="14">
        <f t="shared" si="100"/>
        <v>25</v>
      </c>
      <c r="Q937" s="8">
        <f t="shared" si="101"/>
        <v>42368.333668981482</v>
      </c>
      <c r="R937" s="8">
        <f t="shared" si="102"/>
        <v>42398.333668981482</v>
      </c>
      <c r="S937" t="s">
        <v>8278</v>
      </c>
      <c r="T937" t="str">
        <f t="shared" si="103"/>
        <v>music</v>
      </c>
      <c r="U937" t="str">
        <f t="shared" si="104"/>
        <v>jazz</v>
      </c>
    </row>
    <row r="938" spans="1:21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14" t="e">
        <f t="shared" si="98"/>
        <v>#DIV/0!</v>
      </c>
      <c r="N938" t="b">
        <v>0</v>
      </c>
      <c r="O938" s="5">
        <f t="shared" si="99"/>
        <v>0</v>
      </c>
      <c r="P938" s="14" t="e">
        <f t="shared" si="100"/>
        <v>#DIV/0!</v>
      </c>
      <c r="Q938" s="8">
        <f t="shared" si="101"/>
        <v>40883.024178240739</v>
      </c>
      <c r="R938" s="8">
        <f t="shared" si="102"/>
        <v>40926.833333333336</v>
      </c>
      <c r="S938" t="s">
        <v>8278</v>
      </c>
      <c r="T938" t="str">
        <f t="shared" si="103"/>
        <v>music</v>
      </c>
      <c r="U938" t="str">
        <f t="shared" si="104"/>
        <v>jazz</v>
      </c>
    </row>
    <row r="939" spans="1:21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14">
        <f t="shared" si="98"/>
        <v>20</v>
      </c>
      <c r="N939" t="b">
        <v>0</v>
      </c>
      <c r="O939" s="5">
        <f t="shared" si="99"/>
        <v>1.1428571428571429E-2</v>
      </c>
      <c r="P939" s="14">
        <f t="shared" si="100"/>
        <v>20</v>
      </c>
      <c r="Q939" s="8">
        <f t="shared" si="101"/>
        <v>41551.798113425924</v>
      </c>
      <c r="R939" s="8">
        <f t="shared" si="102"/>
        <v>41581.839780092596</v>
      </c>
      <c r="S939" t="s">
        <v>8278</v>
      </c>
      <c r="T939" t="str">
        <f t="shared" si="103"/>
        <v>music</v>
      </c>
      <c r="U939" t="str">
        <f t="shared" si="104"/>
        <v>jazz</v>
      </c>
    </row>
    <row r="940" spans="1:21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14">
        <f t="shared" si="98"/>
        <v>25</v>
      </c>
      <c r="N940" t="b">
        <v>0</v>
      </c>
      <c r="O940" s="5">
        <f t="shared" si="99"/>
        <v>3.5714285714285713E-3</v>
      </c>
      <c r="P940" s="14">
        <f t="shared" si="100"/>
        <v>25</v>
      </c>
      <c r="Q940" s="8">
        <f t="shared" si="101"/>
        <v>41124.479722222226</v>
      </c>
      <c r="R940" s="8">
        <f t="shared" si="102"/>
        <v>41154.479722222226</v>
      </c>
      <c r="S940" t="s">
        <v>8278</v>
      </c>
      <c r="T940" t="str">
        <f t="shared" si="103"/>
        <v>music</v>
      </c>
      <c r="U940" t="str">
        <f t="shared" si="104"/>
        <v>jazz</v>
      </c>
    </row>
    <row r="941" spans="1:21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14">
        <f t="shared" si="98"/>
        <v>20</v>
      </c>
      <c r="N941" t="b">
        <v>0</v>
      </c>
      <c r="O941" s="5">
        <f t="shared" si="99"/>
        <v>1.4545454545454545E-2</v>
      </c>
      <c r="P941" s="14">
        <f t="shared" si="100"/>
        <v>20</v>
      </c>
      <c r="Q941" s="8">
        <f t="shared" si="101"/>
        <v>41416.763171296298</v>
      </c>
      <c r="R941" s="8">
        <f t="shared" si="102"/>
        <v>41455.831944444442</v>
      </c>
      <c r="S941" t="s">
        <v>8278</v>
      </c>
      <c r="T941" t="str">
        <f t="shared" si="103"/>
        <v>music</v>
      </c>
      <c r="U941" t="str">
        <f t="shared" si="104"/>
        <v>jazz</v>
      </c>
    </row>
    <row r="942" spans="1:21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14">
        <f t="shared" si="98"/>
        <v>110.28571428571429</v>
      </c>
      <c r="N942" t="b">
        <v>0</v>
      </c>
      <c r="O942" s="5">
        <f t="shared" si="99"/>
        <v>0.17155555555555554</v>
      </c>
      <c r="P942" s="14">
        <f t="shared" si="100"/>
        <v>110.28571428571429</v>
      </c>
      <c r="Q942" s="8">
        <f t="shared" si="101"/>
        <v>42182.008402777778</v>
      </c>
      <c r="R942" s="8">
        <f t="shared" si="102"/>
        <v>42227.008402777778</v>
      </c>
      <c r="S942" t="s">
        <v>8273</v>
      </c>
      <c r="T942" t="str">
        <f t="shared" si="103"/>
        <v>technology</v>
      </c>
      <c r="U942" t="str">
        <f t="shared" si="104"/>
        <v>wearables</v>
      </c>
    </row>
    <row r="943" spans="1:21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14">
        <f t="shared" si="98"/>
        <v>37.451612903225808</v>
      </c>
      <c r="N943" t="b">
        <v>0</v>
      </c>
      <c r="O943" s="5">
        <f t="shared" si="99"/>
        <v>2.3220000000000001E-2</v>
      </c>
      <c r="P943" s="14">
        <f t="shared" si="100"/>
        <v>37.451612903225808</v>
      </c>
      <c r="Q943" s="8">
        <f t="shared" si="101"/>
        <v>42746.096585648149</v>
      </c>
      <c r="R943" s="8">
        <f t="shared" si="102"/>
        <v>42776.096585648149</v>
      </c>
      <c r="S943" t="s">
        <v>8273</v>
      </c>
      <c r="T943" t="str">
        <f t="shared" si="103"/>
        <v>technology</v>
      </c>
      <c r="U943" t="str">
        <f t="shared" si="104"/>
        <v>wearables</v>
      </c>
    </row>
    <row r="944" spans="1:21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14">
        <f t="shared" si="98"/>
        <v>41.75</v>
      </c>
      <c r="N944" t="b">
        <v>0</v>
      </c>
      <c r="O944" s="5">
        <f t="shared" si="99"/>
        <v>8.9066666666666669E-2</v>
      </c>
      <c r="P944" s="14">
        <f t="shared" si="100"/>
        <v>41.75</v>
      </c>
      <c r="Q944" s="8">
        <f t="shared" si="101"/>
        <v>42382.843287037031</v>
      </c>
      <c r="R944" s="8">
        <f t="shared" si="102"/>
        <v>42418.843287037031</v>
      </c>
      <c r="S944" t="s">
        <v>8273</v>
      </c>
      <c r="T944" t="str">
        <f t="shared" si="103"/>
        <v>technology</v>
      </c>
      <c r="U944" t="str">
        <f t="shared" si="104"/>
        <v>wearables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14">
        <f t="shared" si="98"/>
        <v>24.083333333333332</v>
      </c>
      <c r="N945" t="b">
        <v>0</v>
      </c>
      <c r="O945" s="5">
        <f t="shared" si="99"/>
        <v>9.633333333333334E-2</v>
      </c>
      <c r="P945" s="14">
        <f t="shared" si="100"/>
        <v>24.083333333333332</v>
      </c>
      <c r="Q945" s="8">
        <f t="shared" si="101"/>
        <v>42673.66788194445</v>
      </c>
      <c r="R945" s="8">
        <f t="shared" si="102"/>
        <v>42703.709548611107</v>
      </c>
      <c r="S945" t="s">
        <v>8273</v>
      </c>
      <c r="T945" t="str">
        <f t="shared" si="103"/>
        <v>technology</v>
      </c>
      <c r="U945" t="str">
        <f t="shared" si="104"/>
        <v>wearables</v>
      </c>
    </row>
    <row r="946" spans="1:21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14">
        <f t="shared" si="98"/>
        <v>69.40625</v>
      </c>
      <c r="N946" t="b">
        <v>0</v>
      </c>
      <c r="O946" s="5">
        <f t="shared" si="99"/>
        <v>0.13325999999999999</v>
      </c>
      <c r="P946" s="14">
        <f t="shared" si="100"/>
        <v>69.40625</v>
      </c>
      <c r="Q946" s="8">
        <f t="shared" si="101"/>
        <v>42444.583912037036</v>
      </c>
      <c r="R946" s="8">
        <f t="shared" si="102"/>
        <v>42478.583333333328</v>
      </c>
      <c r="S946" t="s">
        <v>8273</v>
      </c>
      <c r="T946" t="str">
        <f t="shared" si="103"/>
        <v>technology</v>
      </c>
      <c r="U946" t="str">
        <f t="shared" si="104"/>
        <v>wearables</v>
      </c>
    </row>
    <row r="947" spans="1:21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14">
        <f t="shared" si="98"/>
        <v>155.25</v>
      </c>
      <c r="N947" t="b">
        <v>0</v>
      </c>
      <c r="O947" s="5">
        <f t="shared" si="99"/>
        <v>2.4840000000000001E-2</v>
      </c>
      <c r="P947" s="14">
        <f t="shared" si="100"/>
        <v>155.25</v>
      </c>
      <c r="Q947" s="8">
        <f t="shared" si="101"/>
        <v>42732.872986111113</v>
      </c>
      <c r="R947" s="8">
        <f t="shared" si="102"/>
        <v>42784.999305555553</v>
      </c>
      <c r="S947" t="s">
        <v>8273</v>
      </c>
      <c r="T947" t="str">
        <f t="shared" si="103"/>
        <v>technology</v>
      </c>
      <c r="U947" t="str">
        <f t="shared" si="104"/>
        <v>wearables</v>
      </c>
    </row>
    <row r="948" spans="1:21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14">
        <f t="shared" si="98"/>
        <v>57.2</v>
      </c>
      <c r="N948" t="b">
        <v>0</v>
      </c>
      <c r="O948" s="5">
        <f t="shared" si="99"/>
        <v>1.9066666666666666E-2</v>
      </c>
      <c r="P948" s="14">
        <f t="shared" si="100"/>
        <v>57.2</v>
      </c>
      <c r="Q948" s="8">
        <f t="shared" si="101"/>
        <v>42592.750555555554</v>
      </c>
      <c r="R948" s="8">
        <f t="shared" si="102"/>
        <v>42622.750555555554</v>
      </c>
      <c r="S948" t="s">
        <v>8273</v>
      </c>
      <c r="T948" t="str">
        <f t="shared" si="103"/>
        <v>technology</v>
      </c>
      <c r="U948" t="str">
        <f t="shared" si="104"/>
        <v>wearables</v>
      </c>
    </row>
    <row r="949" spans="1:21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14" t="e">
        <f t="shared" si="98"/>
        <v>#DIV/0!</v>
      </c>
      <c r="N949" t="b">
        <v>0</v>
      </c>
      <c r="O949" s="5">
        <f t="shared" si="99"/>
        <v>0</v>
      </c>
      <c r="P949" s="14" t="e">
        <f t="shared" si="100"/>
        <v>#DIV/0!</v>
      </c>
      <c r="Q949" s="8">
        <f t="shared" si="101"/>
        <v>42491.781319444446</v>
      </c>
      <c r="R949" s="8">
        <f t="shared" si="102"/>
        <v>42551.781319444446</v>
      </c>
      <c r="S949" t="s">
        <v>8273</v>
      </c>
      <c r="T949" t="str">
        <f t="shared" si="103"/>
        <v>technology</v>
      </c>
      <c r="U949" t="str">
        <f t="shared" si="104"/>
        <v>wearables</v>
      </c>
    </row>
    <row r="950" spans="1:21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14">
        <f t="shared" si="98"/>
        <v>60</v>
      </c>
      <c r="N950" t="b">
        <v>0</v>
      </c>
      <c r="O950" s="5">
        <f t="shared" si="99"/>
        <v>0.12</v>
      </c>
      <c r="P950" s="14">
        <f t="shared" si="100"/>
        <v>60</v>
      </c>
      <c r="Q950" s="8">
        <f t="shared" si="101"/>
        <v>42411.828287037039</v>
      </c>
      <c r="R950" s="8">
        <f t="shared" si="102"/>
        <v>42441.828287037039</v>
      </c>
      <c r="S950" t="s">
        <v>8273</v>
      </c>
      <c r="T950" t="str">
        <f t="shared" si="103"/>
        <v>technology</v>
      </c>
      <c r="U950" t="str">
        <f t="shared" si="104"/>
        <v>wearables</v>
      </c>
    </row>
    <row r="951" spans="1:21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14">
        <f t="shared" si="98"/>
        <v>39</v>
      </c>
      <c r="N951" t="b">
        <v>0</v>
      </c>
      <c r="O951" s="5">
        <f t="shared" si="99"/>
        <v>1.3650000000000001E-2</v>
      </c>
      <c r="P951" s="14">
        <f t="shared" si="100"/>
        <v>39</v>
      </c>
      <c r="Q951" s="8">
        <f t="shared" si="101"/>
        <v>42361.043703703705</v>
      </c>
      <c r="R951" s="8">
        <f t="shared" si="102"/>
        <v>42421.043703703705</v>
      </c>
      <c r="S951" t="s">
        <v>8273</v>
      </c>
      <c r="T951" t="str">
        <f t="shared" si="103"/>
        <v>technology</v>
      </c>
      <c r="U951" t="str">
        <f t="shared" si="104"/>
        <v>wearables</v>
      </c>
    </row>
    <row r="952" spans="1:21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14">
        <f t="shared" si="98"/>
        <v>58.416666666666664</v>
      </c>
      <c r="N952" t="b">
        <v>0</v>
      </c>
      <c r="O952" s="5">
        <f t="shared" si="99"/>
        <v>0.28039999999999998</v>
      </c>
      <c r="P952" s="14">
        <f t="shared" si="100"/>
        <v>58.416666666666664</v>
      </c>
      <c r="Q952" s="8">
        <f t="shared" si="101"/>
        <v>42356.750706018516</v>
      </c>
      <c r="R952" s="8">
        <f t="shared" si="102"/>
        <v>42386.750706018516</v>
      </c>
      <c r="S952" t="s">
        <v>8273</v>
      </c>
      <c r="T952" t="str">
        <f t="shared" si="103"/>
        <v>technology</v>
      </c>
      <c r="U952" t="str">
        <f t="shared" si="104"/>
        <v>wearables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14">
        <f t="shared" si="98"/>
        <v>158.63636363636363</v>
      </c>
      <c r="N953" t="b">
        <v>0</v>
      </c>
      <c r="O953" s="5">
        <f t="shared" si="99"/>
        <v>0.38390000000000002</v>
      </c>
      <c r="P953" s="14">
        <f t="shared" si="100"/>
        <v>158.63636363636363</v>
      </c>
      <c r="Q953" s="8">
        <f t="shared" si="101"/>
        <v>42480.653611111105</v>
      </c>
      <c r="R953" s="8">
        <f t="shared" si="102"/>
        <v>42525.653611111105</v>
      </c>
      <c r="S953" t="s">
        <v>8273</v>
      </c>
      <c r="T953" t="str">
        <f t="shared" si="103"/>
        <v>technology</v>
      </c>
      <c r="U953" t="str">
        <f t="shared" si="104"/>
        <v>wearables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14">
        <f t="shared" si="98"/>
        <v>99.857142857142861</v>
      </c>
      <c r="N954" t="b">
        <v>0</v>
      </c>
      <c r="O954" s="5">
        <f t="shared" si="99"/>
        <v>0.39942857142857141</v>
      </c>
      <c r="P954" s="14">
        <f t="shared" si="100"/>
        <v>99.857142857142861</v>
      </c>
      <c r="Q954" s="8">
        <f t="shared" si="101"/>
        <v>42662.613564814819</v>
      </c>
      <c r="R954" s="8">
        <f t="shared" si="102"/>
        <v>42692.655231481483</v>
      </c>
      <c r="S954" t="s">
        <v>8273</v>
      </c>
      <c r="T954" t="str">
        <f t="shared" si="103"/>
        <v>technology</v>
      </c>
      <c r="U954" t="str">
        <f t="shared" si="104"/>
        <v>wearables</v>
      </c>
    </row>
    <row r="955" spans="1:21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14">
        <f t="shared" si="98"/>
        <v>25.2</v>
      </c>
      <c r="N955" t="b">
        <v>0</v>
      </c>
      <c r="O955" s="5">
        <f t="shared" si="99"/>
        <v>8.3999999999999995E-3</v>
      </c>
      <c r="P955" s="14">
        <f t="shared" si="100"/>
        <v>25.2</v>
      </c>
      <c r="Q955" s="8">
        <f t="shared" si="101"/>
        <v>41999.164340277777</v>
      </c>
      <c r="R955" s="8">
        <f t="shared" si="102"/>
        <v>42029.164340277777</v>
      </c>
      <c r="S955" t="s">
        <v>8273</v>
      </c>
      <c r="T955" t="str">
        <f t="shared" si="103"/>
        <v>technology</v>
      </c>
      <c r="U955" t="str">
        <f t="shared" si="104"/>
        <v>wearables</v>
      </c>
    </row>
    <row r="956" spans="1:21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14">
        <f t="shared" si="98"/>
        <v>89.191780821917803</v>
      </c>
      <c r="N956" t="b">
        <v>0</v>
      </c>
      <c r="O956" s="5">
        <f t="shared" si="99"/>
        <v>0.43406666666666666</v>
      </c>
      <c r="P956" s="14">
        <f t="shared" si="100"/>
        <v>89.191780821917803</v>
      </c>
      <c r="Q956" s="8">
        <f t="shared" si="101"/>
        <v>42194.833784722221</v>
      </c>
      <c r="R956" s="8">
        <f t="shared" si="102"/>
        <v>42236.833784722221</v>
      </c>
      <c r="S956" t="s">
        <v>8273</v>
      </c>
      <c r="T956" t="str">
        <f t="shared" si="103"/>
        <v>technology</v>
      </c>
      <c r="U956" t="str">
        <f t="shared" si="104"/>
        <v>wearables</v>
      </c>
    </row>
    <row r="957" spans="1:21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14">
        <f t="shared" si="98"/>
        <v>182.6236559139785</v>
      </c>
      <c r="N957" t="b">
        <v>0</v>
      </c>
      <c r="O957" s="5">
        <f t="shared" si="99"/>
        <v>5.6613333333333335E-2</v>
      </c>
      <c r="P957" s="14">
        <f t="shared" si="100"/>
        <v>182.6236559139785</v>
      </c>
      <c r="Q957" s="8">
        <f t="shared" si="101"/>
        <v>42586.295138888891</v>
      </c>
      <c r="R957" s="8">
        <f t="shared" si="102"/>
        <v>42626.295138888891</v>
      </c>
      <c r="S957" t="s">
        <v>8273</v>
      </c>
      <c r="T957" t="str">
        <f t="shared" si="103"/>
        <v>technology</v>
      </c>
      <c r="U957" t="str">
        <f t="shared" si="104"/>
        <v>wearables</v>
      </c>
    </row>
    <row r="958" spans="1:21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14">
        <f t="shared" si="98"/>
        <v>50.647058823529413</v>
      </c>
      <c r="N958" t="b">
        <v>0</v>
      </c>
      <c r="O958" s="5">
        <f t="shared" si="99"/>
        <v>1.7219999999999999E-2</v>
      </c>
      <c r="P958" s="14">
        <f t="shared" si="100"/>
        <v>50.647058823529413</v>
      </c>
      <c r="Q958" s="8">
        <f t="shared" si="101"/>
        <v>42060.913877314815</v>
      </c>
      <c r="R958" s="8">
        <f t="shared" si="102"/>
        <v>42120.872210648144</v>
      </c>
      <c r="S958" t="s">
        <v>8273</v>
      </c>
      <c r="T958" t="str">
        <f t="shared" si="103"/>
        <v>technology</v>
      </c>
      <c r="U958" t="str">
        <f t="shared" si="104"/>
        <v>wearables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14">
        <f t="shared" si="98"/>
        <v>33.285714285714285</v>
      </c>
      <c r="N959" t="b">
        <v>0</v>
      </c>
      <c r="O959" s="5">
        <f t="shared" si="99"/>
        <v>1.9416666666666665E-2</v>
      </c>
      <c r="P959" s="14">
        <f t="shared" si="100"/>
        <v>33.285714285714285</v>
      </c>
      <c r="Q959" s="8">
        <f t="shared" si="101"/>
        <v>42660.552465277782</v>
      </c>
      <c r="R959" s="8">
        <f t="shared" si="102"/>
        <v>42691.594131944439</v>
      </c>
      <c r="S959" t="s">
        <v>8273</v>
      </c>
      <c r="T959" t="str">
        <f t="shared" si="103"/>
        <v>technology</v>
      </c>
      <c r="U959" t="str">
        <f t="shared" si="104"/>
        <v>wearables</v>
      </c>
    </row>
    <row r="960" spans="1:21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14">
        <f t="shared" si="98"/>
        <v>51.823529411764703</v>
      </c>
      <c r="N960" t="b">
        <v>0</v>
      </c>
      <c r="O960" s="5">
        <f t="shared" si="99"/>
        <v>0.11328275684711328</v>
      </c>
      <c r="P960" s="14">
        <f t="shared" si="100"/>
        <v>51.823529411764703</v>
      </c>
      <c r="Q960" s="8">
        <f t="shared" si="101"/>
        <v>42082.802812499998</v>
      </c>
      <c r="R960" s="8">
        <f t="shared" si="102"/>
        <v>42104.207638888889</v>
      </c>
      <c r="S960" t="s">
        <v>8273</v>
      </c>
      <c r="T960" t="str">
        <f t="shared" si="103"/>
        <v>technology</v>
      </c>
      <c r="U960" t="str">
        <f t="shared" si="104"/>
        <v>wearables</v>
      </c>
    </row>
    <row r="961" spans="1:21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14">
        <f t="shared" si="98"/>
        <v>113.62573099415205</v>
      </c>
      <c r="N961" t="b">
        <v>0</v>
      </c>
      <c r="O961" s="5">
        <f t="shared" si="99"/>
        <v>0.3886</v>
      </c>
      <c r="P961" s="14">
        <f t="shared" si="100"/>
        <v>113.62573099415205</v>
      </c>
      <c r="Q961" s="8">
        <f t="shared" si="101"/>
        <v>41993.174363425926</v>
      </c>
      <c r="R961" s="8">
        <f t="shared" si="102"/>
        <v>42023.174363425926</v>
      </c>
      <c r="S961" t="s">
        <v>8273</v>
      </c>
      <c r="T961" t="str">
        <f t="shared" si="103"/>
        <v>technology</v>
      </c>
      <c r="U961" t="str">
        <f t="shared" si="104"/>
        <v>wearables</v>
      </c>
    </row>
    <row r="962" spans="1:21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14">
        <f t="shared" ref="M962:M1025" si="105">$E962/$L962</f>
        <v>136.46276595744681</v>
      </c>
      <c r="N962" t="b">
        <v>0</v>
      </c>
      <c r="O962" s="5">
        <f t="shared" ref="O962:O1025" si="106">E962/D962</f>
        <v>0.46100628930817611</v>
      </c>
      <c r="P962" s="14">
        <f t="shared" ref="P962:P1025" si="107">$E962/$L962</f>
        <v>136.46276595744681</v>
      </c>
      <c r="Q962" s="8">
        <f t="shared" ref="Q962:Q1025" si="108">(((J962/60)/60)/24)+DATE(1970,1,1)</f>
        <v>42766.626793981486</v>
      </c>
      <c r="R962" s="8">
        <f t="shared" ref="R962:R1025" si="109">(((I962/60)/60)/24)+DATE(1970,1,1)</f>
        <v>42808.585127314815</v>
      </c>
      <c r="S962" t="s">
        <v>8273</v>
      </c>
      <c r="T962" t="str">
        <f t="shared" ref="T962:T1025" si="110">LEFT(S962, SEARCH("/",S962,1)-1)</f>
        <v>technology</v>
      </c>
      <c r="U962" t="str">
        <f t="shared" ref="U962:U1025" si="111">RIGHT(S962,LEN(S962)-SEARCH("/",S962,1))</f>
        <v>wearables</v>
      </c>
    </row>
    <row r="963" spans="1:21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14">
        <f t="shared" si="105"/>
        <v>364.35454545454547</v>
      </c>
      <c r="N963" t="b">
        <v>0</v>
      </c>
      <c r="O963" s="5">
        <f t="shared" si="106"/>
        <v>0.42188421052631581</v>
      </c>
      <c r="P963" s="14">
        <f t="shared" si="107"/>
        <v>364.35454545454547</v>
      </c>
      <c r="Q963" s="8">
        <f t="shared" si="108"/>
        <v>42740.693692129629</v>
      </c>
      <c r="R963" s="8">
        <f t="shared" si="109"/>
        <v>42786.791666666672</v>
      </c>
      <c r="S963" t="s">
        <v>8273</v>
      </c>
      <c r="T963" t="str">
        <f t="shared" si="110"/>
        <v>technology</v>
      </c>
      <c r="U963" t="str">
        <f t="shared" si="111"/>
        <v>wearables</v>
      </c>
    </row>
    <row r="964" spans="1:21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14">
        <f t="shared" si="105"/>
        <v>19.243243243243242</v>
      </c>
      <c r="N964" t="b">
        <v>0</v>
      </c>
      <c r="O964" s="5">
        <f t="shared" si="106"/>
        <v>0.2848</v>
      </c>
      <c r="P964" s="14">
        <f t="shared" si="107"/>
        <v>19.243243243243242</v>
      </c>
      <c r="Q964" s="8">
        <f t="shared" si="108"/>
        <v>42373.712418981479</v>
      </c>
      <c r="R964" s="8">
        <f t="shared" si="109"/>
        <v>42411.712418981479</v>
      </c>
      <c r="S964" t="s">
        <v>8273</v>
      </c>
      <c r="T964" t="str">
        <f t="shared" si="110"/>
        <v>technology</v>
      </c>
      <c r="U964" t="str">
        <f t="shared" si="111"/>
        <v>wearables</v>
      </c>
    </row>
    <row r="965" spans="1:2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14">
        <f t="shared" si="105"/>
        <v>41.888888888888886</v>
      </c>
      <c r="N965" t="b">
        <v>0</v>
      </c>
      <c r="O965" s="5">
        <f t="shared" si="106"/>
        <v>1.0771428571428571E-2</v>
      </c>
      <c r="P965" s="14">
        <f t="shared" si="107"/>
        <v>41.888888888888886</v>
      </c>
      <c r="Q965" s="8">
        <f t="shared" si="108"/>
        <v>42625.635636574079</v>
      </c>
      <c r="R965" s="8">
        <f t="shared" si="109"/>
        <v>42660.635636574079</v>
      </c>
      <c r="S965" t="s">
        <v>8273</v>
      </c>
      <c r="T965" t="str">
        <f t="shared" si="110"/>
        <v>technology</v>
      </c>
      <c r="U965" t="str">
        <f t="shared" si="111"/>
        <v>wearables</v>
      </c>
    </row>
    <row r="966" spans="1:21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14">
        <f t="shared" si="105"/>
        <v>30.310344827586206</v>
      </c>
      <c r="N966" t="b">
        <v>0</v>
      </c>
      <c r="O966" s="5">
        <f t="shared" si="106"/>
        <v>7.9909090909090902E-3</v>
      </c>
      <c r="P966" s="14">
        <f t="shared" si="107"/>
        <v>30.310344827586206</v>
      </c>
      <c r="Q966" s="8">
        <f t="shared" si="108"/>
        <v>42208.628692129627</v>
      </c>
      <c r="R966" s="8">
        <f t="shared" si="109"/>
        <v>42248.628692129627</v>
      </c>
      <c r="S966" t="s">
        <v>8273</v>
      </c>
      <c r="T966" t="str">
        <f t="shared" si="110"/>
        <v>technology</v>
      </c>
      <c r="U966" t="str">
        <f t="shared" si="111"/>
        <v>wearables</v>
      </c>
    </row>
    <row r="967" spans="1:21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14">
        <f t="shared" si="105"/>
        <v>49.666666666666664</v>
      </c>
      <c r="N967" t="b">
        <v>0</v>
      </c>
      <c r="O967" s="5">
        <f t="shared" si="106"/>
        <v>1.192E-2</v>
      </c>
      <c r="P967" s="14">
        <f t="shared" si="107"/>
        <v>49.666666666666664</v>
      </c>
      <c r="Q967" s="8">
        <f t="shared" si="108"/>
        <v>42637.016736111109</v>
      </c>
      <c r="R967" s="8">
        <f t="shared" si="109"/>
        <v>42669.165972222225</v>
      </c>
      <c r="S967" t="s">
        <v>8273</v>
      </c>
      <c r="T967" t="str">
        <f t="shared" si="110"/>
        <v>technology</v>
      </c>
      <c r="U967" t="str">
        <f t="shared" si="111"/>
        <v>wearables</v>
      </c>
    </row>
    <row r="968" spans="1:21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14">
        <f t="shared" si="105"/>
        <v>59.2</v>
      </c>
      <c r="N968" t="b">
        <v>0</v>
      </c>
      <c r="O968" s="5">
        <f t="shared" si="106"/>
        <v>0.14799999999999999</v>
      </c>
      <c r="P968" s="14">
        <f t="shared" si="107"/>
        <v>59.2</v>
      </c>
      <c r="Q968" s="8">
        <f t="shared" si="108"/>
        <v>42619.635787037041</v>
      </c>
      <c r="R968" s="8">
        <f t="shared" si="109"/>
        <v>42649.635787037041</v>
      </c>
      <c r="S968" t="s">
        <v>8273</v>
      </c>
      <c r="T968" t="str">
        <f t="shared" si="110"/>
        <v>technology</v>
      </c>
      <c r="U968" t="str">
        <f t="shared" si="111"/>
        <v>wearables</v>
      </c>
    </row>
    <row r="969" spans="1:21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14">
        <f t="shared" si="105"/>
        <v>43.97530864197531</v>
      </c>
      <c r="N969" t="b">
        <v>0</v>
      </c>
      <c r="O969" s="5">
        <f t="shared" si="106"/>
        <v>0.17810000000000001</v>
      </c>
      <c r="P969" s="14">
        <f t="shared" si="107"/>
        <v>43.97530864197531</v>
      </c>
      <c r="Q969" s="8">
        <f t="shared" si="108"/>
        <v>42422.254328703704</v>
      </c>
      <c r="R969" s="8">
        <f t="shared" si="109"/>
        <v>42482.21266203704</v>
      </c>
      <c r="S969" t="s">
        <v>8273</v>
      </c>
      <c r="T969" t="str">
        <f t="shared" si="110"/>
        <v>technology</v>
      </c>
      <c r="U969" t="str">
        <f t="shared" si="111"/>
        <v>wearables</v>
      </c>
    </row>
    <row r="970" spans="1:21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14">
        <f t="shared" si="105"/>
        <v>26.5</v>
      </c>
      <c r="N970" t="b">
        <v>0</v>
      </c>
      <c r="O970" s="5">
        <f t="shared" si="106"/>
        <v>1.325E-2</v>
      </c>
      <c r="P970" s="14">
        <f t="shared" si="107"/>
        <v>26.5</v>
      </c>
      <c r="Q970" s="8">
        <f t="shared" si="108"/>
        <v>41836.847615740742</v>
      </c>
      <c r="R970" s="8">
        <f t="shared" si="109"/>
        <v>41866.847615740742</v>
      </c>
      <c r="S970" t="s">
        <v>8273</v>
      </c>
      <c r="T970" t="str">
        <f t="shared" si="110"/>
        <v>technology</v>
      </c>
      <c r="U970" t="str">
        <f t="shared" si="111"/>
        <v>wearables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14">
        <f t="shared" si="105"/>
        <v>1272.7272727272727</v>
      </c>
      <c r="N971" t="b">
        <v>0</v>
      </c>
      <c r="O971" s="5">
        <f t="shared" si="106"/>
        <v>0.46666666666666667</v>
      </c>
      <c r="P971" s="14">
        <f t="shared" si="107"/>
        <v>1272.7272727272727</v>
      </c>
      <c r="Q971" s="8">
        <f t="shared" si="108"/>
        <v>42742.30332175926</v>
      </c>
      <c r="R971" s="8">
        <f t="shared" si="109"/>
        <v>42775.30332175926</v>
      </c>
      <c r="S971" t="s">
        <v>8273</v>
      </c>
      <c r="T971" t="str">
        <f t="shared" si="110"/>
        <v>technology</v>
      </c>
      <c r="U971" t="str">
        <f t="shared" si="111"/>
        <v>wearables</v>
      </c>
    </row>
    <row r="972" spans="1:21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14">
        <f t="shared" si="105"/>
        <v>164</v>
      </c>
      <c r="N972" t="b">
        <v>0</v>
      </c>
      <c r="O972" s="5">
        <f t="shared" si="106"/>
        <v>0.4592</v>
      </c>
      <c r="P972" s="14">
        <f t="shared" si="107"/>
        <v>164</v>
      </c>
      <c r="Q972" s="8">
        <f t="shared" si="108"/>
        <v>42721.220520833333</v>
      </c>
      <c r="R972" s="8">
        <f t="shared" si="109"/>
        <v>42758.207638888889</v>
      </c>
      <c r="S972" t="s">
        <v>8273</v>
      </c>
      <c r="T972" t="str">
        <f t="shared" si="110"/>
        <v>technology</v>
      </c>
      <c r="U972" t="str">
        <f t="shared" si="111"/>
        <v>wearables</v>
      </c>
    </row>
    <row r="973" spans="1:21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14">
        <f t="shared" si="105"/>
        <v>45.2</v>
      </c>
      <c r="N973" t="b">
        <v>0</v>
      </c>
      <c r="O973" s="5">
        <f t="shared" si="106"/>
        <v>2.2599999999999999E-3</v>
      </c>
      <c r="P973" s="14">
        <f t="shared" si="107"/>
        <v>45.2</v>
      </c>
      <c r="Q973" s="8">
        <f t="shared" si="108"/>
        <v>42111.709027777775</v>
      </c>
      <c r="R973" s="8">
        <f t="shared" si="109"/>
        <v>42156.709027777775</v>
      </c>
      <c r="S973" t="s">
        <v>8273</v>
      </c>
      <c r="T973" t="str">
        <f t="shared" si="110"/>
        <v>technology</v>
      </c>
      <c r="U973" t="str">
        <f t="shared" si="111"/>
        <v>wearables</v>
      </c>
    </row>
    <row r="974" spans="1:21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14">
        <f t="shared" si="105"/>
        <v>153.88888888888889</v>
      </c>
      <c r="N974" t="b">
        <v>0</v>
      </c>
      <c r="O974" s="5">
        <f t="shared" si="106"/>
        <v>0.34625</v>
      </c>
      <c r="P974" s="14">
        <f t="shared" si="107"/>
        <v>153.88888888888889</v>
      </c>
      <c r="Q974" s="8">
        <f t="shared" si="108"/>
        <v>41856.865717592591</v>
      </c>
      <c r="R974" s="8">
        <f t="shared" si="109"/>
        <v>41886.290972222225</v>
      </c>
      <c r="S974" t="s">
        <v>8273</v>
      </c>
      <c r="T974" t="str">
        <f t="shared" si="110"/>
        <v>technology</v>
      </c>
      <c r="U974" t="str">
        <f t="shared" si="111"/>
        <v>wearables</v>
      </c>
    </row>
    <row r="975" spans="1:21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14">
        <f t="shared" si="105"/>
        <v>51.375</v>
      </c>
      <c r="N975" t="b">
        <v>0</v>
      </c>
      <c r="O975" s="5">
        <f t="shared" si="106"/>
        <v>2.0549999999999999E-2</v>
      </c>
      <c r="P975" s="14">
        <f t="shared" si="107"/>
        <v>51.375</v>
      </c>
      <c r="Q975" s="8">
        <f t="shared" si="108"/>
        <v>42257.014965277776</v>
      </c>
      <c r="R975" s="8">
        <f t="shared" si="109"/>
        <v>42317.056631944448</v>
      </c>
      <c r="S975" t="s">
        <v>8273</v>
      </c>
      <c r="T975" t="str">
        <f t="shared" si="110"/>
        <v>technology</v>
      </c>
      <c r="U975" t="str">
        <f t="shared" si="111"/>
        <v>wearables</v>
      </c>
    </row>
    <row r="976" spans="1:21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14">
        <f t="shared" si="105"/>
        <v>93.333333333333329</v>
      </c>
      <c r="N976" t="b">
        <v>0</v>
      </c>
      <c r="O976" s="5">
        <f t="shared" si="106"/>
        <v>5.5999999999999999E-3</v>
      </c>
      <c r="P976" s="14">
        <f t="shared" si="107"/>
        <v>93.333333333333329</v>
      </c>
      <c r="Q976" s="8">
        <f t="shared" si="108"/>
        <v>42424.749490740738</v>
      </c>
      <c r="R976" s="8">
        <f t="shared" si="109"/>
        <v>42454.707824074074</v>
      </c>
      <c r="S976" t="s">
        <v>8273</v>
      </c>
      <c r="T976" t="str">
        <f t="shared" si="110"/>
        <v>technology</v>
      </c>
      <c r="U976" t="str">
        <f t="shared" si="111"/>
        <v>wearables</v>
      </c>
    </row>
    <row r="977" spans="1:21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14">
        <f t="shared" si="105"/>
        <v>108.625</v>
      </c>
      <c r="N977" t="b">
        <v>0</v>
      </c>
      <c r="O977" s="5">
        <f t="shared" si="106"/>
        <v>2.6069999999999999E-2</v>
      </c>
      <c r="P977" s="14">
        <f t="shared" si="107"/>
        <v>108.625</v>
      </c>
      <c r="Q977" s="8">
        <f t="shared" si="108"/>
        <v>42489.696585648147</v>
      </c>
      <c r="R977" s="8">
        <f t="shared" si="109"/>
        <v>42549.696585648147</v>
      </c>
      <c r="S977" t="s">
        <v>8273</v>
      </c>
      <c r="T977" t="str">
        <f t="shared" si="110"/>
        <v>technology</v>
      </c>
      <c r="U977" t="str">
        <f t="shared" si="111"/>
        <v>wearables</v>
      </c>
    </row>
    <row r="978" spans="1:21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14">
        <f t="shared" si="105"/>
        <v>160.5</v>
      </c>
      <c r="N978" t="b">
        <v>0</v>
      </c>
      <c r="O978" s="5">
        <f t="shared" si="106"/>
        <v>1.9259999999999999E-2</v>
      </c>
      <c r="P978" s="14">
        <f t="shared" si="107"/>
        <v>160.5</v>
      </c>
      <c r="Q978" s="8">
        <f t="shared" si="108"/>
        <v>42185.058993055558</v>
      </c>
      <c r="R978" s="8">
        <f t="shared" si="109"/>
        <v>42230.058993055558</v>
      </c>
      <c r="S978" t="s">
        <v>8273</v>
      </c>
      <c r="T978" t="str">
        <f t="shared" si="110"/>
        <v>technology</v>
      </c>
      <c r="U978" t="str">
        <f t="shared" si="111"/>
        <v>wearables</v>
      </c>
    </row>
    <row r="979" spans="1:21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14">
        <f t="shared" si="105"/>
        <v>75.75</v>
      </c>
      <c r="N979" t="b">
        <v>0</v>
      </c>
      <c r="O979" s="5">
        <f t="shared" si="106"/>
        <v>0.33666666666666667</v>
      </c>
      <c r="P979" s="14">
        <f t="shared" si="107"/>
        <v>75.75</v>
      </c>
      <c r="Q979" s="8">
        <f t="shared" si="108"/>
        <v>42391.942094907412</v>
      </c>
      <c r="R979" s="8">
        <f t="shared" si="109"/>
        <v>42421.942094907412</v>
      </c>
      <c r="S979" t="s">
        <v>8273</v>
      </c>
      <c r="T979" t="str">
        <f t="shared" si="110"/>
        <v>technology</v>
      </c>
      <c r="U979" t="str">
        <f t="shared" si="111"/>
        <v>wearables</v>
      </c>
    </row>
    <row r="980" spans="1:21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14">
        <f t="shared" si="105"/>
        <v>790.83739837398377</v>
      </c>
      <c r="N980" t="b">
        <v>0</v>
      </c>
      <c r="O980" s="5">
        <f t="shared" si="106"/>
        <v>0.5626326718299024</v>
      </c>
      <c r="P980" s="14">
        <f t="shared" si="107"/>
        <v>790.83739837398377</v>
      </c>
      <c r="Q980" s="8">
        <f t="shared" si="108"/>
        <v>42395.309039351851</v>
      </c>
      <c r="R980" s="8">
        <f t="shared" si="109"/>
        <v>42425.309039351851</v>
      </c>
      <c r="S980" t="s">
        <v>8273</v>
      </c>
      <c r="T980" t="str">
        <f t="shared" si="110"/>
        <v>technology</v>
      </c>
      <c r="U980" t="str">
        <f t="shared" si="111"/>
        <v>wearables</v>
      </c>
    </row>
    <row r="981" spans="1:21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14">
        <f t="shared" si="105"/>
        <v>301.93916666666667</v>
      </c>
      <c r="N981" t="b">
        <v>0</v>
      </c>
      <c r="O981" s="5">
        <f t="shared" si="106"/>
        <v>0.82817600000000002</v>
      </c>
      <c r="P981" s="14">
        <f t="shared" si="107"/>
        <v>301.93916666666667</v>
      </c>
      <c r="Q981" s="8">
        <f t="shared" si="108"/>
        <v>42506.416990740734</v>
      </c>
      <c r="R981" s="8">
        <f t="shared" si="109"/>
        <v>42541.790972222225</v>
      </c>
      <c r="S981" t="s">
        <v>8273</v>
      </c>
      <c r="T981" t="str">
        <f t="shared" si="110"/>
        <v>technology</v>
      </c>
      <c r="U981" t="str">
        <f t="shared" si="111"/>
        <v>wearables</v>
      </c>
    </row>
    <row r="982" spans="1:21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14">
        <f t="shared" si="105"/>
        <v>47.935483870967744</v>
      </c>
      <c r="N982" t="b">
        <v>0</v>
      </c>
      <c r="O982" s="5">
        <f t="shared" si="106"/>
        <v>0.14860000000000001</v>
      </c>
      <c r="P982" s="14">
        <f t="shared" si="107"/>
        <v>47.935483870967744</v>
      </c>
      <c r="Q982" s="8">
        <f t="shared" si="108"/>
        <v>41928.904189814813</v>
      </c>
      <c r="R982" s="8">
        <f t="shared" si="109"/>
        <v>41973.945856481485</v>
      </c>
      <c r="S982" t="s">
        <v>8273</v>
      </c>
      <c r="T982" t="str">
        <f t="shared" si="110"/>
        <v>technology</v>
      </c>
      <c r="U982" t="str">
        <f t="shared" si="111"/>
        <v>wearables</v>
      </c>
    </row>
    <row r="983" spans="1:21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14">
        <f t="shared" si="105"/>
        <v>2.75</v>
      </c>
      <c r="N983" t="b">
        <v>0</v>
      </c>
      <c r="O983" s="5">
        <f t="shared" si="106"/>
        <v>1.2375123751237513E-4</v>
      </c>
      <c r="P983" s="14">
        <f t="shared" si="107"/>
        <v>2.75</v>
      </c>
      <c r="Q983" s="8">
        <f t="shared" si="108"/>
        <v>41830.947013888886</v>
      </c>
      <c r="R983" s="8">
        <f t="shared" si="109"/>
        <v>41860.947013888886</v>
      </c>
      <c r="S983" t="s">
        <v>8273</v>
      </c>
      <c r="T983" t="str">
        <f t="shared" si="110"/>
        <v>technology</v>
      </c>
      <c r="U983" t="str">
        <f t="shared" si="111"/>
        <v>wearables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14">
        <f t="shared" si="105"/>
        <v>1</v>
      </c>
      <c r="N984" t="b">
        <v>0</v>
      </c>
      <c r="O984" s="5">
        <f t="shared" si="106"/>
        <v>1.7142857142857143E-4</v>
      </c>
      <c r="P984" s="14">
        <f t="shared" si="107"/>
        <v>1</v>
      </c>
      <c r="Q984" s="8">
        <f t="shared" si="108"/>
        <v>42615.753310185188</v>
      </c>
      <c r="R984" s="8">
        <f t="shared" si="109"/>
        <v>42645.753310185188</v>
      </c>
      <c r="S984" t="s">
        <v>8273</v>
      </c>
      <c r="T984" t="str">
        <f t="shared" si="110"/>
        <v>technology</v>
      </c>
      <c r="U984" t="str">
        <f t="shared" si="111"/>
        <v>wearables</v>
      </c>
    </row>
    <row r="985" spans="1:21" ht="28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14">
        <f t="shared" si="105"/>
        <v>171.79329608938548</v>
      </c>
      <c r="N985" t="b">
        <v>0</v>
      </c>
      <c r="O985" s="5">
        <f t="shared" si="106"/>
        <v>0.2950613611721471</v>
      </c>
      <c r="P985" s="14">
        <f t="shared" si="107"/>
        <v>171.79329608938548</v>
      </c>
      <c r="Q985" s="8">
        <f t="shared" si="108"/>
        <v>42574.667650462965</v>
      </c>
      <c r="R985" s="8">
        <f t="shared" si="109"/>
        <v>42605.870833333334</v>
      </c>
      <c r="S985" t="s">
        <v>8273</v>
      </c>
      <c r="T985" t="str">
        <f t="shared" si="110"/>
        <v>technology</v>
      </c>
      <c r="U985" t="str">
        <f t="shared" si="111"/>
        <v>wearables</v>
      </c>
    </row>
    <row r="986" spans="1:21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14">
        <f t="shared" si="105"/>
        <v>35.333333333333336</v>
      </c>
      <c r="N986" t="b">
        <v>0</v>
      </c>
      <c r="O986" s="5">
        <f t="shared" si="106"/>
        <v>1.06E-2</v>
      </c>
      <c r="P986" s="14">
        <f t="shared" si="107"/>
        <v>35.333333333333336</v>
      </c>
      <c r="Q986" s="8">
        <f t="shared" si="108"/>
        <v>42061.11583333333</v>
      </c>
      <c r="R986" s="8">
        <f t="shared" si="109"/>
        <v>42091.074166666673</v>
      </c>
      <c r="S986" t="s">
        <v>8273</v>
      </c>
      <c r="T986" t="str">
        <f t="shared" si="110"/>
        <v>technology</v>
      </c>
      <c r="U986" t="str">
        <f t="shared" si="111"/>
        <v>wearables</v>
      </c>
    </row>
    <row r="987" spans="1:21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14">
        <f t="shared" si="105"/>
        <v>82.086956521739125</v>
      </c>
      <c r="N987" t="b">
        <v>0</v>
      </c>
      <c r="O987" s="5">
        <f t="shared" si="106"/>
        <v>6.2933333333333327E-2</v>
      </c>
      <c r="P987" s="14">
        <f t="shared" si="107"/>
        <v>82.086956521739125</v>
      </c>
      <c r="Q987" s="8">
        <f t="shared" si="108"/>
        <v>42339.967708333337</v>
      </c>
      <c r="R987" s="8">
        <f t="shared" si="109"/>
        <v>42369.958333333328</v>
      </c>
      <c r="S987" t="s">
        <v>8273</v>
      </c>
      <c r="T987" t="str">
        <f t="shared" si="110"/>
        <v>technology</v>
      </c>
      <c r="U987" t="str">
        <f t="shared" si="111"/>
        <v>wearables</v>
      </c>
    </row>
    <row r="988" spans="1:21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14">
        <f t="shared" si="105"/>
        <v>110.8695652173913</v>
      </c>
      <c r="N988" t="b">
        <v>0</v>
      </c>
      <c r="O988" s="5">
        <f t="shared" si="106"/>
        <v>0.1275</v>
      </c>
      <c r="P988" s="14">
        <f t="shared" si="107"/>
        <v>110.8695652173913</v>
      </c>
      <c r="Q988" s="8">
        <f t="shared" si="108"/>
        <v>42324.767361111109</v>
      </c>
      <c r="R988" s="8">
        <f t="shared" si="109"/>
        <v>42379</v>
      </c>
      <c r="S988" t="s">
        <v>8273</v>
      </c>
      <c r="T988" t="str">
        <f t="shared" si="110"/>
        <v>technology</v>
      </c>
      <c r="U988" t="str">
        <f t="shared" si="111"/>
        <v>wearables</v>
      </c>
    </row>
    <row r="989" spans="1:21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14">
        <f t="shared" si="105"/>
        <v>161.21951219512195</v>
      </c>
      <c r="N989" t="b">
        <v>0</v>
      </c>
      <c r="O989" s="5">
        <f t="shared" si="106"/>
        <v>0.13220000000000001</v>
      </c>
      <c r="P989" s="14">
        <f t="shared" si="107"/>
        <v>161.21951219512195</v>
      </c>
      <c r="Q989" s="8">
        <f t="shared" si="108"/>
        <v>41773.294560185182</v>
      </c>
      <c r="R989" s="8">
        <f t="shared" si="109"/>
        <v>41813.294560185182</v>
      </c>
      <c r="S989" t="s">
        <v>8273</v>
      </c>
      <c r="T989" t="str">
        <f t="shared" si="110"/>
        <v>technology</v>
      </c>
      <c r="U989" t="str">
        <f t="shared" si="111"/>
        <v>wearables</v>
      </c>
    </row>
    <row r="990" spans="1:21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14" t="e">
        <f t="shared" si="105"/>
        <v>#DIV/0!</v>
      </c>
      <c r="N990" t="b">
        <v>0</v>
      </c>
      <c r="O990" s="5">
        <f t="shared" si="106"/>
        <v>0</v>
      </c>
      <c r="P990" s="14" t="e">
        <f t="shared" si="107"/>
        <v>#DIV/0!</v>
      </c>
      <c r="Q990" s="8">
        <f t="shared" si="108"/>
        <v>42614.356770833328</v>
      </c>
      <c r="R990" s="8">
        <f t="shared" si="109"/>
        <v>42644.356770833328</v>
      </c>
      <c r="S990" t="s">
        <v>8273</v>
      </c>
      <c r="T990" t="str">
        <f t="shared" si="110"/>
        <v>technology</v>
      </c>
      <c r="U990" t="str">
        <f t="shared" si="111"/>
        <v>wearables</v>
      </c>
    </row>
    <row r="991" spans="1:2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14">
        <f t="shared" si="105"/>
        <v>52.40625</v>
      </c>
      <c r="N991" t="b">
        <v>0</v>
      </c>
      <c r="O991" s="5">
        <f t="shared" si="106"/>
        <v>0.16769999999999999</v>
      </c>
      <c r="P991" s="14">
        <f t="shared" si="107"/>
        <v>52.40625</v>
      </c>
      <c r="Q991" s="8">
        <f t="shared" si="108"/>
        <v>42611.933969907404</v>
      </c>
      <c r="R991" s="8">
        <f t="shared" si="109"/>
        <v>42641.933969907404</v>
      </c>
      <c r="S991" t="s">
        <v>8273</v>
      </c>
      <c r="T991" t="str">
        <f t="shared" si="110"/>
        <v>technology</v>
      </c>
      <c r="U991" t="str">
        <f t="shared" si="111"/>
        <v>wearables</v>
      </c>
    </row>
    <row r="992" spans="1:21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14">
        <f t="shared" si="105"/>
        <v>13</v>
      </c>
      <c r="N992" t="b">
        <v>0</v>
      </c>
      <c r="O992" s="5">
        <f t="shared" si="106"/>
        <v>1.0399999999999999E-3</v>
      </c>
      <c r="P992" s="14">
        <f t="shared" si="107"/>
        <v>13</v>
      </c>
      <c r="Q992" s="8">
        <f t="shared" si="108"/>
        <v>41855.784305555557</v>
      </c>
      <c r="R992" s="8">
        <f t="shared" si="109"/>
        <v>41885.784305555557</v>
      </c>
      <c r="S992" t="s">
        <v>8273</v>
      </c>
      <c r="T992" t="str">
        <f t="shared" si="110"/>
        <v>technology</v>
      </c>
      <c r="U992" t="str">
        <f t="shared" si="111"/>
        <v>wearables</v>
      </c>
    </row>
    <row r="993" spans="1:21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14">
        <f t="shared" si="105"/>
        <v>30.285714285714285</v>
      </c>
      <c r="N993" t="b">
        <v>0</v>
      </c>
      <c r="O993" s="5">
        <f t="shared" si="106"/>
        <v>4.24E-2</v>
      </c>
      <c r="P993" s="14">
        <f t="shared" si="107"/>
        <v>30.285714285714285</v>
      </c>
      <c r="Q993" s="8">
        <f t="shared" si="108"/>
        <v>42538.75680555556</v>
      </c>
      <c r="R993" s="8">
        <f t="shared" si="109"/>
        <v>42563.785416666666</v>
      </c>
      <c r="S993" t="s">
        <v>8273</v>
      </c>
      <c r="T993" t="str">
        <f t="shared" si="110"/>
        <v>technology</v>
      </c>
      <c r="U993" t="str">
        <f t="shared" si="111"/>
        <v>wearables</v>
      </c>
    </row>
    <row r="994" spans="1:21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14">
        <f t="shared" si="105"/>
        <v>116.75</v>
      </c>
      <c r="N994" t="b">
        <v>0</v>
      </c>
      <c r="O994" s="5">
        <f t="shared" si="106"/>
        <v>4.6699999999999997E-3</v>
      </c>
      <c r="P994" s="14">
        <f t="shared" si="107"/>
        <v>116.75</v>
      </c>
      <c r="Q994" s="8">
        <f t="shared" si="108"/>
        <v>42437.924988425926</v>
      </c>
      <c r="R994" s="8">
        <f t="shared" si="109"/>
        <v>42497.883321759262</v>
      </c>
      <c r="S994" t="s">
        <v>8273</v>
      </c>
      <c r="T994" t="str">
        <f t="shared" si="110"/>
        <v>technology</v>
      </c>
      <c r="U994" t="str">
        <f t="shared" si="111"/>
        <v>wearables</v>
      </c>
    </row>
    <row r="995" spans="1:21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14">
        <f t="shared" si="105"/>
        <v>89.59693877551021</v>
      </c>
      <c r="N995" t="b">
        <v>0</v>
      </c>
      <c r="O995" s="5">
        <f t="shared" si="106"/>
        <v>0.25087142857142858</v>
      </c>
      <c r="P995" s="14">
        <f t="shared" si="107"/>
        <v>89.59693877551021</v>
      </c>
      <c r="Q995" s="8">
        <f t="shared" si="108"/>
        <v>42652.964907407411</v>
      </c>
      <c r="R995" s="8">
        <f t="shared" si="109"/>
        <v>42686.208333333328</v>
      </c>
      <c r="S995" t="s">
        <v>8273</v>
      </c>
      <c r="T995" t="str">
        <f t="shared" si="110"/>
        <v>technology</v>
      </c>
      <c r="U995" t="str">
        <f t="shared" si="111"/>
        <v>wearables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14">
        <f t="shared" si="105"/>
        <v>424.45454545454544</v>
      </c>
      <c r="N996" t="b">
        <v>0</v>
      </c>
      <c r="O996" s="5">
        <f t="shared" si="106"/>
        <v>2.3345000000000001E-2</v>
      </c>
      <c r="P996" s="14">
        <f t="shared" si="107"/>
        <v>424.45454545454544</v>
      </c>
      <c r="Q996" s="8">
        <f t="shared" si="108"/>
        <v>41921.263078703705</v>
      </c>
      <c r="R996" s="8">
        <f t="shared" si="109"/>
        <v>41973.957638888889</v>
      </c>
      <c r="S996" t="s">
        <v>8273</v>
      </c>
      <c r="T996" t="str">
        <f t="shared" si="110"/>
        <v>technology</v>
      </c>
      <c r="U996" t="str">
        <f t="shared" si="111"/>
        <v>wearables</v>
      </c>
    </row>
    <row r="997" spans="1:21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14">
        <f t="shared" si="105"/>
        <v>80.666666666666671</v>
      </c>
      <c r="N997" t="b">
        <v>0</v>
      </c>
      <c r="O997" s="5">
        <f t="shared" si="106"/>
        <v>7.2599999999999998E-2</v>
      </c>
      <c r="P997" s="14">
        <f t="shared" si="107"/>
        <v>80.666666666666671</v>
      </c>
      <c r="Q997" s="8">
        <f t="shared" si="108"/>
        <v>41947.940740740742</v>
      </c>
      <c r="R997" s="8">
        <f t="shared" si="109"/>
        <v>41972.666666666672</v>
      </c>
      <c r="S997" t="s">
        <v>8273</v>
      </c>
      <c r="T997" t="str">
        <f t="shared" si="110"/>
        <v>technology</v>
      </c>
      <c r="U997" t="str">
        <f t="shared" si="111"/>
        <v>wearables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14">
        <f t="shared" si="105"/>
        <v>13</v>
      </c>
      <c r="N998" t="b">
        <v>0</v>
      </c>
      <c r="O998" s="5">
        <f t="shared" si="106"/>
        <v>1.6250000000000001E-2</v>
      </c>
      <c r="P998" s="14">
        <f t="shared" si="107"/>
        <v>13</v>
      </c>
      <c r="Q998" s="8">
        <f t="shared" si="108"/>
        <v>41817.866435185184</v>
      </c>
      <c r="R998" s="8">
        <f t="shared" si="109"/>
        <v>41847.643750000003</v>
      </c>
      <c r="S998" t="s">
        <v>8273</v>
      </c>
      <c r="T998" t="str">
        <f t="shared" si="110"/>
        <v>technology</v>
      </c>
      <c r="U998" t="str">
        <f t="shared" si="111"/>
        <v>wearables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14">
        <f t="shared" si="105"/>
        <v>8.125</v>
      </c>
      <c r="N999" t="b">
        <v>0</v>
      </c>
      <c r="O999" s="5">
        <f t="shared" si="106"/>
        <v>1.2999999999999999E-2</v>
      </c>
      <c r="P999" s="14">
        <f t="shared" si="107"/>
        <v>8.125</v>
      </c>
      <c r="Q999" s="8">
        <f t="shared" si="108"/>
        <v>41941.10297453704</v>
      </c>
      <c r="R999" s="8">
        <f t="shared" si="109"/>
        <v>41971.144641203704</v>
      </c>
      <c r="S999" t="s">
        <v>8273</v>
      </c>
      <c r="T999" t="str">
        <f t="shared" si="110"/>
        <v>technology</v>
      </c>
      <c r="U999" t="str">
        <f t="shared" si="111"/>
        <v>wearables</v>
      </c>
    </row>
    <row r="1000" spans="1:21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14">
        <f t="shared" si="105"/>
        <v>153.42794759825327</v>
      </c>
      <c r="N1000" t="b">
        <v>0</v>
      </c>
      <c r="O1000" s="5">
        <f t="shared" si="106"/>
        <v>0.58558333333333334</v>
      </c>
      <c r="P1000" s="14">
        <f t="shared" si="107"/>
        <v>153.42794759825327</v>
      </c>
      <c r="Q1000" s="8">
        <f t="shared" si="108"/>
        <v>42282.168993055559</v>
      </c>
      <c r="R1000" s="8">
        <f t="shared" si="109"/>
        <v>42327.210659722223</v>
      </c>
      <c r="S1000" t="s">
        <v>8273</v>
      </c>
      <c r="T1000" t="str">
        <f t="shared" si="110"/>
        <v>technology</v>
      </c>
      <c r="U1000" t="str">
        <f t="shared" si="111"/>
        <v>wearables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14">
        <f t="shared" si="105"/>
        <v>292.07499999999999</v>
      </c>
      <c r="N1001" t="b">
        <v>0</v>
      </c>
      <c r="O1001" s="5">
        <f t="shared" si="106"/>
        <v>7.7886666666666673E-2</v>
      </c>
      <c r="P1001" s="14">
        <f t="shared" si="107"/>
        <v>292.07499999999999</v>
      </c>
      <c r="Q1001" s="8">
        <f t="shared" si="108"/>
        <v>41926.29965277778</v>
      </c>
      <c r="R1001" s="8">
        <f t="shared" si="109"/>
        <v>41956.334722222222</v>
      </c>
      <c r="S1001" t="s">
        <v>8273</v>
      </c>
      <c r="T1001" t="str">
        <f t="shared" si="110"/>
        <v>technology</v>
      </c>
      <c r="U1001" t="str">
        <f t="shared" si="111"/>
        <v>wearables</v>
      </c>
    </row>
    <row r="1002" spans="1:21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14">
        <f t="shared" si="105"/>
        <v>3304</v>
      </c>
      <c r="N1002" t="b">
        <v>0</v>
      </c>
      <c r="O1002" s="5">
        <f t="shared" si="106"/>
        <v>2.2157147647256063E-2</v>
      </c>
      <c r="P1002" s="14">
        <f t="shared" si="107"/>
        <v>3304</v>
      </c>
      <c r="Q1002" s="8">
        <f t="shared" si="108"/>
        <v>42749.059722222228</v>
      </c>
      <c r="R1002" s="8">
        <f t="shared" si="109"/>
        <v>42809.018055555556</v>
      </c>
      <c r="S1002" t="s">
        <v>8273</v>
      </c>
      <c r="T1002" t="str">
        <f t="shared" si="110"/>
        <v>technology</v>
      </c>
      <c r="U1002" t="str">
        <f t="shared" si="111"/>
        <v>wearables</v>
      </c>
    </row>
    <row r="1003" spans="1:21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14">
        <f t="shared" si="105"/>
        <v>1300</v>
      </c>
      <c r="N1003" t="b">
        <v>0</v>
      </c>
      <c r="O1003" s="5">
        <f t="shared" si="106"/>
        <v>1.04</v>
      </c>
      <c r="P1003" s="14">
        <f t="shared" si="107"/>
        <v>1300</v>
      </c>
      <c r="Q1003" s="8">
        <f t="shared" si="108"/>
        <v>42720.720057870371</v>
      </c>
      <c r="R1003" s="8">
        <f t="shared" si="109"/>
        <v>42765.720057870371</v>
      </c>
      <c r="S1003" t="s">
        <v>8273</v>
      </c>
      <c r="T1003" t="str">
        <f t="shared" si="110"/>
        <v>technology</v>
      </c>
      <c r="U1003" t="str">
        <f t="shared" si="111"/>
        <v>wearables</v>
      </c>
    </row>
    <row r="1004" spans="1:21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14">
        <f t="shared" si="105"/>
        <v>134.54545454545453</v>
      </c>
      <c r="N1004" t="b">
        <v>0</v>
      </c>
      <c r="O1004" s="5">
        <f t="shared" si="106"/>
        <v>0.29602960296029601</v>
      </c>
      <c r="P1004" s="14">
        <f t="shared" si="107"/>
        <v>134.54545454545453</v>
      </c>
      <c r="Q1004" s="8">
        <f t="shared" si="108"/>
        <v>42325.684189814812</v>
      </c>
      <c r="R1004" s="8">
        <f t="shared" si="109"/>
        <v>42355.249305555553</v>
      </c>
      <c r="S1004" t="s">
        <v>8273</v>
      </c>
      <c r="T1004" t="str">
        <f t="shared" si="110"/>
        <v>technology</v>
      </c>
      <c r="U1004" t="str">
        <f t="shared" si="111"/>
        <v>wearables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14">
        <f t="shared" si="105"/>
        <v>214.06666666666666</v>
      </c>
      <c r="N1005" t="b">
        <v>0</v>
      </c>
      <c r="O1005" s="5">
        <f t="shared" si="106"/>
        <v>0.16055</v>
      </c>
      <c r="P1005" s="14">
        <f t="shared" si="107"/>
        <v>214.06666666666666</v>
      </c>
      <c r="Q1005" s="8">
        <f t="shared" si="108"/>
        <v>42780.709039351852</v>
      </c>
      <c r="R1005" s="8">
        <f t="shared" si="109"/>
        <v>42810.667372685188</v>
      </c>
      <c r="S1005" t="s">
        <v>8273</v>
      </c>
      <c r="T1005" t="str">
        <f t="shared" si="110"/>
        <v>technology</v>
      </c>
      <c r="U1005" t="str">
        <f t="shared" si="111"/>
        <v>wearables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14">
        <f t="shared" si="105"/>
        <v>216.33684210526314</v>
      </c>
      <c r="N1006" t="b">
        <v>0</v>
      </c>
      <c r="O1006" s="5">
        <f t="shared" si="106"/>
        <v>0.82208000000000003</v>
      </c>
      <c r="P1006" s="14">
        <f t="shared" si="107"/>
        <v>216.33684210526314</v>
      </c>
      <c r="Q1006" s="8">
        <f t="shared" si="108"/>
        <v>42388.708645833336</v>
      </c>
      <c r="R1006" s="8">
        <f t="shared" si="109"/>
        <v>42418.708645833336</v>
      </c>
      <c r="S1006" t="s">
        <v>8273</v>
      </c>
      <c r="T1006" t="str">
        <f t="shared" si="110"/>
        <v>technology</v>
      </c>
      <c r="U1006" t="str">
        <f t="shared" si="111"/>
        <v>wearables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14">
        <f t="shared" si="105"/>
        <v>932.31055900621118</v>
      </c>
      <c r="N1007" t="b">
        <v>0</v>
      </c>
      <c r="O1007" s="5">
        <f t="shared" si="106"/>
        <v>0.75051000000000001</v>
      </c>
      <c r="P1007" s="14">
        <f t="shared" si="107"/>
        <v>932.31055900621118</v>
      </c>
      <c r="Q1007" s="8">
        <f t="shared" si="108"/>
        <v>42276.624803240738</v>
      </c>
      <c r="R1007" s="8">
        <f t="shared" si="109"/>
        <v>42307.624803240738</v>
      </c>
      <c r="S1007" t="s">
        <v>8273</v>
      </c>
      <c r="T1007" t="str">
        <f t="shared" si="110"/>
        <v>technology</v>
      </c>
      <c r="U1007" t="str">
        <f t="shared" si="111"/>
        <v>wearables</v>
      </c>
    </row>
    <row r="1008" spans="1:21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14">
        <f t="shared" si="105"/>
        <v>29.25</v>
      </c>
      <c r="N1008" t="b">
        <v>0</v>
      </c>
      <c r="O1008" s="5">
        <f t="shared" si="106"/>
        <v>5.8500000000000003E-2</v>
      </c>
      <c r="P1008" s="14">
        <f t="shared" si="107"/>
        <v>29.25</v>
      </c>
      <c r="Q1008" s="8">
        <f t="shared" si="108"/>
        <v>41977.040185185186</v>
      </c>
      <c r="R1008" s="8">
        <f t="shared" si="109"/>
        <v>41985.299305555556</v>
      </c>
      <c r="S1008" t="s">
        <v>8273</v>
      </c>
      <c r="T1008" t="str">
        <f t="shared" si="110"/>
        <v>technology</v>
      </c>
      <c r="U1008" t="str">
        <f t="shared" si="111"/>
        <v>wearables</v>
      </c>
    </row>
    <row r="1009" spans="1:21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14">
        <f t="shared" si="105"/>
        <v>174.94736842105263</v>
      </c>
      <c r="N1009" t="b">
        <v>0</v>
      </c>
      <c r="O1009" s="5">
        <f t="shared" si="106"/>
        <v>0.44319999999999998</v>
      </c>
      <c r="P1009" s="14">
        <f t="shared" si="107"/>
        <v>174.94736842105263</v>
      </c>
      <c r="Q1009" s="8">
        <f t="shared" si="108"/>
        <v>42676.583599537036</v>
      </c>
      <c r="R1009" s="8">
        <f t="shared" si="109"/>
        <v>42718.6252662037</v>
      </c>
      <c r="S1009" t="s">
        <v>8273</v>
      </c>
      <c r="T1009" t="str">
        <f t="shared" si="110"/>
        <v>technology</v>
      </c>
      <c r="U1009" t="str">
        <f t="shared" si="111"/>
        <v>wearables</v>
      </c>
    </row>
    <row r="1010" spans="1:21" ht="28.8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14">
        <f t="shared" si="105"/>
        <v>250</v>
      </c>
      <c r="N1010" t="b">
        <v>0</v>
      </c>
      <c r="O1010" s="5">
        <f t="shared" si="106"/>
        <v>2.6737967914438501E-3</v>
      </c>
      <c r="P1010" s="14">
        <f t="shared" si="107"/>
        <v>250</v>
      </c>
      <c r="Q1010" s="8">
        <f t="shared" si="108"/>
        <v>42702.809201388889</v>
      </c>
      <c r="R1010" s="8">
        <f t="shared" si="109"/>
        <v>42732.809201388889</v>
      </c>
      <c r="S1010" t="s">
        <v>8273</v>
      </c>
      <c r="T1010" t="str">
        <f t="shared" si="110"/>
        <v>technology</v>
      </c>
      <c r="U1010" t="str">
        <f t="shared" si="111"/>
        <v>wearables</v>
      </c>
    </row>
    <row r="1011" spans="1:21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14">
        <f t="shared" si="105"/>
        <v>65</v>
      </c>
      <c r="N1011" t="b">
        <v>0</v>
      </c>
      <c r="O1011" s="5">
        <f t="shared" si="106"/>
        <v>0.1313</v>
      </c>
      <c r="P1011" s="14">
        <f t="shared" si="107"/>
        <v>65</v>
      </c>
      <c r="Q1011" s="8">
        <f t="shared" si="108"/>
        <v>42510.604699074072</v>
      </c>
      <c r="R1011" s="8">
        <f t="shared" si="109"/>
        <v>42540.604699074072</v>
      </c>
      <c r="S1011" t="s">
        <v>8273</v>
      </c>
      <c r="T1011" t="str">
        <f t="shared" si="110"/>
        <v>technology</v>
      </c>
      <c r="U1011" t="str">
        <f t="shared" si="111"/>
        <v>wearables</v>
      </c>
    </row>
    <row r="1012" spans="1:21" ht="28.8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14">
        <f t="shared" si="105"/>
        <v>55</v>
      </c>
      <c r="N1012" t="b">
        <v>0</v>
      </c>
      <c r="O1012" s="5">
        <f t="shared" si="106"/>
        <v>1.9088937093275488E-3</v>
      </c>
      <c r="P1012" s="14">
        <f t="shared" si="107"/>
        <v>55</v>
      </c>
      <c r="Q1012" s="8">
        <f t="shared" si="108"/>
        <v>42561.829421296294</v>
      </c>
      <c r="R1012" s="8">
        <f t="shared" si="109"/>
        <v>42618.124305555553</v>
      </c>
      <c r="S1012" t="s">
        <v>8273</v>
      </c>
      <c r="T1012" t="str">
        <f t="shared" si="110"/>
        <v>technology</v>
      </c>
      <c r="U1012" t="str">
        <f t="shared" si="111"/>
        <v>wearables</v>
      </c>
    </row>
    <row r="1013" spans="1:21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14">
        <f t="shared" si="105"/>
        <v>75</v>
      </c>
      <c r="N1013" t="b">
        <v>0</v>
      </c>
      <c r="O1013" s="5">
        <f t="shared" si="106"/>
        <v>3.7499999999999999E-3</v>
      </c>
      <c r="P1013" s="14">
        <f t="shared" si="107"/>
        <v>75</v>
      </c>
      <c r="Q1013" s="8">
        <f t="shared" si="108"/>
        <v>41946.898090277777</v>
      </c>
      <c r="R1013" s="8">
        <f t="shared" si="109"/>
        <v>41991.898090277777</v>
      </c>
      <c r="S1013" t="s">
        <v>8273</v>
      </c>
      <c r="T1013" t="str">
        <f t="shared" si="110"/>
        <v>technology</v>
      </c>
      <c r="U1013" t="str">
        <f t="shared" si="111"/>
        <v>wearables</v>
      </c>
    </row>
    <row r="1014" spans="1:21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14">
        <f t="shared" si="105"/>
        <v>1389.3561935483872</v>
      </c>
      <c r="N1014" t="b">
        <v>0</v>
      </c>
      <c r="O1014" s="5">
        <f t="shared" si="106"/>
        <v>215.35021</v>
      </c>
      <c r="P1014" s="14">
        <f t="shared" si="107"/>
        <v>1389.3561935483872</v>
      </c>
      <c r="Q1014" s="8">
        <f t="shared" si="108"/>
        <v>42714.440416666665</v>
      </c>
      <c r="R1014" s="8">
        <f t="shared" si="109"/>
        <v>42759.440416666665</v>
      </c>
      <c r="S1014" t="s">
        <v>8273</v>
      </c>
      <c r="T1014" t="str">
        <f t="shared" si="110"/>
        <v>technology</v>
      </c>
      <c r="U1014" t="str">
        <f t="shared" si="111"/>
        <v>wearables</v>
      </c>
    </row>
    <row r="1015" spans="1:21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14">
        <f t="shared" si="105"/>
        <v>95.911111111111111</v>
      </c>
      <c r="N1015" t="b">
        <v>0</v>
      </c>
      <c r="O1015" s="5">
        <f t="shared" si="106"/>
        <v>0.34527999999999998</v>
      </c>
      <c r="P1015" s="14">
        <f t="shared" si="107"/>
        <v>95.911111111111111</v>
      </c>
      <c r="Q1015" s="8">
        <f t="shared" si="108"/>
        <v>42339.833981481483</v>
      </c>
      <c r="R1015" s="8">
        <f t="shared" si="109"/>
        <v>42367.833333333328</v>
      </c>
      <c r="S1015" t="s">
        <v>8273</v>
      </c>
      <c r="T1015" t="str">
        <f t="shared" si="110"/>
        <v>technology</v>
      </c>
      <c r="U1015" t="str">
        <f t="shared" si="111"/>
        <v>wearables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14">
        <f t="shared" si="105"/>
        <v>191.25</v>
      </c>
      <c r="N1016" t="b">
        <v>0</v>
      </c>
      <c r="O1016" s="5">
        <f t="shared" si="106"/>
        <v>0.30599999999999999</v>
      </c>
      <c r="P1016" s="14">
        <f t="shared" si="107"/>
        <v>191.25</v>
      </c>
      <c r="Q1016" s="8">
        <f t="shared" si="108"/>
        <v>41955.002488425926</v>
      </c>
      <c r="R1016" s="8">
        <f t="shared" si="109"/>
        <v>42005.002488425926</v>
      </c>
      <c r="S1016" t="s">
        <v>8273</v>
      </c>
      <c r="T1016" t="str">
        <f t="shared" si="110"/>
        <v>technology</v>
      </c>
      <c r="U1016" t="str">
        <f t="shared" si="111"/>
        <v>wearables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14">
        <f t="shared" si="105"/>
        <v>40</v>
      </c>
      <c r="N1017" t="b">
        <v>0</v>
      </c>
      <c r="O1017" s="5">
        <f t="shared" si="106"/>
        <v>2.6666666666666668E-2</v>
      </c>
      <c r="P1017" s="14">
        <f t="shared" si="107"/>
        <v>40</v>
      </c>
      <c r="Q1017" s="8">
        <f t="shared" si="108"/>
        <v>42303.878414351857</v>
      </c>
      <c r="R1017" s="8">
        <f t="shared" si="109"/>
        <v>42333.920081018514</v>
      </c>
      <c r="S1017" t="s">
        <v>8273</v>
      </c>
      <c r="T1017" t="str">
        <f t="shared" si="110"/>
        <v>technology</v>
      </c>
      <c r="U1017" t="str">
        <f t="shared" si="111"/>
        <v>wearables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14">
        <f t="shared" si="105"/>
        <v>74.78947368421052</v>
      </c>
      <c r="N1018" t="b">
        <v>0</v>
      </c>
      <c r="O1018" s="5">
        <f t="shared" si="106"/>
        <v>2.8420000000000001E-2</v>
      </c>
      <c r="P1018" s="14">
        <f t="shared" si="107"/>
        <v>74.78947368421052</v>
      </c>
      <c r="Q1018" s="8">
        <f t="shared" si="108"/>
        <v>42422.107129629629</v>
      </c>
      <c r="R1018" s="8">
        <f t="shared" si="109"/>
        <v>42467.065462962957</v>
      </c>
      <c r="S1018" t="s">
        <v>8273</v>
      </c>
      <c r="T1018" t="str">
        <f t="shared" si="110"/>
        <v>technology</v>
      </c>
      <c r="U1018" t="str">
        <f t="shared" si="111"/>
        <v>wearables</v>
      </c>
    </row>
    <row r="1019" spans="1:21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14">
        <f t="shared" si="105"/>
        <v>161.11830985915492</v>
      </c>
      <c r="N1019" t="b">
        <v>0</v>
      </c>
      <c r="O1019" s="5">
        <f t="shared" si="106"/>
        <v>0.22878799999999999</v>
      </c>
      <c r="P1019" s="14">
        <f t="shared" si="107"/>
        <v>161.11830985915492</v>
      </c>
      <c r="Q1019" s="8">
        <f t="shared" si="108"/>
        <v>42289.675173611111</v>
      </c>
      <c r="R1019" s="8">
        <f t="shared" si="109"/>
        <v>42329.716840277775</v>
      </c>
      <c r="S1019" t="s">
        <v>8273</v>
      </c>
      <c r="T1019" t="str">
        <f t="shared" si="110"/>
        <v>technology</v>
      </c>
      <c r="U1019" t="str">
        <f t="shared" si="111"/>
        <v>wearables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14">
        <f t="shared" si="105"/>
        <v>88.714285714285708</v>
      </c>
      <c r="N1020" t="b">
        <v>0</v>
      </c>
      <c r="O1020" s="5">
        <f t="shared" si="106"/>
        <v>3.1050000000000001E-2</v>
      </c>
      <c r="P1020" s="14">
        <f t="shared" si="107"/>
        <v>88.714285714285708</v>
      </c>
      <c r="Q1020" s="8">
        <f t="shared" si="108"/>
        <v>42535.492280092592</v>
      </c>
      <c r="R1020" s="8">
        <f t="shared" si="109"/>
        <v>42565.492280092592</v>
      </c>
      <c r="S1020" t="s">
        <v>8273</v>
      </c>
      <c r="T1020" t="str">
        <f t="shared" si="110"/>
        <v>technology</v>
      </c>
      <c r="U1020" t="str">
        <f t="shared" si="111"/>
        <v>wearables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14">
        <f t="shared" si="105"/>
        <v>53.25</v>
      </c>
      <c r="N1021" t="b">
        <v>0</v>
      </c>
      <c r="O1021" s="5">
        <f t="shared" si="106"/>
        <v>0.47333333333333333</v>
      </c>
      <c r="P1021" s="14">
        <f t="shared" si="107"/>
        <v>53.25</v>
      </c>
      <c r="Q1021" s="8">
        <f t="shared" si="108"/>
        <v>42009.973946759259</v>
      </c>
      <c r="R1021" s="8">
        <f t="shared" si="109"/>
        <v>42039.973946759259</v>
      </c>
      <c r="S1021" t="s">
        <v>8273</v>
      </c>
      <c r="T1021" t="str">
        <f t="shared" si="110"/>
        <v>technology</v>
      </c>
      <c r="U1021" t="str">
        <f t="shared" si="111"/>
        <v>wearables</v>
      </c>
    </row>
    <row r="1022" spans="1:21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14">
        <f t="shared" si="105"/>
        <v>106.2</v>
      </c>
      <c r="N1022" t="b">
        <v>1</v>
      </c>
      <c r="O1022" s="5">
        <f t="shared" si="106"/>
        <v>2.0554838709677421</v>
      </c>
      <c r="P1022" s="14">
        <f t="shared" si="107"/>
        <v>106.2</v>
      </c>
      <c r="Q1022" s="8">
        <f t="shared" si="108"/>
        <v>42127.069548611107</v>
      </c>
      <c r="R1022" s="8">
        <f t="shared" si="109"/>
        <v>42157.032638888893</v>
      </c>
      <c r="S1022" t="s">
        <v>8280</v>
      </c>
      <c r="T1022" t="str">
        <f t="shared" si="110"/>
        <v>music</v>
      </c>
      <c r="U1022" t="str">
        <f t="shared" si="111"/>
        <v>electronic music</v>
      </c>
    </row>
    <row r="1023" spans="1:21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14">
        <f t="shared" si="105"/>
        <v>22.079728033472804</v>
      </c>
      <c r="N1023" t="b">
        <v>1</v>
      </c>
      <c r="O1023" s="5">
        <f t="shared" si="106"/>
        <v>3.5180366666666667</v>
      </c>
      <c r="P1023" s="14">
        <f t="shared" si="107"/>
        <v>22.079728033472804</v>
      </c>
      <c r="Q1023" s="8">
        <f t="shared" si="108"/>
        <v>42271.251979166671</v>
      </c>
      <c r="R1023" s="8">
        <f t="shared" si="109"/>
        <v>42294.166666666672</v>
      </c>
      <c r="S1023" t="s">
        <v>8280</v>
      </c>
      <c r="T1023" t="str">
        <f t="shared" si="110"/>
        <v>music</v>
      </c>
      <c r="U1023" t="str">
        <f t="shared" si="111"/>
        <v>electronic music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14">
        <f t="shared" si="105"/>
        <v>31.054054054054053</v>
      </c>
      <c r="N1024" t="b">
        <v>1</v>
      </c>
      <c r="O1024" s="5">
        <f t="shared" si="106"/>
        <v>1.149</v>
      </c>
      <c r="P1024" s="14">
        <f t="shared" si="107"/>
        <v>31.054054054054053</v>
      </c>
      <c r="Q1024" s="8">
        <f t="shared" si="108"/>
        <v>42111.646724537044</v>
      </c>
      <c r="R1024" s="8">
        <f t="shared" si="109"/>
        <v>42141.646724537044</v>
      </c>
      <c r="S1024" t="s">
        <v>8280</v>
      </c>
      <c r="T1024" t="str">
        <f t="shared" si="110"/>
        <v>music</v>
      </c>
      <c r="U1024" t="str">
        <f t="shared" si="111"/>
        <v>electronic music</v>
      </c>
    </row>
    <row r="1025" spans="1:21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14">
        <f t="shared" si="105"/>
        <v>36.206106870229007</v>
      </c>
      <c r="N1025" t="b">
        <v>1</v>
      </c>
      <c r="O1025" s="5">
        <f t="shared" si="106"/>
        <v>2.3715000000000002</v>
      </c>
      <c r="P1025" s="14">
        <f t="shared" si="107"/>
        <v>36.206106870229007</v>
      </c>
      <c r="Q1025" s="8">
        <f t="shared" si="108"/>
        <v>42145.919687500005</v>
      </c>
      <c r="R1025" s="8">
        <f t="shared" si="109"/>
        <v>42175.919687500005</v>
      </c>
      <c r="S1025" t="s">
        <v>8280</v>
      </c>
      <c r="T1025" t="str">
        <f t="shared" si="110"/>
        <v>music</v>
      </c>
      <c r="U1025" t="str">
        <f t="shared" si="111"/>
        <v>electronic music</v>
      </c>
    </row>
    <row r="1026" spans="1:21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14">
        <f t="shared" ref="M1026:M1089" si="112">$E1026/$L1026</f>
        <v>388.9762295081967</v>
      </c>
      <c r="N1026" t="b">
        <v>1</v>
      </c>
      <c r="O1026" s="5">
        <f t="shared" ref="O1026:O1089" si="113">E1026/D1026</f>
        <v>1.1863774999999999</v>
      </c>
      <c r="P1026" s="14">
        <f t="shared" ref="P1026:P1089" si="114">$E1026/$L1026</f>
        <v>388.9762295081967</v>
      </c>
      <c r="Q1026" s="8">
        <f t="shared" ref="Q1026:Q1089" si="115">(((J1026/60)/60)/24)+DATE(1970,1,1)</f>
        <v>42370.580590277779</v>
      </c>
      <c r="R1026" s="8">
        <f t="shared" ref="R1026:R1089" si="116">(((I1026/60)/60)/24)+DATE(1970,1,1)</f>
        <v>42400.580590277779</v>
      </c>
      <c r="S1026" t="s">
        <v>8280</v>
      </c>
      <c r="T1026" t="str">
        <f t="shared" ref="T1026:T1089" si="117">LEFT(S1026, SEARCH("/",S1026,1)-1)</f>
        <v>music</v>
      </c>
      <c r="U1026" t="str">
        <f t="shared" ref="U1026:U1089" si="118">RIGHT(S1026,LEN(S1026)-SEARCH("/",S1026,1))</f>
        <v>electronic music</v>
      </c>
    </row>
    <row r="1027" spans="1:21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14">
        <f t="shared" si="112"/>
        <v>71.848571428571432</v>
      </c>
      <c r="N1027" t="b">
        <v>1</v>
      </c>
      <c r="O1027" s="5">
        <f t="shared" si="113"/>
        <v>1.099283142857143</v>
      </c>
      <c r="P1027" s="14">
        <f t="shared" si="114"/>
        <v>71.848571428571432</v>
      </c>
      <c r="Q1027" s="8">
        <f t="shared" si="115"/>
        <v>42049.833761574075</v>
      </c>
      <c r="R1027" s="8">
        <f t="shared" si="116"/>
        <v>42079.792094907403</v>
      </c>
      <c r="S1027" t="s">
        <v>8280</v>
      </c>
      <c r="T1027" t="str">
        <f t="shared" si="117"/>
        <v>music</v>
      </c>
      <c r="U1027" t="str">
        <f t="shared" si="118"/>
        <v>electronic music</v>
      </c>
    </row>
    <row r="1028" spans="1:21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14">
        <f t="shared" si="112"/>
        <v>57.381803278688523</v>
      </c>
      <c r="N1028" t="b">
        <v>1</v>
      </c>
      <c r="O1028" s="5">
        <f t="shared" si="113"/>
        <v>1.0000828571428571</v>
      </c>
      <c r="P1028" s="14">
        <f t="shared" si="114"/>
        <v>57.381803278688523</v>
      </c>
      <c r="Q1028" s="8">
        <f t="shared" si="115"/>
        <v>42426.407592592594</v>
      </c>
      <c r="R1028" s="8">
        <f t="shared" si="116"/>
        <v>42460.365925925929</v>
      </c>
      <c r="S1028" t="s">
        <v>8280</v>
      </c>
      <c r="T1028" t="str">
        <f t="shared" si="117"/>
        <v>music</v>
      </c>
      <c r="U1028" t="str">
        <f t="shared" si="118"/>
        <v>electronic music</v>
      </c>
    </row>
    <row r="1029" spans="1:21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14">
        <f t="shared" si="112"/>
        <v>69.666666666666671</v>
      </c>
      <c r="N1029" t="b">
        <v>1</v>
      </c>
      <c r="O1029" s="5">
        <f t="shared" si="113"/>
        <v>1.0309292094387414</v>
      </c>
      <c r="P1029" s="14">
        <f t="shared" si="114"/>
        <v>69.666666666666671</v>
      </c>
      <c r="Q1029" s="8">
        <f t="shared" si="115"/>
        <v>41905.034108796295</v>
      </c>
      <c r="R1029" s="8">
        <f t="shared" si="116"/>
        <v>41935.034108796295</v>
      </c>
      <c r="S1029" t="s">
        <v>8280</v>
      </c>
      <c r="T1029" t="str">
        <f t="shared" si="117"/>
        <v>music</v>
      </c>
      <c r="U1029" t="str">
        <f t="shared" si="118"/>
        <v>electronic music</v>
      </c>
    </row>
    <row r="1030" spans="1:21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14">
        <f t="shared" si="112"/>
        <v>45.988235294117644</v>
      </c>
      <c r="N1030" t="b">
        <v>1</v>
      </c>
      <c r="O1030" s="5">
        <f t="shared" si="113"/>
        <v>1.1727000000000001</v>
      </c>
      <c r="P1030" s="14">
        <f t="shared" si="114"/>
        <v>45.988235294117644</v>
      </c>
      <c r="Q1030" s="8">
        <f t="shared" si="115"/>
        <v>42755.627372685187</v>
      </c>
      <c r="R1030" s="8">
        <f t="shared" si="116"/>
        <v>42800.833333333328</v>
      </c>
      <c r="S1030" t="s">
        <v>8280</v>
      </c>
      <c r="T1030" t="str">
        <f t="shared" si="117"/>
        <v>music</v>
      </c>
      <c r="U1030" t="str">
        <f t="shared" si="118"/>
        <v>electronic music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14">
        <f t="shared" si="112"/>
        <v>79.262411347517727</v>
      </c>
      <c r="N1031" t="b">
        <v>1</v>
      </c>
      <c r="O1031" s="5">
        <f t="shared" si="113"/>
        <v>1.1175999999999999</v>
      </c>
      <c r="P1031" s="14">
        <f t="shared" si="114"/>
        <v>79.262411347517727</v>
      </c>
      <c r="Q1031" s="8">
        <f t="shared" si="115"/>
        <v>42044.711886574078</v>
      </c>
      <c r="R1031" s="8">
        <f t="shared" si="116"/>
        <v>42098.915972222225</v>
      </c>
      <c r="S1031" t="s">
        <v>8280</v>
      </c>
      <c r="T1031" t="str">
        <f t="shared" si="117"/>
        <v>music</v>
      </c>
      <c r="U1031" t="str">
        <f t="shared" si="118"/>
        <v>electronic music</v>
      </c>
    </row>
    <row r="1032" spans="1:2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14">
        <f t="shared" si="112"/>
        <v>43.031446540880502</v>
      </c>
      <c r="N1032" t="b">
        <v>1</v>
      </c>
      <c r="O1032" s="5">
        <f t="shared" si="113"/>
        <v>3.4209999999999998</v>
      </c>
      <c r="P1032" s="14">
        <f t="shared" si="114"/>
        <v>43.031446540880502</v>
      </c>
      <c r="Q1032" s="8">
        <f t="shared" si="115"/>
        <v>42611.483206018514</v>
      </c>
      <c r="R1032" s="8">
        <f t="shared" si="116"/>
        <v>42625.483206018514</v>
      </c>
      <c r="S1032" t="s">
        <v>8280</v>
      </c>
      <c r="T1032" t="str">
        <f t="shared" si="117"/>
        <v>music</v>
      </c>
      <c r="U1032" t="str">
        <f t="shared" si="118"/>
        <v>electronic music</v>
      </c>
    </row>
    <row r="1033" spans="1:21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14">
        <f t="shared" si="112"/>
        <v>108.48484848484848</v>
      </c>
      <c r="N1033" t="b">
        <v>1</v>
      </c>
      <c r="O1033" s="5">
        <f t="shared" si="113"/>
        <v>1.0740000000000001</v>
      </c>
      <c r="P1033" s="14">
        <f t="shared" si="114"/>
        <v>108.48484848484848</v>
      </c>
      <c r="Q1033" s="8">
        <f t="shared" si="115"/>
        <v>42324.764004629629</v>
      </c>
      <c r="R1033" s="8">
        <f t="shared" si="116"/>
        <v>42354.764004629629</v>
      </c>
      <c r="S1033" t="s">
        <v>8280</v>
      </c>
      <c r="T1033" t="str">
        <f t="shared" si="117"/>
        <v>music</v>
      </c>
      <c r="U1033" t="str">
        <f t="shared" si="118"/>
        <v>electronic music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14">
        <f t="shared" si="112"/>
        <v>61.029583333333335</v>
      </c>
      <c r="N1034" t="b">
        <v>1</v>
      </c>
      <c r="O1034" s="5">
        <f t="shared" si="113"/>
        <v>1.0849703703703704</v>
      </c>
      <c r="P1034" s="14">
        <f t="shared" si="114"/>
        <v>61.029583333333335</v>
      </c>
      <c r="Q1034" s="8">
        <f t="shared" si="115"/>
        <v>42514.666956018518</v>
      </c>
      <c r="R1034" s="8">
        <f t="shared" si="116"/>
        <v>42544.666956018518</v>
      </c>
      <c r="S1034" t="s">
        <v>8280</v>
      </c>
      <c r="T1034" t="str">
        <f t="shared" si="117"/>
        <v>music</v>
      </c>
      <c r="U1034" t="str">
        <f t="shared" si="118"/>
        <v>electronic music</v>
      </c>
    </row>
    <row r="1035" spans="1:21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14">
        <f t="shared" si="112"/>
        <v>50.592592592592595</v>
      </c>
      <c r="N1035" t="b">
        <v>1</v>
      </c>
      <c r="O1035" s="5">
        <f t="shared" si="113"/>
        <v>1.0286144578313252</v>
      </c>
      <c r="P1035" s="14">
        <f t="shared" si="114"/>
        <v>50.592592592592595</v>
      </c>
      <c r="Q1035" s="8">
        <f t="shared" si="115"/>
        <v>42688.732407407413</v>
      </c>
      <c r="R1035" s="8">
        <f t="shared" si="116"/>
        <v>42716.732407407413</v>
      </c>
      <c r="S1035" t="s">
        <v>8280</v>
      </c>
      <c r="T1035" t="str">
        <f t="shared" si="117"/>
        <v>music</v>
      </c>
      <c r="U1035" t="str">
        <f t="shared" si="118"/>
        <v>electronic music</v>
      </c>
    </row>
    <row r="1036" spans="1:21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14">
        <f t="shared" si="112"/>
        <v>39.157168674698795</v>
      </c>
      <c r="N1036" t="b">
        <v>1</v>
      </c>
      <c r="O1036" s="5">
        <f t="shared" si="113"/>
        <v>1.3000180000000001</v>
      </c>
      <c r="P1036" s="14">
        <f t="shared" si="114"/>
        <v>39.157168674698795</v>
      </c>
      <c r="Q1036" s="8">
        <f t="shared" si="115"/>
        <v>42555.166712962964</v>
      </c>
      <c r="R1036" s="8">
        <f t="shared" si="116"/>
        <v>42587.165972222225</v>
      </c>
      <c r="S1036" t="s">
        <v>8280</v>
      </c>
      <c r="T1036" t="str">
        <f t="shared" si="117"/>
        <v>music</v>
      </c>
      <c r="U1036" t="str">
        <f t="shared" si="118"/>
        <v>electronic music</v>
      </c>
    </row>
    <row r="1037" spans="1:21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14">
        <f t="shared" si="112"/>
        <v>65.15789473684211</v>
      </c>
      <c r="N1037" t="b">
        <v>1</v>
      </c>
      <c r="O1037" s="5">
        <f t="shared" si="113"/>
        <v>1.0765217391304347</v>
      </c>
      <c r="P1037" s="14">
        <f t="shared" si="114"/>
        <v>65.15789473684211</v>
      </c>
      <c r="Q1037" s="8">
        <f t="shared" si="115"/>
        <v>42016.641435185185</v>
      </c>
      <c r="R1037" s="8">
        <f t="shared" si="116"/>
        <v>42046.641435185185</v>
      </c>
      <c r="S1037" t="s">
        <v>8280</v>
      </c>
      <c r="T1037" t="str">
        <f t="shared" si="117"/>
        <v>music</v>
      </c>
      <c r="U1037" t="str">
        <f t="shared" si="118"/>
        <v>electronic music</v>
      </c>
    </row>
    <row r="1038" spans="1:21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14">
        <f t="shared" si="112"/>
        <v>23.963127962085309</v>
      </c>
      <c r="N1038" t="b">
        <v>1</v>
      </c>
      <c r="O1038" s="5">
        <f t="shared" si="113"/>
        <v>1.1236044444444444</v>
      </c>
      <c r="P1038" s="14">
        <f t="shared" si="114"/>
        <v>23.963127962085309</v>
      </c>
      <c r="Q1038" s="8">
        <f t="shared" si="115"/>
        <v>41249.448958333334</v>
      </c>
      <c r="R1038" s="8">
        <f t="shared" si="116"/>
        <v>41281.333333333336</v>
      </c>
      <c r="S1038" t="s">
        <v>8280</v>
      </c>
      <c r="T1038" t="str">
        <f t="shared" si="117"/>
        <v>music</v>
      </c>
      <c r="U1038" t="str">
        <f t="shared" si="118"/>
        <v>electronic music</v>
      </c>
    </row>
    <row r="1039" spans="1:21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14">
        <f t="shared" si="112"/>
        <v>48.61904761904762</v>
      </c>
      <c r="N1039" t="b">
        <v>1</v>
      </c>
      <c r="O1039" s="5">
        <f t="shared" si="113"/>
        <v>1.0209999999999999</v>
      </c>
      <c r="P1039" s="14">
        <f t="shared" si="114"/>
        <v>48.61904761904762</v>
      </c>
      <c r="Q1039" s="8">
        <f t="shared" si="115"/>
        <v>42119.822476851856</v>
      </c>
      <c r="R1039" s="8">
        <f t="shared" si="116"/>
        <v>42142.208333333328</v>
      </c>
      <c r="S1039" t="s">
        <v>8280</v>
      </c>
      <c r="T1039" t="str">
        <f t="shared" si="117"/>
        <v>music</v>
      </c>
      <c r="U1039" t="str">
        <f t="shared" si="118"/>
        <v>electronic music</v>
      </c>
    </row>
    <row r="1040" spans="1:21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14">
        <f t="shared" si="112"/>
        <v>35.73770491803279</v>
      </c>
      <c r="N1040" t="b">
        <v>1</v>
      </c>
      <c r="O1040" s="5">
        <f t="shared" si="113"/>
        <v>1.4533333333333334</v>
      </c>
      <c r="P1040" s="14">
        <f t="shared" si="114"/>
        <v>35.73770491803279</v>
      </c>
      <c r="Q1040" s="8">
        <f t="shared" si="115"/>
        <v>42418.231747685189</v>
      </c>
      <c r="R1040" s="8">
        <f t="shared" si="116"/>
        <v>42448.190081018518</v>
      </c>
      <c r="S1040" t="s">
        <v>8280</v>
      </c>
      <c r="T1040" t="str">
        <f t="shared" si="117"/>
        <v>music</v>
      </c>
      <c r="U1040" t="str">
        <f t="shared" si="118"/>
        <v>electronic music</v>
      </c>
    </row>
    <row r="1041" spans="1:21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14">
        <f t="shared" si="112"/>
        <v>21.366666666666667</v>
      </c>
      <c r="N1041" t="b">
        <v>1</v>
      </c>
      <c r="O1041" s="5">
        <f t="shared" si="113"/>
        <v>1.282</v>
      </c>
      <c r="P1041" s="14">
        <f t="shared" si="114"/>
        <v>21.366666666666667</v>
      </c>
      <c r="Q1041" s="8">
        <f t="shared" si="115"/>
        <v>42692.109328703707</v>
      </c>
      <c r="R1041" s="8">
        <f t="shared" si="116"/>
        <v>42717.332638888889</v>
      </c>
      <c r="S1041" t="s">
        <v>8280</v>
      </c>
      <c r="T1041" t="str">
        <f t="shared" si="117"/>
        <v>music</v>
      </c>
      <c r="U1041" t="str">
        <f t="shared" si="118"/>
        <v>electronic music</v>
      </c>
    </row>
    <row r="1042" spans="1:21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14">
        <f t="shared" si="112"/>
        <v>250</v>
      </c>
      <c r="N1042" t="b">
        <v>0</v>
      </c>
      <c r="O1042" s="5">
        <f t="shared" si="113"/>
        <v>2.9411764705882353E-3</v>
      </c>
      <c r="P1042" s="14">
        <f t="shared" si="114"/>
        <v>250</v>
      </c>
      <c r="Q1042" s="8">
        <f t="shared" si="115"/>
        <v>42579.708437499998</v>
      </c>
      <c r="R1042" s="8">
        <f t="shared" si="116"/>
        <v>42609.708437499998</v>
      </c>
      <c r="S1042" t="s">
        <v>8281</v>
      </c>
      <c r="T1042" t="str">
        <f t="shared" si="117"/>
        <v>journalism</v>
      </c>
      <c r="U1042" t="str">
        <f t="shared" si="118"/>
        <v>audio</v>
      </c>
    </row>
    <row r="1043" spans="1:21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14" t="e">
        <f t="shared" si="112"/>
        <v>#DIV/0!</v>
      </c>
      <c r="N1043" t="b">
        <v>0</v>
      </c>
      <c r="O1043" s="5">
        <f t="shared" si="113"/>
        <v>0</v>
      </c>
      <c r="P1043" s="14" t="e">
        <f t="shared" si="114"/>
        <v>#DIV/0!</v>
      </c>
      <c r="Q1043" s="8">
        <f t="shared" si="115"/>
        <v>41831.060092592597</v>
      </c>
      <c r="R1043" s="8">
        <f t="shared" si="116"/>
        <v>41851.060092592597</v>
      </c>
      <c r="S1043" t="s">
        <v>8281</v>
      </c>
      <c r="T1043" t="str">
        <f t="shared" si="117"/>
        <v>journalism</v>
      </c>
      <c r="U1043" t="str">
        <f t="shared" si="118"/>
        <v>audio</v>
      </c>
    </row>
    <row r="1044" spans="1:21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14">
        <f t="shared" si="112"/>
        <v>10</v>
      </c>
      <c r="N1044" t="b">
        <v>0</v>
      </c>
      <c r="O1044" s="5">
        <f t="shared" si="113"/>
        <v>1.5384615384615385E-2</v>
      </c>
      <c r="P1044" s="14">
        <f t="shared" si="114"/>
        <v>10</v>
      </c>
      <c r="Q1044" s="8">
        <f t="shared" si="115"/>
        <v>41851.696157407408</v>
      </c>
      <c r="R1044" s="8">
        <f t="shared" si="116"/>
        <v>41894.416666666664</v>
      </c>
      <c r="S1044" t="s">
        <v>8281</v>
      </c>
      <c r="T1044" t="str">
        <f t="shared" si="117"/>
        <v>journalism</v>
      </c>
      <c r="U1044" t="str">
        <f t="shared" si="118"/>
        <v>audio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14">
        <f t="shared" si="112"/>
        <v>29.236301369863014</v>
      </c>
      <c r="N1045" t="b">
        <v>0</v>
      </c>
      <c r="O1045" s="5">
        <f t="shared" si="113"/>
        <v>8.5370000000000001E-2</v>
      </c>
      <c r="P1045" s="14">
        <f t="shared" si="114"/>
        <v>29.236301369863014</v>
      </c>
      <c r="Q1045" s="8">
        <f t="shared" si="115"/>
        <v>42114.252951388888</v>
      </c>
      <c r="R1045" s="8">
        <f t="shared" si="116"/>
        <v>42144.252951388888</v>
      </c>
      <c r="S1045" t="s">
        <v>8281</v>
      </c>
      <c r="T1045" t="str">
        <f t="shared" si="117"/>
        <v>journalism</v>
      </c>
      <c r="U1045" t="str">
        <f t="shared" si="118"/>
        <v>audio</v>
      </c>
    </row>
    <row r="1046" spans="1:21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14">
        <f t="shared" si="112"/>
        <v>3</v>
      </c>
      <c r="N1046" t="b">
        <v>0</v>
      </c>
      <c r="O1046" s="5">
        <f t="shared" si="113"/>
        <v>8.571428571428571E-4</v>
      </c>
      <c r="P1046" s="14">
        <f t="shared" si="114"/>
        <v>3</v>
      </c>
      <c r="Q1046" s="8">
        <f t="shared" si="115"/>
        <v>42011.925937499997</v>
      </c>
      <c r="R1046" s="8">
        <f t="shared" si="116"/>
        <v>42068.852083333331</v>
      </c>
      <c r="S1046" t="s">
        <v>8281</v>
      </c>
      <c r="T1046" t="str">
        <f t="shared" si="117"/>
        <v>journalism</v>
      </c>
      <c r="U1046" t="str">
        <f t="shared" si="118"/>
        <v>audio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14">
        <f t="shared" si="112"/>
        <v>33.25</v>
      </c>
      <c r="N1047" t="b">
        <v>0</v>
      </c>
      <c r="O1047" s="5">
        <f t="shared" si="113"/>
        <v>2.6599999999999999E-2</v>
      </c>
      <c r="P1047" s="14">
        <f t="shared" si="114"/>
        <v>33.25</v>
      </c>
      <c r="Q1047" s="8">
        <f t="shared" si="115"/>
        <v>41844.874421296299</v>
      </c>
      <c r="R1047" s="8">
        <f t="shared" si="116"/>
        <v>41874.874421296299</v>
      </c>
      <c r="S1047" t="s">
        <v>8281</v>
      </c>
      <c r="T1047" t="str">
        <f t="shared" si="117"/>
        <v>journalism</v>
      </c>
      <c r="U1047" t="str">
        <f t="shared" si="118"/>
        <v>audio</v>
      </c>
    </row>
    <row r="1048" spans="1:21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14" t="e">
        <f t="shared" si="112"/>
        <v>#DIV/0!</v>
      </c>
      <c r="N1048" t="b">
        <v>0</v>
      </c>
      <c r="O1048" s="5">
        <f t="shared" si="113"/>
        <v>0</v>
      </c>
      <c r="P1048" s="14" t="e">
        <f t="shared" si="114"/>
        <v>#DIV/0!</v>
      </c>
      <c r="Q1048" s="8">
        <f t="shared" si="115"/>
        <v>42319.851388888885</v>
      </c>
      <c r="R1048" s="8">
        <f t="shared" si="116"/>
        <v>42364.851388888885</v>
      </c>
      <c r="S1048" t="s">
        <v>8281</v>
      </c>
      <c r="T1048" t="str">
        <f t="shared" si="117"/>
        <v>journalism</v>
      </c>
      <c r="U1048" t="str">
        <f t="shared" si="118"/>
        <v>audio</v>
      </c>
    </row>
    <row r="1049" spans="1:21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14">
        <f t="shared" si="112"/>
        <v>1</v>
      </c>
      <c r="N1049" t="b">
        <v>0</v>
      </c>
      <c r="O1049" s="5">
        <f t="shared" si="113"/>
        <v>5.0000000000000001E-4</v>
      </c>
      <c r="P1049" s="14">
        <f t="shared" si="114"/>
        <v>1</v>
      </c>
      <c r="Q1049" s="8">
        <f t="shared" si="115"/>
        <v>41918.818460648145</v>
      </c>
      <c r="R1049" s="8">
        <f t="shared" si="116"/>
        <v>41948.860127314816</v>
      </c>
      <c r="S1049" t="s">
        <v>8281</v>
      </c>
      <c r="T1049" t="str">
        <f t="shared" si="117"/>
        <v>journalism</v>
      </c>
      <c r="U1049" t="str">
        <f t="shared" si="118"/>
        <v>audio</v>
      </c>
    </row>
    <row r="1050" spans="1:21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14">
        <f t="shared" si="112"/>
        <v>53</v>
      </c>
      <c r="N1050" t="b">
        <v>0</v>
      </c>
      <c r="O1050" s="5">
        <f t="shared" si="113"/>
        <v>1.4133333333333333E-2</v>
      </c>
      <c r="P1050" s="14">
        <f t="shared" si="114"/>
        <v>53</v>
      </c>
      <c r="Q1050" s="8">
        <f t="shared" si="115"/>
        <v>42598.053113425922</v>
      </c>
      <c r="R1050" s="8">
        <f t="shared" si="116"/>
        <v>42638.053113425922</v>
      </c>
      <c r="S1050" t="s">
        <v>8281</v>
      </c>
      <c r="T1050" t="str">
        <f t="shared" si="117"/>
        <v>journalism</v>
      </c>
      <c r="U1050" t="str">
        <f t="shared" si="118"/>
        <v>audio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14" t="e">
        <f t="shared" si="112"/>
        <v>#DIV/0!</v>
      </c>
      <c r="N1051" t="b">
        <v>0</v>
      </c>
      <c r="O1051" s="5">
        <f t="shared" si="113"/>
        <v>0</v>
      </c>
      <c r="P1051" s="14" t="e">
        <f t="shared" si="114"/>
        <v>#DIV/0!</v>
      </c>
      <c r="Q1051" s="8">
        <f t="shared" si="115"/>
        <v>42382.431076388893</v>
      </c>
      <c r="R1051" s="8">
        <f t="shared" si="116"/>
        <v>42412.431076388893</v>
      </c>
      <c r="S1051" t="s">
        <v>8281</v>
      </c>
      <c r="T1051" t="str">
        <f t="shared" si="117"/>
        <v>journalism</v>
      </c>
      <c r="U1051" t="str">
        <f t="shared" si="118"/>
        <v>audio</v>
      </c>
    </row>
    <row r="1052" spans="1:2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14" t="e">
        <f t="shared" si="112"/>
        <v>#DIV/0!</v>
      </c>
      <c r="N1052" t="b">
        <v>0</v>
      </c>
      <c r="O1052" s="5">
        <f t="shared" si="113"/>
        <v>0</v>
      </c>
      <c r="P1052" s="14" t="e">
        <f t="shared" si="114"/>
        <v>#DIV/0!</v>
      </c>
      <c r="Q1052" s="8">
        <f t="shared" si="115"/>
        <v>42231.7971875</v>
      </c>
      <c r="R1052" s="8">
        <f t="shared" si="116"/>
        <v>42261.7971875</v>
      </c>
      <c r="S1052" t="s">
        <v>8281</v>
      </c>
      <c r="T1052" t="str">
        <f t="shared" si="117"/>
        <v>journalism</v>
      </c>
      <c r="U1052" t="str">
        <f t="shared" si="118"/>
        <v>audio</v>
      </c>
    </row>
    <row r="1053" spans="1:21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14" t="e">
        <f t="shared" si="112"/>
        <v>#DIV/0!</v>
      </c>
      <c r="N1053" t="b">
        <v>0</v>
      </c>
      <c r="O1053" s="5">
        <f t="shared" si="113"/>
        <v>0</v>
      </c>
      <c r="P1053" s="14" t="e">
        <f t="shared" si="114"/>
        <v>#DIV/0!</v>
      </c>
      <c r="Q1053" s="8">
        <f t="shared" si="115"/>
        <v>41850.014178240745</v>
      </c>
      <c r="R1053" s="8">
        <f t="shared" si="116"/>
        <v>41878.014178240745</v>
      </c>
      <c r="S1053" t="s">
        <v>8281</v>
      </c>
      <c r="T1053" t="str">
        <f t="shared" si="117"/>
        <v>journalism</v>
      </c>
      <c r="U1053" t="str">
        <f t="shared" si="118"/>
        <v>audio</v>
      </c>
    </row>
    <row r="1054" spans="1:21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14" t="e">
        <f t="shared" si="112"/>
        <v>#DIV/0!</v>
      </c>
      <c r="N1054" t="b">
        <v>0</v>
      </c>
      <c r="O1054" s="5">
        <f t="shared" si="113"/>
        <v>0</v>
      </c>
      <c r="P1054" s="14" t="e">
        <f t="shared" si="114"/>
        <v>#DIV/0!</v>
      </c>
      <c r="Q1054" s="8">
        <f t="shared" si="115"/>
        <v>42483.797395833331</v>
      </c>
      <c r="R1054" s="8">
        <f t="shared" si="116"/>
        <v>42527.839583333334</v>
      </c>
      <c r="S1054" t="s">
        <v>8281</v>
      </c>
      <c r="T1054" t="str">
        <f t="shared" si="117"/>
        <v>journalism</v>
      </c>
      <c r="U1054" t="str">
        <f t="shared" si="118"/>
        <v>audio</v>
      </c>
    </row>
    <row r="1055" spans="1:21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14">
        <f t="shared" si="112"/>
        <v>15</v>
      </c>
      <c r="N1055" t="b">
        <v>0</v>
      </c>
      <c r="O1055" s="5">
        <f t="shared" si="113"/>
        <v>0.01</v>
      </c>
      <c r="P1055" s="14">
        <f t="shared" si="114"/>
        <v>15</v>
      </c>
      <c r="Q1055" s="8">
        <f t="shared" si="115"/>
        <v>42775.172824074078</v>
      </c>
      <c r="R1055" s="8">
        <f t="shared" si="116"/>
        <v>42800.172824074078</v>
      </c>
      <c r="S1055" t="s">
        <v>8281</v>
      </c>
      <c r="T1055" t="str">
        <f t="shared" si="117"/>
        <v>journalism</v>
      </c>
      <c r="U1055" t="str">
        <f t="shared" si="118"/>
        <v>audio</v>
      </c>
    </row>
    <row r="1056" spans="1:21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14" t="e">
        <f t="shared" si="112"/>
        <v>#DIV/0!</v>
      </c>
      <c r="N1056" t="b">
        <v>0</v>
      </c>
      <c r="O1056" s="5">
        <f t="shared" si="113"/>
        <v>0</v>
      </c>
      <c r="P1056" s="14" t="e">
        <f t="shared" si="114"/>
        <v>#DIV/0!</v>
      </c>
      <c r="Q1056" s="8">
        <f t="shared" si="115"/>
        <v>41831.851840277777</v>
      </c>
      <c r="R1056" s="8">
        <f t="shared" si="116"/>
        <v>41861.916666666664</v>
      </c>
      <c r="S1056" t="s">
        <v>8281</v>
      </c>
      <c r="T1056" t="str">
        <f t="shared" si="117"/>
        <v>journalism</v>
      </c>
      <c r="U1056" t="str">
        <f t="shared" si="118"/>
        <v>audio</v>
      </c>
    </row>
    <row r="1057" spans="1:21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14" t="e">
        <f t="shared" si="112"/>
        <v>#DIV/0!</v>
      </c>
      <c r="N1057" t="b">
        <v>0</v>
      </c>
      <c r="O1057" s="5">
        <f t="shared" si="113"/>
        <v>0</v>
      </c>
      <c r="P1057" s="14" t="e">
        <f t="shared" si="114"/>
        <v>#DIV/0!</v>
      </c>
      <c r="Q1057" s="8">
        <f t="shared" si="115"/>
        <v>42406.992418981477</v>
      </c>
      <c r="R1057" s="8">
        <f t="shared" si="116"/>
        <v>42436.992418981477</v>
      </c>
      <c r="S1057" t="s">
        <v>8281</v>
      </c>
      <c r="T1057" t="str">
        <f t="shared" si="117"/>
        <v>journalism</v>
      </c>
      <c r="U1057" t="str">
        <f t="shared" si="118"/>
        <v>audio</v>
      </c>
    </row>
    <row r="1058" spans="1:21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14" t="e">
        <f t="shared" si="112"/>
        <v>#DIV/0!</v>
      </c>
      <c r="N1058" t="b">
        <v>0</v>
      </c>
      <c r="O1058" s="5">
        <f t="shared" si="113"/>
        <v>0</v>
      </c>
      <c r="P1058" s="14" t="e">
        <f t="shared" si="114"/>
        <v>#DIV/0!</v>
      </c>
      <c r="Q1058" s="8">
        <f t="shared" si="115"/>
        <v>42058.719641203701</v>
      </c>
      <c r="R1058" s="8">
        <f t="shared" si="116"/>
        <v>42118.677974537044</v>
      </c>
      <c r="S1058" t="s">
        <v>8281</v>
      </c>
      <c r="T1058" t="str">
        <f t="shared" si="117"/>
        <v>journalism</v>
      </c>
      <c r="U1058" t="str">
        <f t="shared" si="118"/>
        <v>audio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14" t="e">
        <f t="shared" si="112"/>
        <v>#DIV/0!</v>
      </c>
      <c r="N1059" t="b">
        <v>0</v>
      </c>
      <c r="O1059" s="5">
        <f t="shared" si="113"/>
        <v>0</v>
      </c>
      <c r="P1059" s="14" t="e">
        <f t="shared" si="114"/>
        <v>#DIV/0!</v>
      </c>
      <c r="Q1059" s="8">
        <f t="shared" si="115"/>
        <v>42678.871331018512</v>
      </c>
      <c r="R1059" s="8">
        <f t="shared" si="116"/>
        <v>42708.912997685184</v>
      </c>
      <c r="S1059" t="s">
        <v>8281</v>
      </c>
      <c r="T1059" t="str">
        <f t="shared" si="117"/>
        <v>journalism</v>
      </c>
      <c r="U1059" t="str">
        <f t="shared" si="118"/>
        <v>audio</v>
      </c>
    </row>
    <row r="1060" spans="1:21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14" t="e">
        <f t="shared" si="112"/>
        <v>#DIV/0!</v>
      </c>
      <c r="N1060" t="b">
        <v>0</v>
      </c>
      <c r="O1060" s="5">
        <f t="shared" si="113"/>
        <v>0</v>
      </c>
      <c r="P1060" s="14" t="e">
        <f t="shared" si="114"/>
        <v>#DIV/0!</v>
      </c>
      <c r="Q1060" s="8">
        <f t="shared" si="115"/>
        <v>42047.900960648149</v>
      </c>
      <c r="R1060" s="8">
        <f t="shared" si="116"/>
        <v>42089</v>
      </c>
      <c r="S1060" t="s">
        <v>8281</v>
      </c>
      <c r="T1060" t="str">
        <f t="shared" si="117"/>
        <v>journalism</v>
      </c>
      <c r="U1060" t="str">
        <f t="shared" si="118"/>
        <v>audio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14" t="e">
        <f t="shared" si="112"/>
        <v>#DIV/0!</v>
      </c>
      <c r="N1061" t="b">
        <v>0</v>
      </c>
      <c r="O1061" s="5">
        <f t="shared" si="113"/>
        <v>0</v>
      </c>
      <c r="P1061" s="14" t="e">
        <f t="shared" si="114"/>
        <v>#DIV/0!</v>
      </c>
      <c r="Q1061" s="8">
        <f t="shared" si="115"/>
        <v>42046.79</v>
      </c>
      <c r="R1061" s="8">
        <f t="shared" si="116"/>
        <v>42076.748333333337</v>
      </c>
      <c r="S1061" t="s">
        <v>8281</v>
      </c>
      <c r="T1061" t="str">
        <f t="shared" si="117"/>
        <v>journalism</v>
      </c>
      <c r="U1061" t="str">
        <f t="shared" si="118"/>
        <v>audio</v>
      </c>
    </row>
    <row r="1062" spans="1:21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14">
        <f t="shared" si="112"/>
        <v>50</v>
      </c>
      <c r="N1062" t="b">
        <v>0</v>
      </c>
      <c r="O1062" s="5">
        <f t="shared" si="113"/>
        <v>0.01</v>
      </c>
      <c r="P1062" s="14">
        <f t="shared" si="114"/>
        <v>50</v>
      </c>
      <c r="Q1062" s="8">
        <f t="shared" si="115"/>
        <v>42079.913113425922</v>
      </c>
      <c r="R1062" s="8">
        <f t="shared" si="116"/>
        <v>42109.913113425922</v>
      </c>
      <c r="S1062" t="s">
        <v>8281</v>
      </c>
      <c r="T1062" t="str">
        <f t="shared" si="117"/>
        <v>journalism</v>
      </c>
      <c r="U1062" t="str">
        <f t="shared" si="118"/>
        <v>audio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14" t="e">
        <f t="shared" si="112"/>
        <v>#DIV/0!</v>
      </c>
      <c r="N1063" t="b">
        <v>0</v>
      </c>
      <c r="O1063" s="5">
        <f t="shared" si="113"/>
        <v>0</v>
      </c>
      <c r="P1063" s="14" t="e">
        <f t="shared" si="114"/>
        <v>#DIV/0!</v>
      </c>
      <c r="Q1063" s="8">
        <f t="shared" si="115"/>
        <v>42432.276712962965</v>
      </c>
      <c r="R1063" s="8">
        <f t="shared" si="116"/>
        <v>42492.041666666672</v>
      </c>
      <c r="S1063" t="s">
        <v>8281</v>
      </c>
      <c r="T1063" t="str">
        <f t="shared" si="117"/>
        <v>journalism</v>
      </c>
      <c r="U1063" t="str">
        <f t="shared" si="118"/>
        <v>audio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14">
        <f t="shared" si="112"/>
        <v>47.5</v>
      </c>
      <c r="N1064" t="b">
        <v>0</v>
      </c>
      <c r="O1064" s="5">
        <f t="shared" si="113"/>
        <v>0.95477386934673369</v>
      </c>
      <c r="P1064" s="14">
        <f t="shared" si="114"/>
        <v>47.5</v>
      </c>
      <c r="Q1064" s="8">
        <f t="shared" si="115"/>
        <v>42556.807187500002</v>
      </c>
      <c r="R1064" s="8">
        <f t="shared" si="116"/>
        <v>42563.807187500002</v>
      </c>
      <c r="S1064" t="s">
        <v>8281</v>
      </c>
      <c r="T1064" t="str">
        <f t="shared" si="117"/>
        <v>journalism</v>
      </c>
      <c r="U1064" t="str">
        <f t="shared" si="118"/>
        <v>audio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14" t="e">
        <f t="shared" si="112"/>
        <v>#DIV/0!</v>
      </c>
      <c r="N1065" t="b">
        <v>0</v>
      </c>
      <c r="O1065" s="5">
        <f t="shared" si="113"/>
        <v>0</v>
      </c>
      <c r="P1065" s="14" t="e">
        <f t="shared" si="114"/>
        <v>#DIV/0!</v>
      </c>
      <c r="Q1065" s="8">
        <f t="shared" si="115"/>
        <v>42583.030810185184</v>
      </c>
      <c r="R1065" s="8">
        <f t="shared" si="116"/>
        <v>42613.030810185184</v>
      </c>
      <c r="S1065" t="s">
        <v>8281</v>
      </c>
      <c r="T1065" t="str">
        <f t="shared" si="117"/>
        <v>journalism</v>
      </c>
      <c r="U1065" t="str">
        <f t="shared" si="118"/>
        <v>audio</v>
      </c>
    </row>
    <row r="1066" spans="1:21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14">
        <f t="shared" si="112"/>
        <v>65.666666666666671</v>
      </c>
      <c r="N1066" t="b">
        <v>0</v>
      </c>
      <c r="O1066" s="5">
        <f t="shared" si="113"/>
        <v>8.9744444444444446E-2</v>
      </c>
      <c r="P1066" s="14">
        <f t="shared" si="114"/>
        <v>65.666666666666671</v>
      </c>
      <c r="Q1066" s="8">
        <f t="shared" si="115"/>
        <v>41417.228043981479</v>
      </c>
      <c r="R1066" s="8">
        <f t="shared" si="116"/>
        <v>41462.228043981479</v>
      </c>
      <c r="S1066" t="s">
        <v>8282</v>
      </c>
      <c r="T1066" t="str">
        <f t="shared" si="117"/>
        <v>games</v>
      </c>
      <c r="U1066" t="str">
        <f t="shared" si="118"/>
        <v>video games</v>
      </c>
    </row>
    <row r="1067" spans="1:21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14">
        <f t="shared" si="112"/>
        <v>16.2</v>
      </c>
      <c r="N1067" t="b">
        <v>0</v>
      </c>
      <c r="O1067" s="5">
        <f t="shared" si="113"/>
        <v>2.7E-2</v>
      </c>
      <c r="P1067" s="14">
        <f t="shared" si="114"/>
        <v>16.2</v>
      </c>
      <c r="Q1067" s="8">
        <f t="shared" si="115"/>
        <v>41661.381041666667</v>
      </c>
      <c r="R1067" s="8">
        <f t="shared" si="116"/>
        <v>41689.381041666667</v>
      </c>
      <c r="S1067" t="s">
        <v>8282</v>
      </c>
      <c r="T1067" t="str">
        <f t="shared" si="117"/>
        <v>games</v>
      </c>
      <c r="U1067" t="str">
        <f t="shared" si="118"/>
        <v>video games</v>
      </c>
    </row>
    <row r="1068" spans="1:21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14">
        <f t="shared" si="112"/>
        <v>34.128378378378379</v>
      </c>
      <c r="N1068" t="b">
        <v>0</v>
      </c>
      <c r="O1068" s="5">
        <f t="shared" si="113"/>
        <v>3.3673333333333333E-2</v>
      </c>
      <c r="P1068" s="14">
        <f t="shared" si="114"/>
        <v>34.128378378378379</v>
      </c>
      <c r="Q1068" s="8">
        <f t="shared" si="115"/>
        <v>41445.962754629632</v>
      </c>
      <c r="R1068" s="8">
        <f t="shared" si="116"/>
        <v>41490.962754629632</v>
      </c>
      <c r="S1068" t="s">
        <v>8282</v>
      </c>
      <c r="T1068" t="str">
        <f t="shared" si="117"/>
        <v>games</v>
      </c>
      <c r="U1068" t="str">
        <f t="shared" si="118"/>
        <v>video games</v>
      </c>
    </row>
    <row r="1069" spans="1:21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14">
        <f t="shared" si="112"/>
        <v>13</v>
      </c>
      <c r="N1069" t="b">
        <v>0</v>
      </c>
      <c r="O1069" s="5">
        <f t="shared" si="113"/>
        <v>0.26</v>
      </c>
      <c r="P1069" s="14">
        <f t="shared" si="114"/>
        <v>13</v>
      </c>
      <c r="Q1069" s="8">
        <f t="shared" si="115"/>
        <v>41599.855682870373</v>
      </c>
      <c r="R1069" s="8">
        <f t="shared" si="116"/>
        <v>41629.855682870373</v>
      </c>
      <c r="S1069" t="s">
        <v>8282</v>
      </c>
      <c r="T1069" t="str">
        <f t="shared" si="117"/>
        <v>games</v>
      </c>
      <c r="U1069" t="str">
        <f t="shared" si="118"/>
        <v>video games</v>
      </c>
    </row>
    <row r="1070" spans="1:21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14">
        <f t="shared" si="112"/>
        <v>11.25</v>
      </c>
      <c r="N1070" t="b">
        <v>0</v>
      </c>
      <c r="O1070" s="5">
        <f t="shared" si="113"/>
        <v>1.5E-3</v>
      </c>
      <c r="P1070" s="14">
        <f t="shared" si="114"/>
        <v>11.25</v>
      </c>
      <c r="Q1070" s="8">
        <f t="shared" si="115"/>
        <v>42440.371111111104</v>
      </c>
      <c r="R1070" s="8">
        <f t="shared" si="116"/>
        <v>42470.329444444447</v>
      </c>
      <c r="S1070" t="s">
        <v>8282</v>
      </c>
      <c r="T1070" t="str">
        <f t="shared" si="117"/>
        <v>games</v>
      </c>
      <c r="U1070" t="str">
        <f t="shared" si="118"/>
        <v>video games</v>
      </c>
    </row>
    <row r="1071" spans="1:21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14">
        <f t="shared" si="112"/>
        <v>40.476190476190474</v>
      </c>
      <c r="N1071" t="b">
        <v>0</v>
      </c>
      <c r="O1071" s="5">
        <f t="shared" si="113"/>
        <v>0.38636363636363635</v>
      </c>
      <c r="P1071" s="14">
        <f t="shared" si="114"/>
        <v>40.476190476190474</v>
      </c>
      <c r="Q1071" s="8">
        <f t="shared" si="115"/>
        <v>41572.229849537034</v>
      </c>
      <c r="R1071" s="8">
        <f t="shared" si="116"/>
        <v>41604.271516203706</v>
      </c>
      <c r="S1071" t="s">
        <v>8282</v>
      </c>
      <c r="T1071" t="str">
        <f t="shared" si="117"/>
        <v>games</v>
      </c>
      <c r="U1071" t="str">
        <f t="shared" si="118"/>
        <v>video games</v>
      </c>
    </row>
    <row r="1072" spans="1:21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14">
        <f t="shared" si="112"/>
        <v>35</v>
      </c>
      <c r="N1072" t="b">
        <v>0</v>
      </c>
      <c r="O1072" s="5">
        <f t="shared" si="113"/>
        <v>7.0000000000000001E-3</v>
      </c>
      <c r="P1072" s="14">
        <f t="shared" si="114"/>
        <v>35</v>
      </c>
      <c r="Q1072" s="8">
        <f t="shared" si="115"/>
        <v>41163.011828703704</v>
      </c>
      <c r="R1072" s="8">
        <f t="shared" si="116"/>
        <v>41183.011828703704</v>
      </c>
      <c r="S1072" t="s">
        <v>8282</v>
      </c>
      <c r="T1072" t="str">
        <f t="shared" si="117"/>
        <v>games</v>
      </c>
      <c r="U1072" t="str">
        <f t="shared" si="118"/>
        <v>video games</v>
      </c>
    </row>
    <row r="1073" spans="1:21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14" t="e">
        <f t="shared" si="112"/>
        <v>#DIV/0!</v>
      </c>
      <c r="N1073" t="b">
        <v>0</v>
      </c>
      <c r="O1073" s="5">
        <f t="shared" si="113"/>
        <v>0</v>
      </c>
      <c r="P1073" s="14" t="e">
        <f t="shared" si="114"/>
        <v>#DIV/0!</v>
      </c>
      <c r="Q1073" s="8">
        <f t="shared" si="115"/>
        <v>42295.753391203703</v>
      </c>
      <c r="R1073" s="8">
        <f t="shared" si="116"/>
        <v>42325.795057870375</v>
      </c>
      <c r="S1073" t="s">
        <v>8282</v>
      </c>
      <c r="T1073" t="str">
        <f t="shared" si="117"/>
        <v>games</v>
      </c>
      <c r="U1073" t="str">
        <f t="shared" si="118"/>
        <v>video games</v>
      </c>
    </row>
    <row r="1074" spans="1:21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14">
        <f t="shared" si="112"/>
        <v>12.75</v>
      </c>
      <c r="N1074" t="b">
        <v>0</v>
      </c>
      <c r="O1074" s="5">
        <f t="shared" si="113"/>
        <v>6.8000000000000005E-4</v>
      </c>
      <c r="P1074" s="14">
        <f t="shared" si="114"/>
        <v>12.75</v>
      </c>
      <c r="Q1074" s="8">
        <f t="shared" si="115"/>
        <v>41645.832141203704</v>
      </c>
      <c r="R1074" s="8">
        <f t="shared" si="116"/>
        <v>41675.832141203704</v>
      </c>
      <c r="S1074" t="s">
        <v>8282</v>
      </c>
      <c r="T1074" t="str">
        <f t="shared" si="117"/>
        <v>games</v>
      </c>
      <c r="U1074" t="str">
        <f t="shared" si="118"/>
        <v>video games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14">
        <f t="shared" si="112"/>
        <v>10</v>
      </c>
      <c r="N1075" t="b">
        <v>0</v>
      </c>
      <c r="O1075" s="5">
        <f t="shared" si="113"/>
        <v>1.3333333333333334E-2</v>
      </c>
      <c r="P1075" s="14">
        <f t="shared" si="114"/>
        <v>10</v>
      </c>
      <c r="Q1075" s="8">
        <f t="shared" si="115"/>
        <v>40802.964594907404</v>
      </c>
      <c r="R1075" s="8">
        <f t="shared" si="116"/>
        <v>40832.964594907404</v>
      </c>
      <c r="S1075" t="s">
        <v>8282</v>
      </c>
      <c r="T1075" t="str">
        <f t="shared" si="117"/>
        <v>games</v>
      </c>
      <c r="U1075" t="str">
        <f t="shared" si="118"/>
        <v>video games</v>
      </c>
    </row>
    <row r="1076" spans="1:21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14">
        <f t="shared" si="112"/>
        <v>113.56666666666666</v>
      </c>
      <c r="N1076" t="b">
        <v>0</v>
      </c>
      <c r="O1076" s="5">
        <f t="shared" si="113"/>
        <v>6.3092592592592589E-2</v>
      </c>
      <c r="P1076" s="14">
        <f t="shared" si="114"/>
        <v>113.56666666666666</v>
      </c>
      <c r="Q1076" s="8">
        <f t="shared" si="115"/>
        <v>41613.172974537039</v>
      </c>
      <c r="R1076" s="8">
        <f t="shared" si="116"/>
        <v>41643.172974537039</v>
      </c>
      <c r="S1076" t="s">
        <v>8282</v>
      </c>
      <c r="T1076" t="str">
        <f t="shared" si="117"/>
        <v>games</v>
      </c>
      <c r="U1076" t="str">
        <f t="shared" si="118"/>
        <v>video games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14">
        <f t="shared" si="112"/>
        <v>15</v>
      </c>
      <c r="N1077" t="b">
        <v>0</v>
      </c>
      <c r="O1077" s="5">
        <f t="shared" si="113"/>
        <v>4.4999999999999998E-2</v>
      </c>
      <c r="P1077" s="14">
        <f t="shared" si="114"/>
        <v>15</v>
      </c>
      <c r="Q1077" s="8">
        <f t="shared" si="115"/>
        <v>41005.904120370367</v>
      </c>
      <c r="R1077" s="8">
        <f t="shared" si="116"/>
        <v>41035.904120370367</v>
      </c>
      <c r="S1077" t="s">
        <v>8282</v>
      </c>
      <c r="T1077" t="str">
        <f t="shared" si="117"/>
        <v>games</v>
      </c>
      <c r="U1077" t="str">
        <f t="shared" si="118"/>
        <v>video games</v>
      </c>
    </row>
    <row r="1078" spans="1:21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14">
        <f t="shared" si="112"/>
        <v>48.281025641025643</v>
      </c>
      <c r="N1078" t="b">
        <v>0</v>
      </c>
      <c r="O1078" s="5">
        <f t="shared" si="113"/>
        <v>0.62765333333333329</v>
      </c>
      <c r="P1078" s="14">
        <f t="shared" si="114"/>
        <v>48.281025641025643</v>
      </c>
      <c r="Q1078" s="8">
        <f t="shared" si="115"/>
        <v>41838.377893518518</v>
      </c>
      <c r="R1078" s="8">
        <f t="shared" si="116"/>
        <v>41893.377893518518</v>
      </c>
      <c r="S1078" t="s">
        <v>8282</v>
      </c>
      <c r="T1078" t="str">
        <f t="shared" si="117"/>
        <v>games</v>
      </c>
      <c r="U1078" t="str">
        <f t="shared" si="118"/>
        <v>video games</v>
      </c>
    </row>
    <row r="1079" spans="1:21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14">
        <f t="shared" si="112"/>
        <v>43.976047904191617</v>
      </c>
      <c r="N1079" t="b">
        <v>0</v>
      </c>
      <c r="O1079" s="5">
        <f t="shared" si="113"/>
        <v>0.29376000000000002</v>
      </c>
      <c r="P1079" s="14">
        <f t="shared" si="114"/>
        <v>43.976047904191617</v>
      </c>
      <c r="Q1079" s="8">
        <f t="shared" si="115"/>
        <v>42353.16679398148</v>
      </c>
      <c r="R1079" s="8">
        <f t="shared" si="116"/>
        <v>42383.16679398148</v>
      </c>
      <c r="S1079" t="s">
        <v>8282</v>
      </c>
      <c r="T1079" t="str">
        <f t="shared" si="117"/>
        <v>games</v>
      </c>
      <c r="U1079" t="str">
        <f t="shared" si="118"/>
        <v>video games</v>
      </c>
    </row>
    <row r="1080" spans="1:21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14">
        <f t="shared" si="112"/>
        <v>9</v>
      </c>
      <c r="N1080" t="b">
        <v>0</v>
      </c>
      <c r="O1080" s="5">
        <f t="shared" si="113"/>
        <v>7.4999999999999997E-2</v>
      </c>
      <c r="P1080" s="14">
        <f t="shared" si="114"/>
        <v>9</v>
      </c>
      <c r="Q1080" s="8">
        <f t="shared" si="115"/>
        <v>40701.195844907408</v>
      </c>
      <c r="R1080" s="8">
        <f t="shared" si="116"/>
        <v>40746.195844907408</v>
      </c>
      <c r="S1080" t="s">
        <v>8282</v>
      </c>
      <c r="T1080" t="str">
        <f t="shared" si="117"/>
        <v>games</v>
      </c>
      <c r="U1080" t="str">
        <f t="shared" si="118"/>
        <v>video games</v>
      </c>
    </row>
    <row r="1081" spans="1:21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14">
        <f t="shared" si="112"/>
        <v>37.666666666666664</v>
      </c>
      <c r="N1081" t="b">
        <v>0</v>
      </c>
      <c r="O1081" s="5">
        <f t="shared" si="113"/>
        <v>2.6076923076923077E-2</v>
      </c>
      <c r="P1081" s="14">
        <f t="shared" si="114"/>
        <v>37.666666666666664</v>
      </c>
      <c r="Q1081" s="8">
        <f t="shared" si="115"/>
        <v>42479.566388888896</v>
      </c>
      <c r="R1081" s="8">
        <f t="shared" si="116"/>
        <v>42504.566388888896</v>
      </c>
      <c r="S1081" t="s">
        <v>8282</v>
      </c>
      <c r="T1081" t="str">
        <f t="shared" si="117"/>
        <v>games</v>
      </c>
      <c r="U1081" t="str">
        <f t="shared" si="118"/>
        <v>video games</v>
      </c>
    </row>
    <row r="1082" spans="1:21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14">
        <f t="shared" si="112"/>
        <v>18.581632653061224</v>
      </c>
      <c r="N1082" t="b">
        <v>0</v>
      </c>
      <c r="O1082" s="5">
        <f t="shared" si="113"/>
        <v>9.1050000000000006E-2</v>
      </c>
      <c r="P1082" s="14">
        <f t="shared" si="114"/>
        <v>18.581632653061224</v>
      </c>
      <c r="Q1082" s="8">
        <f t="shared" si="115"/>
        <v>41740.138113425928</v>
      </c>
      <c r="R1082" s="8">
        <f t="shared" si="116"/>
        <v>41770.138113425928</v>
      </c>
      <c r="S1082" t="s">
        <v>8282</v>
      </c>
      <c r="T1082" t="str">
        <f t="shared" si="117"/>
        <v>games</v>
      </c>
      <c r="U1082" t="str">
        <f t="shared" si="118"/>
        <v>video games</v>
      </c>
    </row>
    <row r="1083" spans="1:21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14">
        <f t="shared" si="112"/>
        <v>3</v>
      </c>
      <c r="N1083" t="b">
        <v>0</v>
      </c>
      <c r="O1083" s="5">
        <f t="shared" si="113"/>
        <v>1.7647058823529413E-4</v>
      </c>
      <c r="P1083" s="14">
        <f t="shared" si="114"/>
        <v>3</v>
      </c>
      <c r="Q1083" s="8">
        <f t="shared" si="115"/>
        <v>42002.926990740743</v>
      </c>
      <c r="R1083" s="8">
        <f t="shared" si="116"/>
        <v>42032.926990740743</v>
      </c>
      <c r="S1083" t="s">
        <v>8282</v>
      </c>
      <c r="T1083" t="str">
        <f t="shared" si="117"/>
        <v>games</v>
      </c>
      <c r="U1083" t="str">
        <f t="shared" si="118"/>
        <v>video games</v>
      </c>
    </row>
    <row r="1084" spans="1:21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14">
        <f t="shared" si="112"/>
        <v>18.666666666666668</v>
      </c>
      <c r="N1084" t="b">
        <v>0</v>
      </c>
      <c r="O1084" s="5">
        <f t="shared" si="113"/>
        <v>5.5999999999999999E-3</v>
      </c>
      <c r="P1084" s="14">
        <f t="shared" si="114"/>
        <v>18.666666666666668</v>
      </c>
      <c r="Q1084" s="8">
        <f t="shared" si="115"/>
        <v>41101.906111111115</v>
      </c>
      <c r="R1084" s="8">
        <f t="shared" si="116"/>
        <v>41131.906111111115</v>
      </c>
      <c r="S1084" t="s">
        <v>8282</v>
      </c>
      <c r="T1084" t="str">
        <f t="shared" si="117"/>
        <v>games</v>
      </c>
      <c r="U1084" t="str">
        <f t="shared" si="118"/>
        <v>video games</v>
      </c>
    </row>
    <row r="1085" spans="1:21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14">
        <f t="shared" si="112"/>
        <v>410</v>
      </c>
      <c r="N1085" t="b">
        <v>0</v>
      </c>
      <c r="O1085" s="5">
        <f t="shared" si="113"/>
        <v>8.2000000000000007E-3</v>
      </c>
      <c r="P1085" s="14">
        <f t="shared" si="114"/>
        <v>410</v>
      </c>
      <c r="Q1085" s="8">
        <f t="shared" si="115"/>
        <v>41793.659525462965</v>
      </c>
      <c r="R1085" s="8">
        <f t="shared" si="116"/>
        <v>41853.659525462965</v>
      </c>
      <c r="S1085" t="s">
        <v>8282</v>
      </c>
      <c r="T1085" t="str">
        <f t="shared" si="117"/>
        <v>games</v>
      </c>
      <c r="U1085" t="str">
        <f t="shared" si="118"/>
        <v>video games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14" t="e">
        <f t="shared" si="112"/>
        <v>#DIV/0!</v>
      </c>
      <c r="N1086" t="b">
        <v>0</v>
      </c>
      <c r="O1086" s="5">
        <f t="shared" si="113"/>
        <v>0</v>
      </c>
      <c r="P1086" s="14" t="e">
        <f t="shared" si="114"/>
        <v>#DIV/0!</v>
      </c>
      <c r="Q1086" s="8">
        <f t="shared" si="115"/>
        <v>41829.912083333329</v>
      </c>
      <c r="R1086" s="8">
        <f t="shared" si="116"/>
        <v>41859.912083333329</v>
      </c>
      <c r="S1086" t="s">
        <v>8282</v>
      </c>
      <c r="T1086" t="str">
        <f t="shared" si="117"/>
        <v>games</v>
      </c>
      <c r="U1086" t="str">
        <f t="shared" si="118"/>
        <v>video games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14">
        <f t="shared" si="112"/>
        <v>114</v>
      </c>
      <c r="N1087" t="b">
        <v>0</v>
      </c>
      <c r="O1087" s="5">
        <f t="shared" si="113"/>
        <v>3.4200000000000001E-2</v>
      </c>
      <c r="P1087" s="14">
        <f t="shared" si="114"/>
        <v>114</v>
      </c>
      <c r="Q1087" s="8">
        <f t="shared" si="115"/>
        <v>42413.671006944445</v>
      </c>
      <c r="R1087" s="8">
        <f t="shared" si="116"/>
        <v>42443.629340277781</v>
      </c>
      <c r="S1087" t="s">
        <v>8282</v>
      </c>
      <c r="T1087" t="str">
        <f t="shared" si="117"/>
        <v>games</v>
      </c>
      <c r="U1087" t="str">
        <f t="shared" si="118"/>
        <v>video games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14">
        <f t="shared" si="112"/>
        <v>7.5</v>
      </c>
      <c r="N1088" t="b">
        <v>0</v>
      </c>
      <c r="O1088" s="5">
        <f t="shared" si="113"/>
        <v>8.3333333333333339E-4</v>
      </c>
      <c r="P1088" s="14">
        <f t="shared" si="114"/>
        <v>7.5</v>
      </c>
      <c r="Q1088" s="8">
        <f t="shared" si="115"/>
        <v>41845.866793981484</v>
      </c>
      <c r="R1088" s="8">
        <f t="shared" si="116"/>
        <v>41875.866793981484</v>
      </c>
      <c r="S1088" t="s">
        <v>8282</v>
      </c>
      <c r="T1088" t="str">
        <f t="shared" si="117"/>
        <v>games</v>
      </c>
      <c r="U1088" t="str">
        <f t="shared" si="118"/>
        <v>video games</v>
      </c>
    </row>
    <row r="1089" spans="1:21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14" t="e">
        <f t="shared" si="112"/>
        <v>#DIV/0!</v>
      </c>
      <c r="N1089" t="b">
        <v>0</v>
      </c>
      <c r="O1089" s="5">
        <f t="shared" si="113"/>
        <v>0</v>
      </c>
      <c r="P1089" s="14" t="e">
        <f t="shared" si="114"/>
        <v>#DIV/0!</v>
      </c>
      <c r="Q1089" s="8">
        <f t="shared" si="115"/>
        <v>41775.713969907411</v>
      </c>
      <c r="R1089" s="8">
        <f t="shared" si="116"/>
        <v>41805.713969907411</v>
      </c>
      <c r="S1089" t="s">
        <v>8282</v>
      </c>
      <c r="T1089" t="str">
        <f t="shared" si="117"/>
        <v>games</v>
      </c>
      <c r="U1089" t="str">
        <f t="shared" si="118"/>
        <v>video games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14">
        <f t="shared" ref="M1090:M1153" si="119">$E1090/$L1090</f>
        <v>43.41727891156463</v>
      </c>
      <c r="N1090" t="b">
        <v>0</v>
      </c>
      <c r="O1090" s="5">
        <f t="shared" ref="O1090:O1153" si="120">E1090/D1090</f>
        <v>0.14182977777777778</v>
      </c>
      <c r="P1090" s="14">
        <f t="shared" ref="P1090:P1153" si="121">$E1090/$L1090</f>
        <v>43.41727891156463</v>
      </c>
      <c r="Q1090" s="8">
        <f t="shared" ref="Q1090:Q1153" si="122">(((J1090/60)/60)/24)+DATE(1970,1,1)</f>
        <v>41723.799386574072</v>
      </c>
      <c r="R1090" s="8">
        <f t="shared" ref="R1090:R1153" si="123">(((I1090/60)/60)/24)+DATE(1970,1,1)</f>
        <v>41753.799386574072</v>
      </c>
      <c r="S1090" t="s">
        <v>8282</v>
      </c>
      <c r="T1090" t="str">
        <f t="shared" ref="T1090:T1153" si="124">LEFT(S1090, SEARCH("/",S1090,1)-1)</f>
        <v>games</v>
      </c>
      <c r="U1090" t="str">
        <f t="shared" ref="U1090:U1153" si="125">RIGHT(S1090,LEN(S1090)-SEARCH("/",S1090,1))</f>
        <v>video games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14">
        <f t="shared" si="119"/>
        <v>23.959183673469386</v>
      </c>
      <c r="N1091" t="b">
        <v>0</v>
      </c>
      <c r="O1091" s="5">
        <f t="shared" si="120"/>
        <v>7.8266666666666665E-2</v>
      </c>
      <c r="P1091" s="14">
        <f t="shared" si="121"/>
        <v>23.959183673469386</v>
      </c>
      <c r="Q1091" s="8">
        <f t="shared" si="122"/>
        <v>42151.189525462964</v>
      </c>
      <c r="R1091" s="8">
        <f t="shared" si="123"/>
        <v>42181.189525462964</v>
      </c>
      <c r="S1091" t="s">
        <v>8282</v>
      </c>
      <c r="T1091" t="str">
        <f t="shared" si="124"/>
        <v>games</v>
      </c>
      <c r="U1091" t="str">
        <f t="shared" si="125"/>
        <v>video games</v>
      </c>
    </row>
    <row r="1092" spans="1:21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14">
        <f t="shared" si="119"/>
        <v>5</v>
      </c>
      <c r="N1092" t="b">
        <v>0</v>
      </c>
      <c r="O1092" s="5">
        <f t="shared" si="120"/>
        <v>3.8464497269020693E-4</v>
      </c>
      <c r="P1092" s="14">
        <f t="shared" si="121"/>
        <v>5</v>
      </c>
      <c r="Q1092" s="8">
        <f t="shared" si="122"/>
        <v>42123.185798611114</v>
      </c>
      <c r="R1092" s="8">
        <f t="shared" si="123"/>
        <v>42153.185798611114</v>
      </c>
      <c r="S1092" t="s">
        <v>8282</v>
      </c>
      <c r="T1092" t="str">
        <f t="shared" si="124"/>
        <v>games</v>
      </c>
      <c r="U1092" t="str">
        <f t="shared" si="125"/>
        <v>video games</v>
      </c>
    </row>
    <row r="1093" spans="1:21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14">
        <f t="shared" si="119"/>
        <v>12.5</v>
      </c>
      <c r="N1093" t="b">
        <v>0</v>
      </c>
      <c r="O1093" s="5">
        <f t="shared" si="120"/>
        <v>0.125</v>
      </c>
      <c r="P1093" s="14">
        <f t="shared" si="121"/>
        <v>12.5</v>
      </c>
      <c r="Q1093" s="8">
        <f t="shared" si="122"/>
        <v>42440.820277777777</v>
      </c>
      <c r="R1093" s="8">
        <f t="shared" si="123"/>
        <v>42470.778611111105</v>
      </c>
      <c r="S1093" t="s">
        <v>8282</v>
      </c>
      <c r="T1093" t="str">
        <f t="shared" si="124"/>
        <v>games</v>
      </c>
      <c r="U1093" t="str">
        <f t="shared" si="125"/>
        <v>video games</v>
      </c>
    </row>
    <row r="1094" spans="1:21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14">
        <f t="shared" si="119"/>
        <v>3</v>
      </c>
      <c r="N1094" t="b">
        <v>0</v>
      </c>
      <c r="O1094" s="5">
        <f t="shared" si="120"/>
        <v>1.0500000000000001E-2</v>
      </c>
      <c r="P1094" s="14">
        <f t="shared" si="121"/>
        <v>3</v>
      </c>
      <c r="Q1094" s="8">
        <f t="shared" si="122"/>
        <v>41250.025902777779</v>
      </c>
      <c r="R1094" s="8">
        <f t="shared" si="123"/>
        <v>41280.025902777779</v>
      </c>
      <c r="S1094" t="s">
        <v>8282</v>
      </c>
      <c r="T1094" t="str">
        <f t="shared" si="124"/>
        <v>games</v>
      </c>
      <c r="U1094" t="str">
        <f t="shared" si="125"/>
        <v>video games</v>
      </c>
    </row>
    <row r="1095" spans="1:21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14">
        <f t="shared" si="119"/>
        <v>10.5625</v>
      </c>
      <c r="N1095" t="b">
        <v>0</v>
      </c>
      <c r="O1095" s="5">
        <f t="shared" si="120"/>
        <v>0.14083333333333334</v>
      </c>
      <c r="P1095" s="14">
        <f t="shared" si="121"/>
        <v>10.5625</v>
      </c>
      <c r="Q1095" s="8">
        <f t="shared" si="122"/>
        <v>42396.973807870367</v>
      </c>
      <c r="R1095" s="8">
        <f t="shared" si="123"/>
        <v>42411.973807870367</v>
      </c>
      <c r="S1095" t="s">
        <v>8282</v>
      </c>
      <c r="T1095" t="str">
        <f t="shared" si="124"/>
        <v>games</v>
      </c>
      <c r="U1095" t="str">
        <f t="shared" si="125"/>
        <v>video games</v>
      </c>
    </row>
    <row r="1096" spans="1:21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14">
        <f t="shared" si="119"/>
        <v>122.00037037037038</v>
      </c>
      <c r="N1096" t="b">
        <v>0</v>
      </c>
      <c r="O1096" s="5">
        <f t="shared" si="120"/>
        <v>0.18300055555555556</v>
      </c>
      <c r="P1096" s="14">
        <f t="shared" si="121"/>
        <v>122.00037037037038</v>
      </c>
      <c r="Q1096" s="8">
        <f t="shared" si="122"/>
        <v>40795.713344907403</v>
      </c>
      <c r="R1096" s="8">
        <f t="shared" si="123"/>
        <v>40825.713344907403</v>
      </c>
      <c r="S1096" t="s">
        <v>8282</v>
      </c>
      <c r="T1096" t="str">
        <f t="shared" si="124"/>
        <v>games</v>
      </c>
      <c r="U1096" t="str">
        <f t="shared" si="125"/>
        <v>video games</v>
      </c>
    </row>
    <row r="1097" spans="1:21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14">
        <f t="shared" si="119"/>
        <v>267.80851063829789</v>
      </c>
      <c r="N1097" t="b">
        <v>0</v>
      </c>
      <c r="O1097" s="5">
        <f t="shared" si="120"/>
        <v>5.0347999999999997E-2</v>
      </c>
      <c r="P1097" s="14">
        <f t="shared" si="121"/>
        <v>267.80851063829789</v>
      </c>
      <c r="Q1097" s="8">
        <f t="shared" si="122"/>
        <v>41486.537268518521</v>
      </c>
      <c r="R1097" s="8">
        <f t="shared" si="123"/>
        <v>41516.537268518521</v>
      </c>
      <c r="S1097" t="s">
        <v>8282</v>
      </c>
      <c r="T1097" t="str">
        <f t="shared" si="124"/>
        <v>games</v>
      </c>
      <c r="U1097" t="str">
        <f t="shared" si="125"/>
        <v>video games</v>
      </c>
    </row>
    <row r="1098" spans="1:21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14">
        <f t="shared" si="119"/>
        <v>74.206896551724142</v>
      </c>
      <c r="N1098" t="b">
        <v>0</v>
      </c>
      <c r="O1098" s="5">
        <f t="shared" si="120"/>
        <v>0.17933333333333334</v>
      </c>
      <c r="P1098" s="14">
        <f t="shared" si="121"/>
        <v>74.206896551724142</v>
      </c>
      <c r="Q1098" s="8">
        <f t="shared" si="122"/>
        <v>41885.51798611111</v>
      </c>
      <c r="R1098" s="8">
        <f t="shared" si="123"/>
        <v>41916.145833333336</v>
      </c>
      <c r="S1098" t="s">
        <v>8282</v>
      </c>
      <c r="T1098" t="str">
        <f t="shared" si="124"/>
        <v>games</v>
      </c>
      <c r="U1098" t="str">
        <f t="shared" si="125"/>
        <v>video games</v>
      </c>
    </row>
    <row r="1099" spans="1:21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14">
        <f t="shared" si="119"/>
        <v>6.7142857142857144</v>
      </c>
      <c r="N1099" t="b">
        <v>0</v>
      </c>
      <c r="O1099" s="5">
        <f t="shared" si="120"/>
        <v>4.6999999999999999E-4</v>
      </c>
      <c r="P1099" s="14">
        <f t="shared" si="121"/>
        <v>6.7142857142857144</v>
      </c>
      <c r="Q1099" s="8">
        <f t="shared" si="122"/>
        <v>41660.792557870373</v>
      </c>
      <c r="R1099" s="8">
        <f t="shared" si="123"/>
        <v>41700.792557870373</v>
      </c>
      <c r="S1099" t="s">
        <v>8282</v>
      </c>
      <c r="T1099" t="str">
        <f t="shared" si="124"/>
        <v>games</v>
      </c>
      <c r="U1099" t="str">
        <f t="shared" si="125"/>
        <v>video games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14">
        <f t="shared" si="119"/>
        <v>81.954545454545453</v>
      </c>
      <c r="N1100" t="b">
        <v>0</v>
      </c>
      <c r="O1100" s="5">
        <f t="shared" si="120"/>
        <v>7.2120000000000004E-2</v>
      </c>
      <c r="P1100" s="14">
        <f t="shared" si="121"/>
        <v>81.954545454545453</v>
      </c>
      <c r="Q1100" s="8">
        <f t="shared" si="122"/>
        <v>41712.762673611112</v>
      </c>
      <c r="R1100" s="8">
        <f t="shared" si="123"/>
        <v>41742.762673611112</v>
      </c>
      <c r="S1100" t="s">
        <v>8282</v>
      </c>
      <c r="T1100" t="str">
        <f t="shared" si="124"/>
        <v>games</v>
      </c>
      <c r="U1100" t="str">
        <f t="shared" si="125"/>
        <v>video games</v>
      </c>
    </row>
    <row r="1101" spans="1:21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14">
        <f t="shared" si="119"/>
        <v>25</v>
      </c>
      <c r="N1101" t="b">
        <v>0</v>
      </c>
      <c r="O1101" s="5">
        <f t="shared" si="120"/>
        <v>5.0000000000000001E-3</v>
      </c>
      <c r="P1101" s="14">
        <f t="shared" si="121"/>
        <v>25</v>
      </c>
      <c r="Q1101" s="8">
        <f t="shared" si="122"/>
        <v>42107.836435185185</v>
      </c>
      <c r="R1101" s="8">
        <f t="shared" si="123"/>
        <v>42137.836435185185</v>
      </c>
      <c r="S1101" t="s">
        <v>8282</v>
      </c>
      <c r="T1101" t="str">
        <f t="shared" si="124"/>
        <v>games</v>
      </c>
      <c r="U1101" t="str">
        <f t="shared" si="125"/>
        <v>video games</v>
      </c>
    </row>
    <row r="1102" spans="1:21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14">
        <f t="shared" si="119"/>
        <v>10</v>
      </c>
      <c r="N1102" t="b">
        <v>0</v>
      </c>
      <c r="O1102" s="5">
        <f t="shared" si="120"/>
        <v>2.5000000000000001E-2</v>
      </c>
      <c r="P1102" s="14">
        <f t="shared" si="121"/>
        <v>10</v>
      </c>
      <c r="Q1102" s="8">
        <f t="shared" si="122"/>
        <v>42384.110775462963</v>
      </c>
      <c r="R1102" s="8">
        <f t="shared" si="123"/>
        <v>42414.110775462963</v>
      </c>
      <c r="S1102" t="s">
        <v>8282</v>
      </c>
      <c r="T1102" t="str">
        <f t="shared" si="124"/>
        <v>games</v>
      </c>
      <c r="U1102" t="str">
        <f t="shared" si="125"/>
        <v>video games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14">
        <f t="shared" si="119"/>
        <v>6.833333333333333</v>
      </c>
      <c r="N1103" t="b">
        <v>0</v>
      </c>
      <c r="O1103" s="5">
        <f t="shared" si="120"/>
        <v>4.0999999999999999E-4</v>
      </c>
      <c r="P1103" s="14">
        <f t="shared" si="121"/>
        <v>6.833333333333333</v>
      </c>
      <c r="Q1103" s="8">
        <f t="shared" si="122"/>
        <v>42538.77243055556</v>
      </c>
      <c r="R1103" s="8">
        <f t="shared" si="123"/>
        <v>42565.758333333331</v>
      </c>
      <c r="S1103" t="s">
        <v>8282</v>
      </c>
      <c r="T1103" t="str">
        <f t="shared" si="124"/>
        <v>games</v>
      </c>
      <c r="U1103" t="str">
        <f t="shared" si="125"/>
        <v>video games</v>
      </c>
    </row>
    <row r="1104" spans="1:21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14">
        <f t="shared" si="119"/>
        <v>17.708333333333332</v>
      </c>
      <c r="N1104" t="b">
        <v>0</v>
      </c>
      <c r="O1104" s="5">
        <f t="shared" si="120"/>
        <v>5.3124999999999999E-2</v>
      </c>
      <c r="P1104" s="14">
        <f t="shared" si="121"/>
        <v>17.708333333333332</v>
      </c>
      <c r="Q1104" s="8">
        <f t="shared" si="122"/>
        <v>41577.045428240745</v>
      </c>
      <c r="R1104" s="8">
        <f t="shared" si="123"/>
        <v>41617.249305555553</v>
      </c>
      <c r="S1104" t="s">
        <v>8282</v>
      </c>
      <c r="T1104" t="str">
        <f t="shared" si="124"/>
        <v>games</v>
      </c>
      <c r="U1104" t="str">
        <f t="shared" si="125"/>
        <v>video games</v>
      </c>
    </row>
    <row r="1105" spans="1:21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14">
        <f t="shared" si="119"/>
        <v>16.2</v>
      </c>
      <c r="N1105" t="b">
        <v>0</v>
      </c>
      <c r="O1105" s="5">
        <f t="shared" si="120"/>
        <v>1.6199999999999999E-2</v>
      </c>
      <c r="P1105" s="14">
        <f t="shared" si="121"/>
        <v>16.2</v>
      </c>
      <c r="Q1105" s="8">
        <f t="shared" si="122"/>
        <v>42479.22210648148</v>
      </c>
      <c r="R1105" s="8">
        <f t="shared" si="123"/>
        <v>42539.22210648148</v>
      </c>
      <c r="S1105" t="s">
        <v>8282</v>
      </c>
      <c r="T1105" t="str">
        <f t="shared" si="124"/>
        <v>games</v>
      </c>
      <c r="U1105" t="str">
        <f t="shared" si="125"/>
        <v>video games</v>
      </c>
    </row>
    <row r="1106" spans="1:21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14">
        <f t="shared" si="119"/>
        <v>80.297297297297291</v>
      </c>
      <c r="N1106" t="b">
        <v>0</v>
      </c>
      <c r="O1106" s="5">
        <f t="shared" si="120"/>
        <v>4.9516666666666667E-2</v>
      </c>
      <c r="P1106" s="14">
        <f t="shared" si="121"/>
        <v>80.297297297297291</v>
      </c>
      <c r="Q1106" s="8">
        <f t="shared" si="122"/>
        <v>41771.40996527778</v>
      </c>
      <c r="R1106" s="8">
        <f t="shared" si="123"/>
        <v>41801.40996527778</v>
      </c>
      <c r="S1106" t="s">
        <v>8282</v>
      </c>
      <c r="T1106" t="str">
        <f t="shared" si="124"/>
        <v>games</v>
      </c>
      <c r="U1106" t="str">
        <f t="shared" si="125"/>
        <v>video games</v>
      </c>
    </row>
    <row r="1107" spans="1:21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14">
        <f t="shared" si="119"/>
        <v>71.55</v>
      </c>
      <c r="N1107" t="b">
        <v>0</v>
      </c>
      <c r="O1107" s="5">
        <f t="shared" si="120"/>
        <v>1.5900000000000001E-3</v>
      </c>
      <c r="P1107" s="14">
        <f t="shared" si="121"/>
        <v>71.55</v>
      </c>
      <c r="Q1107" s="8">
        <f t="shared" si="122"/>
        <v>41692.135729166665</v>
      </c>
      <c r="R1107" s="8">
        <f t="shared" si="123"/>
        <v>41722.0940625</v>
      </c>
      <c r="S1107" t="s">
        <v>8282</v>
      </c>
      <c r="T1107" t="str">
        <f t="shared" si="124"/>
        <v>games</v>
      </c>
      <c r="U1107" t="str">
        <f t="shared" si="125"/>
        <v>video games</v>
      </c>
    </row>
    <row r="1108" spans="1:21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14">
        <f t="shared" si="119"/>
        <v>23.571428571428573</v>
      </c>
      <c r="N1108" t="b">
        <v>0</v>
      </c>
      <c r="O1108" s="5">
        <f t="shared" si="120"/>
        <v>0.41249999999999998</v>
      </c>
      <c r="P1108" s="14">
        <f t="shared" si="121"/>
        <v>23.571428571428573</v>
      </c>
      <c r="Q1108" s="8">
        <f t="shared" si="122"/>
        <v>40973.740451388891</v>
      </c>
      <c r="R1108" s="8">
        <f t="shared" si="123"/>
        <v>41003.698784722219</v>
      </c>
      <c r="S1108" t="s">
        <v>8282</v>
      </c>
      <c r="T1108" t="str">
        <f t="shared" si="124"/>
        <v>games</v>
      </c>
      <c r="U1108" t="str">
        <f t="shared" si="125"/>
        <v>video games</v>
      </c>
    </row>
    <row r="1109" spans="1:21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14" t="e">
        <f t="shared" si="119"/>
        <v>#DIV/0!</v>
      </c>
      <c r="N1109" t="b">
        <v>0</v>
      </c>
      <c r="O1109" s="5">
        <f t="shared" si="120"/>
        <v>0</v>
      </c>
      <c r="P1109" s="14" t="e">
        <f t="shared" si="121"/>
        <v>#DIV/0!</v>
      </c>
      <c r="Q1109" s="8">
        <f t="shared" si="122"/>
        <v>41813.861388888887</v>
      </c>
      <c r="R1109" s="8">
        <f t="shared" si="123"/>
        <v>41843.861388888887</v>
      </c>
      <c r="S1109" t="s">
        <v>8282</v>
      </c>
      <c r="T1109" t="str">
        <f t="shared" si="124"/>
        <v>games</v>
      </c>
      <c r="U1109" t="str">
        <f t="shared" si="125"/>
        <v>video games</v>
      </c>
    </row>
    <row r="1110" spans="1:21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14">
        <f t="shared" si="119"/>
        <v>34.88095238095238</v>
      </c>
      <c r="N1110" t="b">
        <v>0</v>
      </c>
      <c r="O1110" s="5">
        <f t="shared" si="120"/>
        <v>2.93E-2</v>
      </c>
      <c r="P1110" s="14">
        <f t="shared" si="121"/>
        <v>34.88095238095238</v>
      </c>
      <c r="Q1110" s="8">
        <f t="shared" si="122"/>
        <v>40952.636979166666</v>
      </c>
      <c r="R1110" s="8">
        <f t="shared" si="123"/>
        <v>41012.595312500001</v>
      </c>
      <c r="S1110" t="s">
        <v>8282</v>
      </c>
      <c r="T1110" t="str">
        <f t="shared" si="124"/>
        <v>games</v>
      </c>
      <c r="U1110" t="str">
        <f t="shared" si="125"/>
        <v>video games</v>
      </c>
    </row>
    <row r="1111" spans="1:21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14">
        <f t="shared" si="119"/>
        <v>15</v>
      </c>
      <c r="N1111" t="b">
        <v>0</v>
      </c>
      <c r="O1111" s="5">
        <f t="shared" si="120"/>
        <v>4.4999999999999997E-3</v>
      </c>
      <c r="P1111" s="14">
        <f t="shared" si="121"/>
        <v>15</v>
      </c>
      <c r="Q1111" s="8">
        <f t="shared" si="122"/>
        <v>42662.752199074079</v>
      </c>
      <c r="R1111" s="8">
        <f t="shared" si="123"/>
        <v>42692.793865740736</v>
      </c>
      <c r="S1111" t="s">
        <v>8282</v>
      </c>
      <c r="T1111" t="str">
        <f t="shared" si="124"/>
        <v>games</v>
      </c>
      <c r="U1111" t="str">
        <f t="shared" si="125"/>
        <v>video games</v>
      </c>
    </row>
    <row r="1112" spans="1:21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14">
        <f t="shared" si="119"/>
        <v>23.181818181818183</v>
      </c>
      <c r="N1112" t="b">
        <v>0</v>
      </c>
      <c r="O1112" s="5">
        <f t="shared" si="120"/>
        <v>5.1000000000000004E-3</v>
      </c>
      <c r="P1112" s="14">
        <f t="shared" si="121"/>
        <v>23.181818181818183</v>
      </c>
      <c r="Q1112" s="8">
        <f t="shared" si="122"/>
        <v>41220.933124999996</v>
      </c>
      <c r="R1112" s="8">
        <f t="shared" si="123"/>
        <v>41250.933124999996</v>
      </c>
      <c r="S1112" t="s">
        <v>8282</v>
      </c>
      <c r="T1112" t="str">
        <f t="shared" si="124"/>
        <v>games</v>
      </c>
      <c r="U1112" t="str">
        <f t="shared" si="125"/>
        <v>video games</v>
      </c>
    </row>
    <row r="1113" spans="1:21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14">
        <f t="shared" si="119"/>
        <v>1</v>
      </c>
      <c r="N1113" t="b">
        <v>0</v>
      </c>
      <c r="O1113" s="5">
        <f t="shared" si="120"/>
        <v>4.0000000000000002E-4</v>
      </c>
      <c r="P1113" s="14">
        <f t="shared" si="121"/>
        <v>1</v>
      </c>
      <c r="Q1113" s="8">
        <f t="shared" si="122"/>
        <v>42347.203587962969</v>
      </c>
      <c r="R1113" s="8">
        <f t="shared" si="123"/>
        <v>42377.203587962969</v>
      </c>
      <c r="S1113" t="s">
        <v>8282</v>
      </c>
      <c r="T1113" t="str">
        <f t="shared" si="124"/>
        <v>games</v>
      </c>
      <c r="U1113" t="str">
        <f t="shared" si="125"/>
        <v>video games</v>
      </c>
    </row>
    <row r="1114" spans="1:21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14">
        <f t="shared" si="119"/>
        <v>100.23371794871794</v>
      </c>
      <c r="N1114" t="b">
        <v>0</v>
      </c>
      <c r="O1114" s="5">
        <f t="shared" si="120"/>
        <v>0.35537409090909089</v>
      </c>
      <c r="P1114" s="14">
        <f t="shared" si="121"/>
        <v>100.23371794871794</v>
      </c>
      <c r="Q1114" s="8">
        <f t="shared" si="122"/>
        <v>41963.759386574078</v>
      </c>
      <c r="R1114" s="8">
        <f t="shared" si="123"/>
        <v>42023.354166666672</v>
      </c>
      <c r="S1114" t="s">
        <v>8282</v>
      </c>
      <c r="T1114" t="str">
        <f t="shared" si="124"/>
        <v>games</v>
      </c>
      <c r="U1114" t="str">
        <f t="shared" si="125"/>
        <v>video games</v>
      </c>
    </row>
    <row r="1115" spans="1:21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14">
        <f t="shared" si="119"/>
        <v>5</v>
      </c>
      <c r="N1115" t="b">
        <v>0</v>
      </c>
      <c r="O1115" s="5">
        <f t="shared" si="120"/>
        <v>5.0000000000000001E-3</v>
      </c>
      <c r="P1115" s="14">
        <f t="shared" si="121"/>
        <v>5</v>
      </c>
      <c r="Q1115" s="8">
        <f t="shared" si="122"/>
        <v>41835.977083333331</v>
      </c>
      <c r="R1115" s="8">
        <f t="shared" si="123"/>
        <v>41865.977083333331</v>
      </c>
      <c r="S1115" t="s">
        <v>8282</v>
      </c>
      <c r="T1115" t="str">
        <f t="shared" si="124"/>
        <v>games</v>
      </c>
      <c r="U1115" t="str">
        <f t="shared" si="125"/>
        <v>video games</v>
      </c>
    </row>
    <row r="1116" spans="1:21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14">
        <f t="shared" si="119"/>
        <v>3.3333333333333335</v>
      </c>
      <c r="N1116" t="b">
        <v>0</v>
      </c>
      <c r="O1116" s="5">
        <f t="shared" si="120"/>
        <v>1.6666666666666668E-3</v>
      </c>
      <c r="P1116" s="14">
        <f t="shared" si="121"/>
        <v>3.3333333333333335</v>
      </c>
      <c r="Q1116" s="8">
        <f t="shared" si="122"/>
        <v>41526.345914351856</v>
      </c>
      <c r="R1116" s="8">
        <f t="shared" si="123"/>
        <v>41556.345914351856</v>
      </c>
      <c r="S1116" t="s">
        <v>8282</v>
      </c>
      <c r="T1116" t="str">
        <f t="shared" si="124"/>
        <v>games</v>
      </c>
      <c r="U1116" t="str">
        <f t="shared" si="125"/>
        <v>video games</v>
      </c>
    </row>
    <row r="1117" spans="1:21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14">
        <f t="shared" si="119"/>
        <v>13.25</v>
      </c>
      <c r="N1117" t="b">
        <v>0</v>
      </c>
      <c r="O1117" s="5">
        <f t="shared" si="120"/>
        <v>1.325E-3</v>
      </c>
      <c r="P1117" s="14">
        <f t="shared" si="121"/>
        <v>13.25</v>
      </c>
      <c r="Q1117" s="8">
        <f t="shared" si="122"/>
        <v>42429.695543981477</v>
      </c>
      <c r="R1117" s="8">
        <f t="shared" si="123"/>
        <v>42459.653877314813</v>
      </c>
      <c r="S1117" t="s">
        <v>8282</v>
      </c>
      <c r="T1117" t="str">
        <f t="shared" si="124"/>
        <v>games</v>
      </c>
      <c r="U1117" t="str">
        <f t="shared" si="125"/>
        <v>video games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14">
        <f t="shared" si="119"/>
        <v>17.852</v>
      </c>
      <c r="N1118" t="b">
        <v>0</v>
      </c>
      <c r="O1118" s="5">
        <f t="shared" si="120"/>
        <v>3.5704000000000004E-4</v>
      </c>
      <c r="P1118" s="14">
        <f t="shared" si="121"/>
        <v>17.852</v>
      </c>
      <c r="Q1118" s="8">
        <f t="shared" si="122"/>
        <v>41009.847314814811</v>
      </c>
      <c r="R1118" s="8">
        <f t="shared" si="123"/>
        <v>41069.847314814811</v>
      </c>
      <c r="S1118" t="s">
        <v>8282</v>
      </c>
      <c r="T1118" t="str">
        <f t="shared" si="124"/>
        <v>games</v>
      </c>
      <c r="U1118" t="str">
        <f t="shared" si="125"/>
        <v>video games</v>
      </c>
    </row>
    <row r="1119" spans="1:21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14">
        <f t="shared" si="119"/>
        <v>10.375</v>
      </c>
      <c r="N1119" t="b">
        <v>0</v>
      </c>
      <c r="O1119" s="5">
        <f t="shared" si="120"/>
        <v>8.3000000000000004E-2</v>
      </c>
      <c r="P1119" s="14">
        <f t="shared" si="121"/>
        <v>10.375</v>
      </c>
      <c r="Q1119" s="8">
        <f t="shared" si="122"/>
        <v>42333.598530092597</v>
      </c>
      <c r="R1119" s="8">
        <f t="shared" si="123"/>
        <v>42363.598530092597</v>
      </c>
      <c r="S1119" t="s">
        <v>8282</v>
      </c>
      <c r="T1119" t="str">
        <f t="shared" si="124"/>
        <v>games</v>
      </c>
      <c r="U1119" t="str">
        <f t="shared" si="125"/>
        <v>video games</v>
      </c>
    </row>
    <row r="1120" spans="1:21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14">
        <f t="shared" si="119"/>
        <v>36.333333333333336</v>
      </c>
      <c r="N1120" t="b">
        <v>0</v>
      </c>
      <c r="O1120" s="5">
        <f t="shared" si="120"/>
        <v>2.4222222222222221E-2</v>
      </c>
      <c r="P1120" s="14">
        <f t="shared" si="121"/>
        <v>36.333333333333336</v>
      </c>
      <c r="Q1120" s="8">
        <f t="shared" si="122"/>
        <v>41704.16642361111</v>
      </c>
      <c r="R1120" s="8">
        <f t="shared" si="123"/>
        <v>41734.124756944446</v>
      </c>
      <c r="S1120" t="s">
        <v>8282</v>
      </c>
      <c r="T1120" t="str">
        <f t="shared" si="124"/>
        <v>games</v>
      </c>
      <c r="U1120" t="str">
        <f t="shared" si="125"/>
        <v>video games</v>
      </c>
    </row>
    <row r="1121" spans="1:21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14">
        <f t="shared" si="119"/>
        <v>5</v>
      </c>
      <c r="N1121" t="b">
        <v>0</v>
      </c>
      <c r="O1121" s="5">
        <f t="shared" si="120"/>
        <v>2.3809523809523812E-3</v>
      </c>
      <c r="P1121" s="14">
        <f t="shared" si="121"/>
        <v>5</v>
      </c>
      <c r="Q1121" s="8">
        <f t="shared" si="122"/>
        <v>41722.792407407411</v>
      </c>
      <c r="R1121" s="8">
        <f t="shared" si="123"/>
        <v>41735.792407407411</v>
      </c>
      <c r="S1121" t="s">
        <v>8282</v>
      </c>
      <c r="T1121" t="str">
        <f t="shared" si="124"/>
        <v>games</v>
      </c>
      <c r="U1121" t="str">
        <f t="shared" si="125"/>
        <v>video games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14" t="e">
        <f t="shared" si="119"/>
        <v>#DIV/0!</v>
      </c>
      <c r="N1122" t="b">
        <v>0</v>
      </c>
      <c r="O1122" s="5">
        <f t="shared" si="120"/>
        <v>0</v>
      </c>
      <c r="P1122" s="14" t="e">
        <f t="shared" si="121"/>
        <v>#DIV/0!</v>
      </c>
      <c r="Q1122" s="8">
        <f t="shared" si="122"/>
        <v>40799.872685185182</v>
      </c>
      <c r="R1122" s="8">
        <f t="shared" si="123"/>
        <v>40844.872685185182</v>
      </c>
      <c r="S1122" t="s">
        <v>8282</v>
      </c>
      <c r="T1122" t="str">
        <f t="shared" si="124"/>
        <v>games</v>
      </c>
      <c r="U1122" t="str">
        <f t="shared" si="125"/>
        <v>video games</v>
      </c>
    </row>
    <row r="1123" spans="1:21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14">
        <f t="shared" si="119"/>
        <v>5.8</v>
      </c>
      <c r="N1123" t="b">
        <v>0</v>
      </c>
      <c r="O1123" s="5">
        <f t="shared" si="120"/>
        <v>1.16E-4</v>
      </c>
      <c r="P1123" s="14">
        <f t="shared" si="121"/>
        <v>5.8</v>
      </c>
      <c r="Q1123" s="8">
        <f t="shared" si="122"/>
        <v>42412.934212962966</v>
      </c>
      <c r="R1123" s="8">
        <f t="shared" si="123"/>
        <v>42442.892546296294</v>
      </c>
      <c r="S1123" t="s">
        <v>8282</v>
      </c>
      <c r="T1123" t="str">
        <f t="shared" si="124"/>
        <v>games</v>
      </c>
      <c r="U1123" t="str">
        <f t="shared" si="125"/>
        <v>video games</v>
      </c>
    </row>
    <row r="1124" spans="1:21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14" t="e">
        <f t="shared" si="119"/>
        <v>#DIV/0!</v>
      </c>
      <c r="N1124" t="b">
        <v>0</v>
      </c>
      <c r="O1124" s="5">
        <f t="shared" si="120"/>
        <v>0</v>
      </c>
      <c r="P1124" s="14" t="e">
        <f t="shared" si="121"/>
        <v>#DIV/0!</v>
      </c>
      <c r="Q1124" s="8">
        <f t="shared" si="122"/>
        <v>41410.703993055555</v>
      </c>
      <c r="R1124" s="8">
        <f t="shared" si="123"/>
        <v>41424.703993055555</v>
      </c>
      <c r="S1124" t="s">
        <v>8282</v>
      </c>
      <c r="T1124" t="str">
        <f t="shared" si="124"/>
        <v>games</v>
      </c>
      <c r="U1124" t="str">
        <f t="shared" si="125"/>
        <v>video games</v>
      </c>
    </row>
    <row r="1125" spans="1:21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14">
        <f t="shared" si="119"/>
        <v>3.6666666666666665</v>
      </c>
      <c r="N1125" t="b">
        <v>0</v>
      </c>
      <c r="O1125" s="5">
        <f t="shared" si="120"/>
        <v>2.2000000000000001E-3</v>
      </c>
      <c r="P1125" s="14">
        <f t="shared" si="121"/>
        <v>3.6666666666666665</v>
      </c>
      <c r="Q1125" s="8">
        <f t="shared" si="122"/>
        <v>41718.5237037037</v>
      </c>
      <c r="R1125" s="8">
        <f t="shared" si="123"/>
        <v>41748.5237037037</v>
      </c>
      <c r="S1125" t="s">
        <v>8282</v>
      </c>
      <c r="T1125" t="str">
        <f t="shared" si="124"/>
        <v>games</v>
      </c>
      <c r="U1125" t="str">
        <f t="shared" si="125"/>
        <v>video games</v>
      </c>
    </row>
    <row r="1126" spans="1:21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14">
        <f t="shared" si="119"/>
        <v>60.714285714285715</v>
      </c>
      <c r="N1126" t="b">
        <v>0</v>
      </c>
      <c r="O1126" s="5">
        <f t="shared" si="120"/>
        <v>4.7222222222222223E-3</v>
      </c>
      <c r="P1126" s="14">
        <f t="shared" si="121"/>
        <v>60.714285714285715</v>
      </c>
      <c r="Q1126" s="8">
        <f t="shared" si="122"/>
        <v>42094.667256944449</v>
      </c>
      <c r="R1126" s="8">
        <f t="shared" si="123"/>
        <v>42124.667256944449</v>
      </c>
      <c r="S1126" t="s">
        <v>8283</v>
      </c>
      <c r="T1126" t="str">
        <f t="shared" si="124"/>
        <v>games</v>
      </c>
      <c r="U1126" t="str">
        <f t="shared" si="125"/>
        <v>mobile games</v>
      </c>
    </row>
    <row r="1127" spans="1:21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14" t="e">
        <f t="shared" si="119"/>
        <v>#DIV/0!</v>
      </c>
      <c r="N1127" t="b">
        <v>0</v>
      </c>
      <c r="O1127" s="5">
        <f t="shared" si="120"/>
        <v>0</v>
      </c>
      <c r="P1127" s="14" t="e">
        <f t="shared" si="121"/>
        <v>#DIV/0!</v>
      </c>
      <c r="Q1127" s="8">
        <f t="shared" si="122"/>
        <v>42212.624189814815</v>
      </c>
      <c r="R1127" s="8">
        <f t="shared" si="123"/>
        <v>42272.624189814815</v>
      </c>
      <c r="S1127" t="s">
        <v>8283</v>
      </c>
      <c r="T1127" t="str">
        <f t="shared" si="124"/>
        <v>games</v>
      </c>
      <c r="U1127" t="str">
        <f t="shared" si="125"/>
        <v>mobile games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14">
        <f t="shared" si="119"/>
        <v>5</v>
      </c>
      <c r="N1128" t="b">
        <v>0</v>
      </c>
      <c r="O1128" s="5">
        <f t="shared" si="120"/>
        <v>5.0000000000000001E-3</v>
      </c>
      <c r="P1128" s="14">
        <f t="shared" si="121"/>
        <v>5</v>
      </c>
      <c r="Q1128" s="8">
        <f t="shared" si="122"/>
        <v>42535.327476851846</v>
      </c>
      <c r="R1128" s="8">
        <f t="shared" si="123"/>
        <v>42565.327476851846</v>
      </c>
      <c r="S1128" t="s">
        <v>8283</v>
      </c>
      <c r="T1128" t="str">
        <f t="shared" si="124"/>
        <v>games</v>
      </c>
      <c r="U1128" t="str">
        <f t="shared" si="125"/>
        <v>mobile games</v>
      </c>
    </row>
    <row r="1129" spans="1:21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14">
        <f t="shared" si="119"/>
        <v>25.434782608695652</v>
      </c>
      <c r="N1129" t="b">
        <v>0</v>
      </c>
      <c r="O1129" s="5">
        <f t="shared" si="120"/>
        <v>1.6714285714285713E-2</v>
      </c>
      <c r="P1129" s="14">
        <f t="shared" si="121"/>
        <v>25.434782608695652</v>
      </c>
      <c r="Q1129" s="8">
        <f t="shared" si="122"/>
        <v>41926.854166666664</v>
      </c>
      <c r="R1129" s="8">
        <f t="shared" si="123"/>
        <v>41957.895833333328</v>
      </c>
      <c r="S1129" t="s">
        <v>8283</v>
      </c>
      <c r="T1129" t="str">
        <f t="shared" si="124"/>
        <v>games</v>
      </c>
      <c r="U1129" t="str">
        <f t="shared" si="125"/>
        <v>mobile games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14">
        <f t="shared" si="119"/>
        <v>1</v>
      </c>
      <c r="N1130" t="b">
        <v>0</v>
      </c>
      <c r="O1130" s="5">
        <f t="shared" si="120"/>
        <v>1E-3</v>
      </c>
      <c r="P1130" s="14">
        <f t="shared" si="121"/>
        <v>1</v>
      </c>
      <c r="Q1130" s="8">
        <f t="shared" si="122"/>
        <v>41828.649502314816</v>
      </c>
      <c r="R1130" s="8">
        <f t="shared" si="123"/>
        <v>41858.649502314816</v>
      </c>
      <c r="S1130" t="s">
        <v>8283</v>
      </c>
      <c r="T1130" t="str">
        <f t="shared" si="124"/>
        <v>games</v>
      </c>
      <c r="U1130" t="str">
        <f t="shared" si="125"/>
        <v>mobile games</v>
      </c>
    </row>
    <row r="1131" spans="1:21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14">
        <f t="shared" si="119"/>
        <v>10.5</v>
      </c>
      <c r="N1131" t="b">
        <v>0</v>
      </c>
      <c r="O1131" s="5">
        <f t="shared" si="120"/>
        <v>1.0499999999999999E-3</v>
      </c>
      <c r="P1131" s="14">
        <f t="shared" si="121"/>
        <v>10.5</v>
      </c>
      <c r="Q1131" s="8">
        <f t="shared" si="122"/>
        <v>42496.264965277776</v>
      </c>
      <c r="R1131" s="8">
        <f t="shared" si="123"/>
        <v>42526.264965277776</v>
      </c>
      <c r="S1131" t="s">
        <v>8283</v>
      </c>
      <c r="T1131" t="str">
        <f t="shared" si="124"/>
        <v>games</v>
      </c>
      <c r="U1131" t="str">
        <f t="shared" si="125"/>
        <v>mobile games</v>
      </c>
    </row>
    <row r="1132" spans="1:21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14">
        <f t="shared" si="119"/>
        <v>3.6666666666666665</v>
      </c>
      <c r="N1132" t="b">
        <v>0</v>
      </c>
      <c r="O1132" s="5">
        <f t="shared" si="120"/>
        <v>2.2000000000000001E-3</v>
      </c>
      <c r="P1132" s="14">
        <f t="shared" si="121"/>
        <v>3.6666666666666665</v>
      </c>
      <c r="Q1132" s="8">
        <f t="shared" si="122"/>
        <v>41908.996527777781</v>
      </c>
      <c r="R1132" s="8">
        <f t="shared" si="123"/>
        <v>41969.038194444445</v>
      </c>
      <c r="S1132" t="s">
        <v>8283</v>
      </c>
      <c r="T1132" t="str">
        <f t="shared" si="124"/>
        <v>games</v>
      </c>
      <c r="U1132" t="str">
        <f t="shared" si="125"/>
        <v>mobile games</v>
      </c>
    </row>
    <row r="1133" spans="1:21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14" t="e">
        <f t="shared" si="119"/>
        <v>#DIV/0!</v>
      </c>
      <c r="N1133" t="b">
        <v>0</v>
      </c>
      <c r="O1133" s="5">
        <f t="shared" si="120"/>
        <v>0</v>
      </c>
      <c r="P1133" s="14" t="e">
        <f t="shared" si="121"/>
        <v>#DIV/0!</v>
      </c>
      <c r="Q1133" s="8">
        <f t="shared" si="122"/>
        <v>42332.908194444448</v>
      </c>
      <c r="R1133" s="8">
        <f t="shared" si="123"/>
        <v>42362.908194444448</v>
      </c>
      <c r="S1133" t="s">
        <v>8283</v>
      </c>
      <c r="T1133" t="str">
        <f t="shared" si="124"/>
        <v>games</v>
      </c>
      <c r="U1133" t="str">
        <f t="shared" si="125"/>
        <v>mobile games</v>
      </c>
    </row>
    <row r="1134" spans="1:21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14">
        <f t="shared" si="119"/>
        <v>110.61538461538461</v>
      </c>
      <c r="N1134" t="b">
        <v>0</v>
      </c>
      <c r="O1134" s="5">
        <f t="shared" si="120"/>
        <v>0.14380000000000001</v>
      </c>
      <c r="P1134" s="14">
        <f t="shared" si="121"/>
        <v>110.61538461538461</v>
      </c>
      <c r="Q1134" s="8">
        <f t="shared" si="122"/>
        <v>42706.115405092598</v>
      </c>
      <c r="R1134" s="8">
        <f t="shared" si="123"/>
        <v>42736.115405092598</v>
      </c>
      <c r="S1134" t="s">
        <v>8283</v>
      </c>
      <c r="T1134" t="str">
        <f t="shared" si="124"/>
        <v>games</v>
      </c>
      <c r="U1134" t="str">
        <f t="shared" si="125"/>
        <v>mobile games</v>
      </c>
    </row>
    <row r="1135" spans="1:21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14">
        <f t="shared" si="119"/>
        <v>20</v>
      </c>
      <c r="N1135" t="b">
        <v>0</v>
      </c>
      <c r="O1135" s="5">
        <f t="shared" si="120"/>
        <v>6.6666666666666671E-3</v>
      </c>
      <c r="P1135" s="14">
        <f t="shared" si="121"/>
        <v>20</v>
      </c>
      <c r="Q1135" s="8">
        <f t="shared" si="122"/>
        <v>41821.407187500001</v>
      </c>
      <c r="R1135" s="8">
        <f t="shared" si="123"/>
        <v>41851.407187500001</v>
      </c>
      <c r="S1135" t="s">
        <v>8283</v>
      </c>
      <c r="T1135" t="str">
        <f t="shared" si="124"/>
        <v>games</v>
      </c>
      <c r="U1135" t="str">
        <f t="shared" si="125"/>
        <v>mobile games</v>
      </c>
    </row>
    <row r="1136" spans="1:21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14">
        <f t="shared" si="119"/>
        <v>1</v>
      </c>
      <c r="N1136" t="b">
        <v>0</v>
      </c>
      <c r="O1136" s="5">
        <f t="shared" si="120"/>
        <v>4.0000000000000003E-5</v>
      </c>
      <c r="P1136" s="14">
        <f t="shared" si="121"/>
        <v>1</v>
      </c>
      <c r="Q1136" s="8">
        <f t="shared" si="122"/>
        <v>41958.285046296296</v>
      </c>
      <c r="R1136" s="8">
        <f t="shared" si="123"/>
        <v>41972.189583333333</v>
      </c>
      <c r="S1136" t="s">
        <v>8283</v>
      </c>
      <c r="T1136" t="str">
        <f t="shared" si="124"/>
        <v>games</v>
      </c>
      <c r="U1136" t="str">
        <f t="shared" si="125"/>
        <v>mobile games</v>
      </c>
    </row>
    <row r="1137" spans="1:21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14">
        <f t="shared" si="119"/>
        <v>50</v>
      </c>
      <c r="N1137" t="b">
        <v>0</v>
      </c>
      <c r="O1137" s="5">
        <f t="shared" si="120"/>
        <v>0.05</v>
      </c>
      <c r="P1137" s="14">
        <f t="shared" si="121"/>
        <v>50</v>
      </c>
      <c r="Q1137" s="8">
        <f t="shared" si="122"/>
        <v>42558.989513888882</v>
      </c>
      <c r="R1137" s="8">
        <f t="shared" si="123"/>
        <v>42588.989513888882</v>
      </c>
      <c r="S1137" t="s">
        <v>8283</v>
      </c>
      <c r="T1137" t="str">
        <f t="shared" si="124"/>
        <v>games</v>
      </c>
      <c r="U1137" t="str">
        <f t="shared" si="125"/>
        <v>mobile games</v>
      </c>
    </row>
    <row r="1138" spans="1:21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14">
        <f t="shared" si="119"/>
        <v>45</v>
      </c>
      <c r="N1138" t="b">
        <v>0</v>
      </c>
      <c r="O1138" s="5">
        <f t="shared" si="120"/>
        <v>6.4439140811455853E-2</v>
      </c>
      <c r="P1138" s="14">
        <f t="shared" si="121"/>
        <v>45</v>
      </c>
      <c r="Q1138" s="8">
        <f t="shared" si="122"/>
        <v>42327.671631944439</v>
      </c>
      <c r="R1138" s="8">
        <f t="shared" si="123"/>
        <v>42357.671631944439</v>
      </c>
      <c r="S1138" t="s">
        <v>8283</v>
      </c>
      <c r="T1138" t="str">
        <f t="shared" si="124"/>
        <v>games</v>
      </c>
      <c r="U1138" t="str">
        <f t="shared" si="125"/>
        <v>mobile games</v>
      </c>
    </row>
    <row r="1139" spans="1:21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14">
        <f t="shared" si="119"/>
        <v>253.2051282051282</v>
      </c>
      <c r="N1139" t="b">
        <v>0</v>
      </c>
      <c r="O1139" s="5">
        <f t="shared" si="120"/>
        <v>0.39500000000000002</v>
      </c>
      <c r="P1139" s="14">
        <f t="shared" si="121"/>
        <v>253.2051282051282</v>
      </c>
      <c r="Q1139" s="8">
        <f t="shared" si="122"/>
        <v>42453.819687499999</v>
      </c>
      <c r="R1139" s="8">
        <f t="shared" si="123"/>
        <v>42483.819687499999</v>
      </c>
      <c r="S1139" t="s">
        <v>8283</v>
      </c>
      <c r="T1139" t="str">
        <f t="shared" si="124"/>
        <v>games</v>
      </c>
      <c r="U1139" t="str">
        <f t="shared" si="125"/>
        <v>mobile games</v>
      </c>
    </row>
    <row r="1140" spans="1:21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14">
        <f t="shared" si="119"/>
        <v>31.25</v>
      </c>
      <c r="N1140" t="b">
        <v>0</v>
      </c>
      <c r="O1140" s="5">
        <f t="shared" si="120"/>
        <v>3.5714285714285713E-3</v>
      </c>
      <c r="P1140" s="14">
        <f t="shared" si="121"/>
        <v>31.25</v>
      </c>
      <c r="Q1140" s="8">
        <f t="shared" si="122"/>
        <v>42736.9066087963</v>
      </c>
      <c r="R1140" s="8">
        <f t="shared" si="123"/>
        <v>42756.9066087963</v>
      </c>
      <c r="S1140" t="s">
        <v>8283</v>
      </c>
      <c r="T1140" t="str">
        <f t="shared" si="124"/>
        <v>games</v>
      </c>
      <c r="U1140" t="str">
        <f t="shared" si="125"/>
        <v>mobile games</v>
      </c>
    </row>
    <row r="1141" spans="1:21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14">
        <f t="shared" si="119"/>
        <v>5</v>
      </c>
      <c r="N1141" t="b">
        <v>0</v>
      </c>
      <c r="O1141" s="5">
        <f t="shared" si="120"/>
        <v>6.2500000000000001E-4</v>
      </c>
      <c r="P1141" s="14">
        <f t="shared" si="121"/>
        <v>5</v>
      </c>
      <c r="Q1141" s="8">
        <f t="shared" si="122"/>
        <v>41975.347523148142</v>
      </c>
      <c r="R1141" s="8">
        <f t="shared" si="123"/>
        <v>42005.347523148142</v>
      </c>
      <c r="S1141" t="s">
        <v>8283</v>
      </c>
      <c r="T1141" t="str">
        <f t="shared" si="124"/>
        <v>games</v>
      </c>
      <c r="U1141" t="str">
        <f t="shared" si="125"/>
        <v>mobile games</v>
      </c>
    </row>
    <row r="1142" spans="1:21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14" t="e">
        <f t="shared" si="119"/>
        <v>#DIV/0!</v>
      </c>
      <c r="N1142" t="b">
        <v>0</v>
      </c>
      <c r="O1142" s="5">
        <f t="shared" si="120"/>
        <v>0</v>
      </c>
      <c r="P1142" s="14" t="e">
        <f t="shared" si="121"/>
        <v>#DIV/0!</v>
      </c>
      <c r="Q1142" s="8">
        <f t="shared" si="122"/>
        <v>42192.462048611109</v>
      </c>
      <c r="R1142" s="8">
        <f t="shared" si="123"/>
        <v>42222.462048611109</v>
      </c>
      <c r="S1142" t="s">
        <v>8283</v>
      </c>
      <c r="T1142" t="str">
        <f t="shared" si="124"/>
        <v>games</v>
      </c>
      <c r="U1142" t="str">
        <f t="shared" si="125"/>
        <v>mobile games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14" t="e">
        <f t="shared" si="119"/>
        <v>#DIV/0!</v>
      </c>
      <c r="N1143" t="b">
        <v>0</v>
      </c>
      <c r="O1143" s="5">
        <f t="shared" si="120"/>
        <v>0</v>
      </c>
      <c r="P1143" s="14" t="e">
        <f t="shared" si="121"/>
        <v>#DIV/0!</v>
      </c>
      <c r="Q1143" s="8">
        <f t="shared" si="122"/>
        <v>42164.699652777781</v>
      </c>
      <c r="R1143" s="8">
        <f t="shared" si="123"/>
        <v>42194.699652777781</v>
      </c>
      <c r="S1143" t="s">
        <v>8283</v>
      </c>
      <c r="T1143" t="str">
        <f t="shared" si="124"/>
        <v>games</v>
      </c>
      <c r="U1143" t="str">
        <f t="shared" si="125"/>
        <v>mobile games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14" t="e">
        <f t="shared" si="119"/>
        <v>#DIV/0!</v>
      </c>
      <c r="N1144" t="b">
        <v>0</v>
      </c>
      <c r="O1144" s="5">
        <f t="shared" si="120"/>
        <v>0</v>
      </c>
      <c r="P1144" s="14" t="e">
        <f t="shared" si="121"/>
        <v>#DIV/0!</v>
      </c>
      <c r="Q1144" s="8">
        <f t="shared" si="122"/>
        <v>42022.006099537044</v>
      </c>
      <c r="R1144" s="8">
        <f t="shared" si="123"/>
        <v>42052.006099537044</v>
      </c>
      <c r="S1144" t="s">
        <v>8283</v>
      </c>
      <c r="T1144" t="str">
        <f t="shared" si="124"/>
        <v>games</v>
      </c>
      <c r="U1144" t="str">
        <f t="shared" si="125"/>
        <v>mobile games</v>
      </c>
    </row>
    <row r="1145" spans="1:21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14">
        <f t="shared" si="119"/>
        <v>23.25</v>
      </c>
      <c r="N1145" t="b">
        <v>0</v>
      </c>
      <c r="O1145" s="5">
        <f t="shared" si="120"/>
        <v>4.1333333333333335E-3</v>
      </c>
      <c r="P1145" s="14">
        <f t="shared" si="121"/>
        <v>23.25</v>
      </c>
      <c r="Q1145" s="8">
        <f t="shared" si="122"/>
        <v>42325.19358796296</v>
      </c>
      <c r="R1145" s="8">
        <f t="shared" si="123"/>
        <v>42355.19358796296</v>
      </c>
      <c r="S1145" t="s">
        <v>8283</v>
      </c>
      <c r="T1145" t="str">
        <f t="shared" si="124"/>
        <v>games</v>
      </c>
      <c r="U1145" t="str">
        <f t="shared" si="125"/>
        <v>mobile games</v>
      </c>
    </row>
    <row r="1146" spans="1:21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14" t="e">
        <f t="shared" si="119"/>
        <v>#DIV/0!</v>
      </c>
      <c r="N1146" t="b">
        <v>0</v>
      </c>
      <c r="O1146" s="5">
        <f t="shared" si="120"/>
        <v>0</v>
      </c>
      <c r="P1146" s="14" t="e">
        <f t="shared" si="121"/>
        <v>#DIV/0!</v>
      </c>
      <c r="Q1146" s="8">
        <f t="shared" si="122"/>
        <v>42093.181944444441</v>
      </c>
      <c r="R1146" s="8">
        <f t="shared" si="123"/>
        <v>42123.181944444441</v>
      </c>
      <c r="S1146" t="s">
        <v>8284</v>
      </c>
      <c r="T1146" t="str">
        <f t="shared" si="124"/>
        <v>food</v>
      </c>
      <c r="U1146" t="str">
        <f t="shared" si="125"/>
        <v>food trucks</v>
      </c>
    </row>
    <row r="1147" spans="1:21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14">
        <f t="shared" si="119"/>
        <v>100</v>
      </c>
      <c r="N1147" t="b">
        <v>0</v>
      </c>
      <c r="O1147" s="5">
        <f t="shared" si="120"/>
        <v>1.25E-3</v>
      </c>
      <c r="P1147" s="14">
        <f t="shared" si="121"/>
        <v>100</v>
      </c>
      <c r="Q1147" s="8">
        <f t="shared" si="122"/>
        <v>41854.747592592597</v>
      </c>
      <c r="R1147" s="8">
        <f t="shared" si="123"/>
        <v>41914.747592592597</v>
      </c>
      <c r="S1147" t="s">
        <v>8284</v>
      </c>
      <c r="T1147" t="str">
        <f t="shared" si="124"/>
        <v>food</v>
      </c>
      <c r="U1147" t="str">
        <f t="shared" si="125"/>
        <v>food trucks</v>
      </c>
    </row>
    <row r="1148" spans="1:21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14">
        <f t="shared" si="119"/>
        <v>44.166666666666664</v>
      </c>
      <c r="N1148" t="b">
        <v>0</v>
      </c>
      <c r="O1148" s="5">
        <f t="shared" si="120"/>
        <v>8.8333333333333333E-2</v>
      </c>
      <c r="P1148" s="14">
        <f t="shared" si="121"/>
        <v>44.166666666666664</v>
      </c>
      <c r="Q1148" s="8">
        <f t="shared" si="122"/>
        <v>41723.9533912037</v>
      </c>
      <c r="R1148" s="8">
        <f t="shared" si="123"/>
        <v>41761.9533912037</v>
      </c>
      <c r="S1148" t="s">
        <v>8284</v>
      </c>
      <c r="T1148" t="str">
        <f t="shared" si="124"/>
        <v>food</v>
      </c>
      <c r="U1148" t="str">
        <f t="shared" si="125"/>
        <v>food trucks</v>
      </c>
    </row>
    <row r="1149" spans="1:21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14" t="e">
        <f t="shared" si="119"/>
        <v>#DIV/0!</v>
      </c>
      <c r="N1149" t="b">
        <v>0</v>
      </c>
      <c r="O1149" s="5">
        <f t="shared" si="120"/>
        <v>0</v>
      </c>
      <c r="P1149" s="14" t="e">
        <f t="shared" si="121"/>
        <v>#DIV/0!</v>
      </c>
      <c r="Q1149" s="8">
        <f t="shared" si="122"/>
        <v>41871.972025462965</v>
      </c>
      <c r="R1149" s="8">
        <f t="shared" si="123"/>
        <v>41931.972025462965</v>
      </c>
      <c r="S1149" t="s">
        <v>8284</v>
      </c>
      <c r="T1149" t="str">
        <f t="shared" si="124"/>
        <v>food</v>
      </c>
      <c r="U1149" t="str">
        <f t="shared" si="125"/>
        <v>food trucks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14">
        <f t="shared" si="119"/>
        <v>24.333333333333332</v>
      </c>
      <c r="N1150" t="b">
        <v>0</v>
      </c>
      <c r="O1150" s="5">
        <f t="shared" si="120"/>
        <v>4.8666666666666667E-3</v>
      </c>
      <c r="P1150" s="14">
        <f t="shared" si="121"/>
        <v>24.333333333333332</v>
      </c>
      <c r="Q1150" s="8">
        <f t="shared" si="122"/>
        <v>42675.171076388884</v>
      </c>
      <c r="R1150" s="8">
        <f t="shared" si="123"/>
        <v>42705.212743055556</v>
      </c>
      <c r="S1150" t="s">
        <v>8284</v>
      </c>
      <c r="T1150" t="str">
        <f t="shared" si="124"/>
        <v>food</v>
      </c>
      <c r="U1150" t="str">
        <f t="shared" si="125"/>
        <v>food trucks</v>
      </c>
    </row>
    <row r="1151" spans="1:2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14">
        <f t="shared" si="119"/>
        <v>37.5</v>
      </c>
      <c r="N1151" t="b">
        <v>0</v>
      </c>
      <c r="O1151" s="5">
        <f t="shared" si="120"/>
        <v>1.5E-3</v>
      </c>
      <c r="P1151" s="14">
        <f t="shared" si="121"/>
        <v>37.5</v>
      </c>
      <c r="Q1151" s="8">
        <f t="shared" si="122"/>
        <v>42507.71025462963</v>
      </c>
      <c r="R1151" s="8">
        <f t="shared" si="123"/>
        <v>42537.71025462963</v>
      </c>
      <c r="S1151" t="s">
        <v>8284</v>
      </c>
      <c r="T1151" t="str">
        <f t="shared" si="124"/>
        <v>food</v>
      </c>
      <c r="U1151" t="str">
        <f t="shared" si="125"/>
        <v>food trucks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14">
        <f t="shared" si="119"/>
        <v>42</v>
      </c>
      <c r="N1152" t="b">
        <v>0</v>
      </c>
      <c r="O1152" s="5">
        <f t="shared" si="120"/>
        <v>0.1008</v>
      </c>
      <c r="P1152" s="14">
        <f t="shared" si="121"/>
        <v>42</v>
      </c>
      <c r="Q1152" s="8">
        <f t="shared" si="122"/>
        <v>42317.954571759255</v>
      </c>
      <c r="R1152" s="8">
        <f t="shared" si="123"/>
        <v>42377.954571759255</v>
      </c>
      <c r="S1152" t="s">
        <v>8284</v>
      </c>
      <c r="T1152" t="str">
        <f t="shared" si="124"/>
        <v>food</v>
      </c>
      <c r="U1152" t="str">
        <f t="shared" si="125"/>
        <v>food trucks</v>
      </c>
    </row>
    <row r="1153" spans="1:21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14" t="e">
        <f t="shared" si="119"/>
        <v>#DIV/0!</v>
      </c>
      <c r="N1153" t="b">
        <v>0</v>
      </c>
      <c r="O1153" s="5">
        <f t="shared" si="120"/>
        <v>0</v>
      </c>
      <c r="P1153" s="14" t="e">
        <f t="shared" si="121"/>
        <v>#DIV/0!</v>
      </c>
      <c r="Q1153" s="8">
        <f t="shared" si="122"/>
        <v>42224.102581018517</v>
      </c>
      <c r="R1153" s="8">
        <f t="shared" si="123"/>
        <v>42254.102581018517</v>
      </c>
      <c r="S1153" t="s">
        <v>8284</v>
      </c>
      <c r="T1153" t="str">
        <f t="shared" si="124"/>
        <v>food</v>
      </c>
      <c r="U1153" t="str">
        <f t="shared" si="125"/>
        <v>food trucks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14">
        <f t="shared" ref="M1154:M1217" si="126">$E1154/$L1154</f>
        <v>60.733333333333334</v>
      </c>
      <c r="N1154" t="b">
        <v>0</v>
      </c>
      <c r="O1154" s="5">
        <f t="shared" ref="O1154:O1217" si="127">E1154/D1154</f>
        <v>5.6937500000000002E-2</v>
      </c>
      <c r="P1154" s="14">
        <f t="shared" ref="P1154:P1217" si="128">$E1154/$L1154</f>
        <v>60.733333333333334</v>
      </c>
      <c r="Q1154" s="8">
        <f t="shared" ref="Q1154:Q1217" si="129">(((J1154/60)/60)/24)+DATE(1970,1,1)</f>
        <v>42109.709629629629</v>
      </c>
      <c r="R1154" s="8">
        <f t="shared" ref="R1154:R1217" si="130">(((I1154/60)/60)/24)+DATE(1970,1,1)</f>
        <v>42139.709629629629</v>
      </c>
      <c r="S1154" t="s">
        <v>8284</v>
      </c>
      <c r="T1154" t="str">
        <f t="shared" ref="T1154:T1217" si="131">LEFT(S1154, SEARCH("/",S1154,1)-1)</f>
        <v>food</v>
      </c>
      <c r="U1154" t="str">
        <f t="shared" ref="U1154:U1217" si="132">RIGHT(S1154,LEN(S1154)-SEARCH("/",S1154,1))</f>
        <v>food trucks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14">
        <f t="shared" si="126"/>
        <v>50</v>
      </c>
      <c r="N1155" t="b">
        <v>0</v>
      </c>
      <c r="O1155" s="5">
        <f t="shared" si="127"/>
        <v>6.2500000000000003E-3</v>
      </c>
      <c r="P1155" s="14">
        <f t="shared" si="128"/>
        <v>50</v>
      </c>
      <c r="Q1155" s="8">
        <f t="shared" si="129"/>
        <v>42143.714178240742</v>
      </c>
      <c r="R1155" s="8">
        <f t="shared" si="130"/>
        <v>42173.714178240742</v>
      </c>
      <c r="S1155" t="s">
        <v>8284</v>
      </c>
      <c r="T1155" t="str">
        <f t="shared" si="131"/>
        <v>food</v>
      </c>
      <c r="U1155" t="str">
        <f t="shared" si="132"/>
        <v>food trucks</v>
      </c>
    </row>
    <row r="1156" spans="1:21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14">
        <f t="shared" si="126"/>
        <v>108.33333333333333</v>
      </c>
      <c r="N1156" t="b">
        <v>0</v>
      </c>
      <c r="O1156" s="5">
        <f t="shared" si="127"/>
        <v>6.5000000000000002E-2</v>
      </c>
      <c r="P1156" s="14">
        <f t="shared" si="128"/>
        <v>108.33333333333333</v>
      </c>
      <c r="Q1156" s="8">
        <f t="shared" si="129"/>
        <v>42223.108865740738</v>
      </c>
      <c r="R1156" s="8">
        <f t="shared" si="130"/>
        <v>42253.108865740738</v>
      </c>
      <c r="S1156" t="s">
        <v>8284</v>
      </c>
      <c r="T1156" t="str">
        <f t="shared" si="131"/>
        <v>food</v>
      </c>
      <c r="U1156" t="str">
        <f t="shared" si="132"/>
        <v>food trucks</v>
      </c>
    </row>
    <row r="1157" spans="1:21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14">
        <f t="shared" si="126"/>
        <v>23.5</v>
      </c>
      <c r="N1157" t="b">
        <v>0</v>
      </c>
      <c r="O1157" s="5">
        <f t="shared" si="127"/>
        <v>7.5199999999999998E-3</v>
      </c>
      <c r="P1157" s="14">
        <f t="shared" si="128"/>
        <v>23.5</v>
      </c>
      <c r="Q1157" s="8">
        <f t="shared" si="129"/>
        <v>41835.763981481483</v>
      </c>
      <c r="R1157" s="8">
        <f t="shared" si="130"/>
        <v>41865.763981481483</v>
      </c>
      <c r="S1157" t="s">
        <v>8284</v>
      </c>
      <c r="T1157" t="str">
        <f t="shared" si="131"/>
        <v>food</v>
      </c>
      <c r="U1157" t="str">
        <f t="shared" si="132"/>
        <v>food trucks</v>
      </c>
    </row>
    <row r="1158" spans="1:21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14" t="e">
        <f t="shared" si="126"/>
        <v>#DIV/0!</v>
      </c>
      <c r="N1158" t="b">
        <v>0</v>
      </c>
      <c r="O1158" s="5">
        <f t="shared" si="127"/>
        <v>0</v>
      </c>
      <c r="P1158" s="14" t="e">
        <f t="shared" si="128"/>
        <v>#DIV/0!</v>
      </c>
      <c r="Q1158" s="8">
        <f t="shared" si="129"/>
        <v>42029.07131944444</v>
      </c>
      <c r="R1158" s="8">
        <f t="shared" si="130"/>
        <v>42059.07131944444</v>
      </c>
      <c r="S1158" t="s">
        <v>8284</v>
      </c>
      <c r="T1158" t="str">
        <f t="shared" si="131"/>
        <v>food</v>
      </c>
      <c r="U1158" t="str">
        <f t="shared" si="132"/>
        <v>food trucks</v>
      </c>
    </row>
    <row r="1159" spans="1:21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14">
        <f t="shared" si="126"/>
        <v>50.333333333333336</v>
      </c>
      <c r="N1159" t="b">
        <v>0</v>
      </c>
      <c r="O1159" s="5">
        <f t="shared" si="127"/>
        <v>1.5100000000000001E-2</v>
      </c>
      <c r="P1159" s="14">
        <f t="shared" si="128"/>
        <v>50.333333333333336</v>
      </c>
      <c r="Q1159" s="8">
        <f t="shared" si="129"/>
        <v>41918.628240740742</v>
      </c>
      <c r="R1159" s="8">
        <f t="shared" si="130"/>
        <v>41978.669907407413</v>
      </c>
      <c r="S1159" t="s">
        <v>8284</v>
      </c>
      <c r="T1159" t="str">
        <f t="shared" si="131"/>
        <v>food</v>
      </c>
      <c r="U1159" t="str">
        <f t="shared" si="132"/>
        <v>food trucks</v>
      </c>
    </row>
    <row r="1160" spans="1:21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14">
        <f t="shared" si="126"/>
        <v>11.666666666666666</v>
      </c>
      <c r="N1160" t="b">
        <v>0</v>
      </c>
      <c r="O1160" s="5">
        <f t="shared" si="127"/>
        <v>4.6666666666666671E-3</v>
      </c>
      <c r="P1160" s="14">
        <f t="shared" si="128"/>
        <v>11.666666666666666</v>
      </c>
      <c r="Q1160" s="8">
        <f t="shared" si="129"/>
        <v>41952.09175925926</v>
      </c>
      <c r="R1160" s="8">
        <f t="shared" si="130"/>
        <v>41982.09175925926</v>
      </c>
      <c r="S1160" t="s">
        <v>8284</v>
      </c>
      <c r="T1160" t="str">
        <f t="shared" si="131"/>
        <v>food</v>
      </c>
      <c r="U1160" t="str">
        <f t="shared" si="132"/>
        <v>food trucks</v>
      </c>
    </row>
    <row r="1161" spans="1:21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14" t="e">
        <f t="shared" si="126"/>
        <v>#DIV/0!</v>
      </c>
      <c r="N1161" t="b">
        <v>0</v>
      </c>
      <c r="O1161" s="5">
        <f t="shared" si="127"/>
        <v>0</v>
      </c>
      <c r="P1161" s="14" t="e">
        <f t="shared" si="128"/>
        <v>#DIV/0!</v>
      </c>
      <c r="Q1161" s="8">
        <f t="shared" si="129"/>
        <v>42154.726446759261</v>
      </c>
      <c r="R1161" s="8">
        <f t="shared" si="130"/>
        <v>42185.65625</v>
      </c>
      <c r="S1161" t="s">
        <v>8284</v>
      </c>
      <c r="T1161" t="str">
        <f t="shared" si="131"/>
        <v>food</v>
      </c>
      <c r="U1161" t="str">
        <f t="shared" si="132"/>
        <v>food trucks</v>
      </c>
    </row>
    <row r="1162" spans="1:21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14">
        <f t="shared" si="126"/>
        <v>60.789473684210527</v>
      </c>
      <c r="N1162" t="b">
        <v>0</v>
      </c>
      <c r="O1162" s="5">
        <f t="shared" si="127"/>
        <v>3.85E-2</v>
      </c>
      <c r="P1162" s="14">
        <f t="shared" si="128"/>
        <v>60.789473684210527</v>
      </c>
      <c r="Q1162" s="8">
        <f t="shared" si="129"/>
        <v>42061.154930555553</v>
      </c>
      <c r="R1162" s="8">
        <f t="shared" si="130"/>
        <v>42091.113263888896</v>
      </c>
      <c r="S1162" t="s">
        <v>8284</v>
      </c>
      <c r="T1162" t="str">
        <f t="shared" si="131"/>
        <v>food</v>
      </c>
      <c r="U1162" t="str">
        <f t="shared" si="132"/>
        <v>food trucks</v>
      </c>
    </row>
    <row r="1163" spans="1:21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14" t="e">
        <f t="shared" si="126"/>
        <v>#DIV/0!</v>
      </c>
      <c r="N1163" t="b">
        <v>0</v>
      </c>
      <c r="O1163" s="5">
        <f t="shared" si="127"/>
        <v>0</v>
      </c>
      <c r="P1163" s="14" t="e">
        <f t="shared" si="128"/>
        <v>#DIV/0!</v>
      </c>
      <c r="Q1163" s="8">
        <f t="shared" si="129"/>
        <v>42122.629502314812</v>
      </c>
      <c r="R1163" s="8">
        <f t="shared" si="130"/>
        <v>42143.629502314812</v>
      </c>
      <c r="S1163" t="s">
        <v>8284</v>
      </c>
      <c r="T1163" t="str">
        <f t="shared" si="131"/>
        <v>food</v>
      </c>
      <c r="U1163" t="str">
        <f t="shared" si="132"/>
        <v>food trucks</v>
      </c>
    </row>
    <row r="1164" spans="1:21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14">
        <f t="shared" si="126"/>
        <v>17.5</v>
      </c>
      <c r="N1164" t="b">
        <v>0</v>
      </c>
      <c r="O1164" s="5">
        <f t="shared" si="127"/>
        <v>5.8333333333333338E-4</v>
      </c>
      <c r="P1164" s="14">
        <f t="shared" si="128"/>
        <v>17.5</v>
      </c>
      <c r="Q1164" s="8">
        <f t="shared" si="129"/>
        <v>41876.683611111112</v>
      </c>
      <c r="R1164" s="8">
        <f t="shared" si="130"/>
        <v>41907.683611111112</v>
      </c>
      <c r="S1164" t="s">
        <v>8284</v>
      </c>
      <c r="T1164" t="str">
        <f t="shared" si="131"/>
        <v>food</v>
      </c>
      <c r="U1164" t="str">
        <f t="shared" si="132"/>
        <v>food trucks</v>
      </c>
    </row>
    <row r="1165" spans="1:21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14" t="e">
        <f t="shared" si="126"/>
        <v>#DIV/0!</v>
      </c>
      <c r="N1165" t="b">
        <v>0</v>
      </c>
      <c r="O1165" s="5">
        <f t="shared" si="127"/>
        <v>0</v>
      </c>
      <c r="P1165" s="14" t="e">
        <f t="shared" si="128"/>
        <v>#DIV/0!</v>
      </c>
      <c r="Q1165" s="8">
        <f t="shared" si="129"/>
        <v>41830.723611111112</v>
      </c>
      <c r="R1165" s="8">
        <f t="shared" si="130"/>
        <v>41860.723611111112</v>
      </c>
      <c r="S1165" t="s">
        <v>8284</v>
      </c>
      <c r="T1165" t="str">
        <f t="shared" si="131"/>
        <v>food</v>
      </c>
      <c r="U1165" t="str">
        <f t="shared" si="132"/>
        <v>food trucks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14" t="e">
        <f t="shared" si="126"/>
        <v>#DIV/0!</v>
      </c>
      <c r="N1166" t="b">
        <v>0</v>
      </c>
      <c r="O1166" s="5">
        <f t="shared" si="127"/>
        <v>0</v>
      </c>
      <c r="P1166" s="14" t="e">
        <f t="shared" si="128"/>
        <v>#DIV/0!</v>
      </c>
      <c r="Q1166" s="8">
        <f t="shared" si="129"/>
        <v>42509.724328703705</v>
      </c>
      <c r="R1166" s="8">
        <f t="shared" si="130"/>
        <v>42539.724328703705</v>
      </c>
      <c r="S1166" t="s">
        <v>8284</v>
      </c>
      <c r="T1166" t="str">
        <f t="shared" si="131"/>
        <v>food</v>
      </c>
      <c r="U1166" t="str">
        <f t="shared" si="132"/>
        <v>food trucks</v>
      </c>
    </row>
    <row r="1167" spans="1:21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14">
        <f t="shared" si="126"/>
        <v>82.82</v>
      </c>
      <c r="N1167" t="b">
        <v>0</v>
      </c>
      <c r="O1167" s="5">
        <f t="shared" si="127"/>
        <v>0.20705000000000001</v>
      </c>
      <c r="P1167" s="14">
        <f t="shared" si="128"/>
        <v>82.82</v>
      </c>
      <c r="Q1167" s="8">
        <f t="shared" si="129"/>
        <v>41792.214467592588</v>
      </c>
      <c r="R1167" s="8">
        <f t="shared" si="130"/>
        <v>41826.214467592588</v>
      </c>
      <c r="S1167" t="s">
        <v>8284</v>
      </c>
      <c r="T1167" t="str">
        <f t="shared" si="131"/>
        <v>food</v>
      </c>
      <c r="U1167" t="str">
        <f t="shared" si="132"/>
        <v>food trucks</v>
      </c>
    </row>
    <row r="1168" spans="1:21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14">
        <f t="shared" si="126"/>
        <v>358.875</v>
      </c>
      <c r="N1168" t="b">
        <v>0</v>
      </c>
      <c r="O1168" s="5">
        <f t="shared" si="127"/>
        <v>0.19139999999999999</v>
      </c>
      <c r="P1168" s="14">
        <f t="shared" si="128"/>
        <v>358.875</v>
      </c>
      <c r="Q1168" s="8">
        <f t="shared" si="129"/>
        <v>42150.485439814816</v>
      </c>
      <c r="R1168" s="8">
        <f t="shared" si="130"/>
        <v>42181.166666666672</v>
      </c>
      <c r="S1168" t="s">
        <v>8284</v>
      </c>
      <c r="T1168" t="str">
        <f t="shared" si="131"/>
        <v>food</v>
      </c>
      <c r="U1168" t="str">
        <f t="shared" si="132"/>
        <v>food trucks</v>
      </c>
    </row>
    <row r="1169" spans="1:21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14">
        <f t="shared" si="126"/>
        <v>61.1875</v>
      </c>
      <c r="N1169" t="b">
        <v>0</v>
      </c>
      <c r="O1169" s="5">
        <f t="shared" si="127"/>
        <v>1.6316666666666667E-2</v>
      </c>
      <c r="P1169" s="14">
        <f t="shared" si="128"/>
        <v>61.1875</v>
      </c>
      <c r="Q1169" s="8">
        <f t="shared" si="129"/>
        <v>41863.734895833331</v>
      </c>
      <c r="R1169" s="8">
        <f t="shared" si="130"/>
        <v>41894.734895833331</v>
      </c>
      <c r="S1169" t="s">
        <v>8284</v>
      </c>
      <c r="T1169" t="str">
        <f t="shared" si="131"/>
        <v>food</v>
      </c>
      <c r="U1169" t="str">
        <f t="shared" si="132"/>
        <v>food trucks</v>
      </c>
    </row>
    <row r="1170" spans="1:21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14">
        <f t="shared" si="126"/>
        <v>340</v>
      </c>
      <c r="N1170" t="b">
        <v>0</v>
      </c>
      <c r="O1170" s="5">
        <f t="shared" si="127"/>
        <v>5.6666666666666664E-2</v>
      </c>
      <c r="P1170" s="14">
        <f t="shared" si="128"/>
        <v>340</v>
      </c>
      <c r="Q1170" s="8">
        <f t="shared" si="129"/>
        <v>42605.053993055553</v>
      </c>
      <c r="R1170" s="8">
        <f t="shared" si="130"/>
        <v>42635.053993055553</v>
      </c>
      <c r="S1170" t="s">
        <v>8284</v>
      </c>
      <c r="T1170" t="str">
        <f t="shared" si="131"/>
        <v>food</v>
      </c>
      <c r="U1170" t="str">
        <f t="shared" si="132"/>
        <v>food trucks</v>
      </c>
    </row>
    <row r="1171" spans="1:21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14">
        <f t="shared" si="126"/>
        <v>5.666666666666667</v>
      </c>
      <c r="N1171" t="b">
        <v>0</v>
      </c>
      <c r="O1171" s="5">
        <f t="shared" si="127"/>
        <v>1.6999999999999999E-3</v>
      </c>
      <c r="P1171" s="14">
        <f t="shared" si="128"/>
        <v>5.666666666666667</v>
      </c>
      <c r="Q1171" s="8">
        <f t="shared" si="129"/>
        <v>42027.353738425925</v>
      </c>
      <c r="R1171" s="8">
        <f t="shared" si="130"/>
        <v>42057.353738425925</v>
      </c>
      <c r="S1171" t="s">
        <v>8284</v>
      </c>
      <c r="T1171" t="str">
        <f t="shared" si="131"/>
        <v>food</v>
      </c>
      <c r="U1171" t="str">
        <f t="shared" si="132"/>
        <v>food trucks</v>
      </c>
    </row>
    <row r="1172" spans="1:21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14">
        <f t="shared" si="126"/>
        <v>50</v>
      </c>
      <c r="N1172" t="b">
        <v>0</v>
      </c>
      <c r="O1172" s="5">
        <f t="shared" si="127"/>
        <v>4.0000000000000001E-3</v>
      </c>
      <c r="P1172" s="14">
        <f t="shared" si="128"/>
        <v>50</v>
      </c>
      <c r="Q1172" s="8">
        <f t="shared" si="129"/>
        <v>42124.893182870372</v>
      </c>
      <c r="R1172" s="8">
        <f t="shared" si="130"/>
        <v>42154.893182870372</v>
      </c>
      <c r="S1172" t="s">
        <v>8284</v>
      </c>
      <c r="T1172" t="str">
        <f t="shared" si="131"/>
        <v>food</v>
      </c>
      <c r="U1172" t="str">
        <f t="shared" si="132"/>
        <v>food trucks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14">
        <f t="shared" si="126"/>
        <v>25</v>
      </c>
      <c r="N1173" t="b">
        <v>0</v>
      </c>
      <c r="O1173" s="5">
        <f t="shared" si="127"/>
        <v>1E-3</v>
      </c>
      <c r="P1173" s="14">
        <f t="shared" si="128"/>
        <v>25</v>
      </c>
      <c r="Q1173" s="8">
        <f t="shared" si="129"/>
        <v>41938.804710648146</v>
      </c>
      <c r="R1173" s="8">
        <f t="shared" si="130"/>
        <v>41956.846377314811</v>
      </c>
      <c r="S1173" t="s">
        <v>8284</v>
      </c>
      <c r="T1173" t="str">
        <f t="shared" si="131"/>
        <v>food</v>
      </c>
      <c r="U1173" t="str">
        <f t="shared" si="132"/>
        <v>food trucks</v>
      </c>
    </row>
    <row r="1174" spans="1:2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14" t="e">
        <f t="shared" si="126"/>
        <v>#DIV/0!</v>
      </c>
      <c r="N1174" t="b">
        <v>0</v>
      </c>
      <c r="O1174" s="5">
        <f t="shared" si="127"/>
        <v>0</v>
      </c>
      <c r="P1174" s="14" t="e">
        <f t="shared" si="128"/>
        <v>#DIV/0!</v>
      </c>
      <c r="Q1174" s="8">
        <f t="shared" si="129"/>
        <v>41841.682314814818</v>
      </c>
      <c r="R1174" s="8">
        <f t="shared" si="130"/>
        <v>41871.682314814818</v>
      </c>
      <c r="S1174" t="s">
        <v>8284</v>
      </c>
      <c r="T1174" t="str">
        <f t="shared" si="131"/>
        <v>food</v>
      </c>
      <c r="U1174" t="str">
        <f t="shared" si="132"/>
        <v>food trucks</v>
      </c>
    </row>
    <row r="1175" spans="1:21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14">
        <f t="shared" si="126"/>
        <v>30</v>
      </c>
      <c r="N1175" t="b">
        <v>0</v>
      </c>
      <c r="O1175" s="5">
        <f t="shared" si="127"/>
        <v>2.4000000000000001E-4</v>
      </c>
      <c r="P1175" s="14">
        <f t="shared" si="128"/>
        <v>30</v>
      </c>
      <c r="Q1175" s="8">
        <f t="shared" si="129"/>
        <v>42184.185844907406</v>
      </c>
      <c r="R1175" s="8">
        <f t="shared" si="130"/>
        <v>42219.185844907406</v>
      </c>
      <c r="S1175" t="s">
        <v>8284</v>
      </c>
      <c r="T1175" t="str">
        <f t="shared" si="131"/>
        <v>food</v>
      </c>
      <c r="U1175" t="str">
        <f t="shared" si="132"/>
        <v>food trucks</v>
      </c>
    </row>
    <row r="1176" spans="1:21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14">
        <f t="shared" si="126"/>
        <v>46.631578947368418</v>
      </c>
      <c r="N1176" t="b">
        <v>0</v>
      </c>
      <c r="O1176" s="5">
        <f t="shared" si="127"/>
        <v>5.906666666666667E-2</v>
      </c>
      <c r="P1176" s="14">
        <f t="shared" si="128"/>
        <v>46.631578947368418</v>
      </c>
      <c r="Q1176" s="8">
        <f t="shared" si="129"/>
        <v>42468.84174768519</v>
      </c>
      <c r="R1176" s="8">
        <f t="shared" si="130"/>
        <v>42498.84174768519</v>
      </c>
      <c r="S1176" t="s">
        <v>8284</v>
      </c>
      <c r="T1176" t="str">
        <f t="shared" si="131"/>
        <v>food</v>
      </c>
      <c r="U1176" t="str">
        <f t="shared" si="132"/>
        <v>food trucks</v>
      </c>
    </row>
    <row r="1177" spans="1:21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14">
        <f t="shared" si="126"/>
        <v>65</v>
      </c>
      <c r="N1177" t="b">
        <v>0</v>
      </c>
      <c r="O1177" s="5">
        <f t="shared" si="127"/>
        <v>2.9250000000000002E-2</v>
      </c>
      <c r="P1177" s="14">
        <f t="shared" si="128"/>
        <v>65</v>
      </c>
      <c r="Q1177" s="8">
        <f t="shared" si="129"/>
        <v>42170.728460648148</v>
      </c>
      <c r="R1177" s="8">
        <f t="shared" si="130"/>
        <v>42200.728460648148</v>
      </c>
      <c r="S1177" t="s">
        <v>8284</v>
      </c>
      <c r="T1177" t="str">
        <f t="shared" si="131"/>
        <v>food</v>
      </c>
      <c r="U1177" t="str">
        <f t="shared" si="132"/>
        <v>food trucks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14">
        <f t="shared" si="126"/>
        <v>10</v>
      </c>
      <c r="N1178" t="b">
        <v>0</v>
      </c>
      <c r="O1178" s="5">
        <f t="shared" si="127"/>
        <v>5.7142857142857142E-5</v>
      </c>
      <c r="P1178" s="14">
        <f t="shared" si="128"/>
        <v>10</v>
      </c>
      <c r="Q1178" s="8">
        <f t="shared" si="129"/>
        <v>42746.019652777773</v>
      </c>
      <c r="R1178" s="8">
        <f t="shared" si="130"/>
        <v>42800.541666666672</v>
      </c>
      <c r="S1178" t="s">
        <v>8284</v>
      </c>
      <c r="T1178" t="str">
        <f t="shared" si="131"/>
        <v>food</v>
      </c>
      <c r="U1178" t="str">
        <f t="shared" si="132"/>
        <v>food trucks</v>
      </c>
    </row>
    <row r="1179" spans="1:21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14" t="e">
        <f t="shared" si="126"/>
        <v>#DIV/0!</v>
      </c>
      <c r="N1179" t="b">
        <v>0</v>
      </c>
      <c r="O1179" s="5">
        <f t="shared" si="127"/>
        <v>0</v>
      </c>
      <c r="P1179" s="14" t="e">
        <f t="shared" si="128"/>
        <v>#DIV/0!</v>
      </c>
      <c r="Q1179" s="8">
        <f t="shared" si="129"/>
        <v>41897.660833333335</v>
      </c>
      <c r="R1179" s="8">
        <f t="shared" si="130"/>
        <v>41927.660833333335</v>
      </c>
      <c r="S1179" t="s">
        <v>8284</v>
      </c>
      <c r="T1179" t="str">
        <f t="shared" si="131"/>
        <v>food</v>
      </c>
      <c r="U1179" t="str">
        <f t="shared" si="132"/>
        <v>food trucks</v>
      </c>
    </row>
    <row r="1180" spans="1:21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14">
        <f t="shared" si="126"/>
        <v>5</v>
      </c>
      <c r="N1180" t="b">
        <v>0</v>
      </c>
      <c r="O1180" s="5">
        <f t="shared" si="127"/>
        <v>6.666666666666667E-5</v>
      </c>
      <c r="P1180" s="14">
        <f t="shared" si="128"/>
        <v>5</v>
      </c>
      <c r="Q1180" s="8">
        <f t="shared" si="129"/>
        <v>41837.905694444446</v>
      </c>
      <c r="R1180" s="8">
        <f t="shared" si="130"/>
        <v>41867.905694444446</v>
      </c>
      <c r="S1180" t="s">
        <v>8284</v>
      </c>
      <c r="T1180" t="str">
        <f t="shared" si="131"/>
        <v>food</v>
      </c>
      <c r="U1180" t="str">
        <f t="shared" si="132"/>
        <v>food trucks</v>
      </c>
    </row>
    <row r="1181" spans="1:21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14">
        <f t="shared" si="126"/>
        <v>640</v>
      </c>
      <c r="N1181" t="b">
        <v>0</v>
      </c>
      <c r="O1181" s="5">
        <f t="shared" si="127"/>
        <v>5.3333333333333337E-2</v>
      </c>
      <c r="P1181" s="14">
        <f t="shared" si="128"/>
        <v>640</v>
      </c>
      <c r="Q1181" s="8">
        <f t="shared" si="129"/>
        <v>42275.720219907409</v>
      </c>
      <c r="R1181" s="8">
        <f t="shared" si="130"/>
        <v>42305.720219907409</v>
      </c>
      <c r="S1181" t="s">
        <v>8284</v>
      </c>
      <c r="T1181" t="str">
        <f t="shared" si="131"/>
        <v>food</v>
      </c>
      <c r="U1181" t="str">
        <f t="shared" si="132"/>
        <v>food trucks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14">
        <f t="shared" si="126"/>
        <v>69.117647058823536</v>
      </c>
      <c r="N1182" t="b">
        <v>0</v>
      </c>
      <c r="O1182" s="5">
        <f t="shared" si="127"/>
        <v>0.11749999999999999</v>
      </c>
      <c r="P1182" s="14">
        <f t="shared" si="128"/>
        <v>69.117647058823536</v>
      </c>
      <c r="Q1182" s="8">
        <f t="shared" si="129"/>
        <v>41781.806875000002</v>
      </c>
      <c r="R1182" s="8">
        <f t="shared" si="130"/>
        <v>41818.806875000002</v>
      </c>
      <c r="S1182" t="s">
        <v>8284</v>
      </c>
      <c r="T1182" t="str">
        <f t="shared" si="131"/>
        <v>food</v>
      </c>
      <c r="U1182" t="str">
        <f t="shared" si="132"/>
        <v>food trucks</v>
      </c>
    </row>
    <row r="1183" spans="1:2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14">
        <f t="shared" si="126"/>
        <v>1.3333333333333333</v>
      </c>
      <c r="N1183" t="b">
        <v>0</v>
      </c>
      <c r="O1183" s="5">
        <f t="shared" si="127"/>
        <v>8.0000000000000007E-5</v>
      </c>
      <c r="P1183" s="14">
        <f t="shared" si="128"/>
        <v>1.3333333333333333</v>
      </c>
      <c r="Q1183" s="8">
        <f t="shared" si="129"/>
        <v>42034.339363425926</v>
      </c>
      <c r="R1183" s="8">
        <f t="shared" si="130"/>
        <v>42064.339363425926</v>
      </c>
      <c r="S1183" t="s">
        <v>8284</v>
      </c>
      <c r="T1183" t="str">
        <f t="shared" si="131"/>
        <v>food</v>
      </c>
      <c r="U1183" t="str">
        <f t="shared" si="132"/>
        <v>food trucks</v>
      </c>
    </row>
    <row r="1184" spans="1:21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14">
        <f t="shared" si="126"/>
        <v>10.5</v>
      </c>
      <c r="N1184" t="b">
        <v>0</v>
      </c>
      <c r="O1184" s="5">
        <f t="shared" si="127"/>
        <v>4.2000000000000003E-2</v>
      </c>
      <c r="P1184" s="14">
        <f t="shared" si="128"/>
        <v>10.5</v>
      </c>
      <c r="Q1184" s="8">
        <f t="shared" si="129"/>
        <v>42728.827407407407</v>
      </c>
      <c r="R1184" s="8">
        <f t="shared" si="130"/>
        <v>42747.695833333331</v>
      </c>
      <c r="S1184" t="s">
        <v>8284</v>
      </c>
      <c r="T1184" t="str">
        <f t="shared" si="131"/>
        <v>food</v>
      </c>
      <c r="U1184" t="str">
        <f t="shared" si="132"/>
        <v>food trucks</v>
      </c>
    </row>
    <row r="1185" spans="1:21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14">
        <f t="shared" si="126"/>
        <v>33.333333333333336</v>
      </c>
      <c r="N1185" t="b">
        <v>0</v>
      </c>
      <c r="O1185" s="5">
        <f t="shared" si="127"/>
        <v>0.04</v>
      </c>
      <c r="P1185" s="14">
        <f t="shared" si="128"/>
        <v>33.333333333333336</v>
      </c>
      <c r="Q1185" s="8">
        <f t="shared" si="129"/>
        <v>42656.86137731481</v>
      </c>
      <c r="R1185" s="8">
        <f t="shared" si="130"/>
        <v>42676.165972222225</v>
      </c>
      <c r="S1185" t="s">
        <v>8284</v>
      </c>
      <c r="T1185" t="str">
        <f t="shared" si="131"/>
        <v>food</v>
      </c>
      <c r="U1185" t="str">
        <f t="shared" si="132"/>
        <v>food trucks</v>
      </c>
    </row>
    <row r="1186" spans="1:21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14">
        <f t="shared" si="126"/>
        <v>61.562666666666665</v>
      </c>
      <c r="N1186" t="b">
        <v>1</v>
      </c>
      <c r="O1186" s="5">
        <f t="shared" si="127"/>
        <v>1.0493636363636363</v>
      </c>
      <c r="P1186" s="14">
        <f t="shared" si="128"/>
        <v>61.562666666666665</v>
      </c>
      <c r="Q1186" s="8">
        <f t="shared" si="129"/>
        <v>42741.599664351852</v>
      </c>
      <c r="R1186" s="8">
        <f t="shared" si="130"/>
        <v>42772.599664351852</v>
      </c>
      <c r="S1186" t="s">
        <v>8285</v>
      </c>
      <c r="T1186" t="str">
        <f t="shared" si="131"/>
        <v>photography</v>
      </c>
      <c r="U1186" t="str">
        <f t="shared" si="132"/>
        <v>photobooks</v>
      </c>
    </row>
    <row r="1187" spans="1:21" ht="28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14">
        <f t="shared" si="126"/>
        <v>118.73873873873873</v>
      </c>
      <c r="N1187" t="b">
        <v>1</v>
      </c>
      <c r="O1187" s="5">
        <f t="shared" si="127"/>
        <v>1.0544</v>
      </c>
      <c r="P1187" s="14">
        <f t="shared" si="128"/>
        <v>118.73873873873873</v>
      </c>
      <c r="Q1187" s="8">
        <f t="shared" si="129"/>
        <v>42130.865150462967</v>
      </c>
      <c r="R1187" s="8">
        <f t="shared" si="130"/>
        <v>42163.166666666672</v>
      </c>
      <c r="S1187" t="s">
        <v>8285</v>
      </c>
      <c r="T1187" t="str">
        <f t="shared" si="131"/>
        <v>photography</v>
      </c>
      <c r="U1187" t="str">
        <f t="shared" si="132"/>
        <v>photobooks</v>
      </c>
    </row>
    <row r="1188" spans="1:21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14">
        <f t="shared" si="126"/>
        <v>65.081300813008127</v>
      </c>
      <c r="N1188" t="b">
        <v>1</v>
      </c>
      <c r="O1188" s="5">
        <f t="shared" si="127"/>
        <v>1.0673333333333332</v>
      </c>
      <c r="P1188" s="14">
        <f t="shared" si="128"/>
        <v>65.081300813008127</v>
      </c>
      <c r="Q1188" s="8">
        <f t="shared" si="129"/>
        <v>42123.86336805555</v>
      </c>
      <c r="R1188" s="8">
        <f t="shared" si="130"/>
        <v>42156.945833333331</v>
      </c>
      <c r="S1188" t="s">
        <v>8285</v>
      </c>
      <c r="T1188" t="str">
        <f t="shared" si="131"/>
        <v>photography</v>
      </c>
      <c r="U1188" t="str">
        <f t="shared" si="132"/>
        <v>photobooks</v>
      </c>
    </row>
    <row r="1189" spans="1:21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14">
        <f t="shared" si="126"/>
        <v>130.15714285714284</v>
      </c>
      <c r="N1189" t="b">
        <v>1</v>
      </c>
      <c r="O1189" s="5">
        <f t="shared" si="127"/>
        <v>1.0412571428571429</v>
      </c>
      <c r="P1189" s="14">
        <f t="shared" si="128"/>
        <v>130.15714285714284</v>
      </c>
      <c r="Q1189" s="8">
        <f t="shared" si="129"/>
        <v>42109.894942129627</v>
      </c>
      <c r="R1189" s="8">
        <f t="shared" si="130"/>
        <v>42141.75</v>
      </c>
      <c r="S1189" t="s">
        <v>8285</v>
      </c>
      <c r="T1189" t="str">
        <f t="shared" si="131"/>
        <v>photography</v>
      </c>
      <c r="U1189" t="str">
        <f t="shared" si="132"/>
        <v>photobooks</v>
      </c>
    </row>
    <row r="1190" spans="1:21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14">
        <f t="shared" si="126"/>
        <v>37.776470588235291</v>
      </c>
      <c r="N1190" t="b">
        <v>1</v>
      </c>
      <c r="O1190" s="5">
        <f t="shared" si="127"/>
        <v>1.6054999999999999</v>
      </c>
      <c r="P1190" s="14">
        <f t="shared" si="128"/>
        <v>37.776470588235291</v>
      </c>
      <c r="Q1190" s="8">
        <f t="shared" si="129"/>
        <v>42711.700694444444</v>
      </c>
      <c r="R1190" s="8">
        <f t="shared" si="130"/>
        <v>42732.700694444444</v>
      </c>
      <c r="S1190" t="s">
        <v>8285</v>
      </c>
      <c r="T1190" t="str">
        <f t="shared" si="131"/>
        <v>photography</v>
      </c>
      <c r="U1190" t="str">
        <f t="shared" si="132"/>
        <v>photobooks</v>
      </c>
    </row>
    <row r="1191" spans="1:21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14">
        <f t="shared" si="126"/>
        <v>112.79069767441861</v>
      </c>
      <c r="N1191" t="b">
        <v>1</v>
      </c>
      <c r="O1191" s="5">
        <f t="shared" si="127"/>
        <v>1.0777777777777777</v>
      </c>
      <c r="P1191" s="14">
        <f t="shared" si="128"/>
        <v>112.79069767441861</v>
      </c>
      <c r="Q1191" s="8">
        <f t="shared" si="129"/>
        <v>42529.979108796295</v>
      </c>
      <c r="R1191" s="8">
        <f t="shared" si="130"/>
        <v>42550.979108796295</v>
      </c>
      <c r="S1191" t="s">
        <v>8285</v>
      </c>
      <c r="T1191" t="str">
        <f t="shared" si="131"/>
        <v>photography</v>
      </c>
      <c r="U1191" t="str">
        <f t="shared" si="132"/>
        <v>photobooks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14">
        <f t="shared" si="126"/>
        <v>51.92307692307692</v>
      </c>
      <c r="N1192" t="b">
        <v>1</v>
      </c>
      <c r="O1192" s="5">
        <f t="shared" si="127"/>
        <v>1.35</v>
      </c>
      <c r="P1192" s="14">
        <f t="shared" si="128"/>
        <v>51.92307692307692</v>
      </c>
      <c r="Q1192" s="8">
        <f t="shared" si="129"/>
        <v>41852.665798611109</v>
      </c>
      <c r="R1192" s="8">
        <f t="shared" si="130"/>
        <v>41882.665798611109</v>
      </c>
      <c r="S1192" t="s">
        <v>8285</v>
      </c>
      <c r="T1192" t="str">
        <f t="shared" si="131"/>
        <v>photography</v>
      </c>
      <c r="U1192" t="str">
        <f t="shared" si="132"/>
        <v>photobooks</v>
      </c>
    </row>
    <row r="1193" spans="1:21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14">
        <f t="shared" si="126"/>
        <v>89.242424242424249</v>
      </c>
      <c r="N1193" t="b">
        <v>1</v>
      </c>
      <c r="O1193" s="5">
        <f t="shared" si="127"/>
        <v>1.0907407407407408</v>
      </c>
      <c r="P1193" s="14">
        <f t="shared" si="128"/>
        <v>89.242424242424249</v>
      </c>
      <c r="Q1193" s="8">
        <f t="shared" si="129"/>
        <v>42419.603703703702</v>
      </c>
      <c r="R1193" s="8">
        <f t="shared" si="130"/>
        <v>42449.562037037031</v>
      </c>
      <c r="S1193" t="s">
        <v>8285</v>
      </c>
      <c r="T1193" t="str">
        <f t="shared" si="131"/>
        <v>photography</v>
      </c>
      <c r="U1193" t="str">
        <f t="shared" si="132"/>
        <v>photobooks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14">
        <f t="shared" si="126"/>
        <v>19.333333333333332</v>
      </c>
      <c r="N1194" t="b">
        <v>1</v>
      </c>
      <c r="O1194" s="5">
        <f t="shared" si="127"/>
        <v>2.9</v>
      </c>
      <c r="P1194" s="14">
        <f t="shared" si="128"/>
        <v>19.333333333333332</v>
      </c>
      <c r="Q1194" s="8">
        <f t="shared" si="129"/>
        <v>42747.506689814814</v>
      </c>
      <c r="R1194" s="8">
        <f t="shared" si="130"/>
        <v>42777.506689814814</v>
      </c>
      <c r="S1194" t="s">
        <v>8285</v>
      </c>
      <c r="T1194" t="str">
        <f t="shared" si="131"/>
        <v>photography</v>
      </c>
      <c r="U1194" t="str">
        <f t="shared" si="132"/>
        <v>photobooks</v>
      </c>
    </row>
    <row r="1195" spans="1:21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14">
        <f t="shared" si="126"/>
        <v>79.967032967032964</v>
      </c>
      <c r="N1195" t="b">
        <v>1</v>
      </c>
      <c r="O1195" s="5">
        <f t="shared" si="127"/>
        <v>1.0395714285714286</v>
      </c>
      <c r="P1195" s="14">
        <f t="shared" si="128"/>
        <v>79.967032967032964</v>
      </c>
      <c r="Q1195" s="8">
        <f t="shared" si="129"/>
        <v>42409.776076388895</v>
      </c>
      <c r="R1195" s="8">
        <f t="shared" si="130"/>
        <v>42469.734409722223</v>
      </c>
      <c r="S1195" t="s">
        <v>8285</v>
      </c>
      <c r="T1195" t="str">
        <f t="shared" si="131"/>
        <v>photography</v>
      </c>
      <c r="U1195" t="str">
        <f t="shared" si="132"/>
        <v>photobooks</v>
      </c>
    </row>
    <row r="1196" spans="1:21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14">
        <f t="shared" si="126"/>
        <v>56.414565826330531</v>
      </c>
      <c r="N1196" t="b">
        <v>1</v>
      </c>
      <c r="O1196" s="5">
        <f t="shared" si="127"/>
        <v>3.2223999999999999</v>
      </c>
      <c r="P1196" s="14">
        <f t="shared" si="128"/>
        <v>56.414565826330531</v>
      </c>
      <c r="Q1196" s="8">
        <f t="shared" si="129"/>
        <v>42072.488182870366</v>
      </c>
      <c r="R1196" s="8">
        <f t="shared" si="130"/>
        <v>42102.488182870366</v>
      </c>
      <c r="S1196" t="s">
        <v>8285</v>
      </c>
      <c r="T1196" t="str">
        <f t="shared" si="131"/>
        <v>photography</v>
      </c>
      <c r="U1196" t="str">
        <f t="shared" si="132"/>
        <v>photobooks</v>
      </c>
    </row>
    <row r="1197" spans="1:21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14">
        <f t="shared" si="126"/>
        <v>79.411764705882348</v>
      </c>
      <c r="N1197" t="b">
        <v>1</v>
      </c>
      <c r="O1197" s="5">
        <f t="shared" si="127"/>
        <v>1.35</v>
      </c>
      <c r="P1197" s="14">
        <f t="shared" si="128"/>
        <v>79.411764705882348</v>
      </c>
      <c r="Q1197" s="8">
        <f t="shared" si="129"/>
        <v>42298.34783564815</v>
      </c>
      <c r="R1197" s="8">
        <f t="shared" si="130"/>
        <v>42358.375</v>
      </c>
      <c r="S1197" t="s">
        <v>8285</v>
      </c>
      <c r="T1197" t="str">
        <f t="shared" si="131"/>
        <v>photography</v>
      </c>
      <c r="U1197" t="str">
        <f t="shared" si="132"/>
        <v>photobooks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14">
        <f t="shared" si="126"/>
        <v>76.439453125</v>
      </c>
      <c r="N1198" t="b">
        <v>1</v>
      </c>
      <c r="O1198" s="5">
        <f t="shared" si="127"/>
        <v>2.6991034482758622</v>
      </c>
      <c r="P1198" s="14">
        <f t="shared" si="128"/>
        <v>76.439453125</v>
      </c>
      <c r="Q1198" s="8">
        <f t="shared" si="129"/>
        <v>42326.818738425922</v>
      </c>
      <c r="R1198" s="8">
        <f t="shared" si="130"/>
        <v>42356.818738425922</v>
      </c>
      <c r="S1198" t="s">
        <v>8285</v>
      </c>
      <c r="T1198" t="str">
        <f t="shared" si="131"/>
        <v>photography</v>
      </c>
      <c r="U1198" t="str">
        <f t="shared" si="132"/>
        <v>photobooks</v>
      </c>
    </row>
    <row r="1199" spans="1:21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14">
        <f t="shared" si="126"/>
        <v>121</v>
      </c>
      <c r="N1199" t="b">
        <v>1</v>
      </c>
      <c r="O1199" s="5">
        <f t="shared" si="127"/>
        <v>2.5329333333333333</v>
      </c>
      <c r="P1199" s="14">
        <f t="shared" si="128"/>
        <v>121</v>
      </c>
      <c r="Q1199" s="8">
        <f t="shared" si="129"/>
        <v>42503.66474537037</v>
      </c>
      <c r="R1199" s="8">
        <f t="shared" si="130"/>
        <v>42534.249305555553</v>
      </c>
      <c r="S1199" t="s">
        <v>8285</v>
      </c>
      <c r="T1199" t="str">
        <f t="shared" si="131"/>
        <v>photography</v>
      </c>
      <c r="U1199" t="str">
        <f t="shared" si="132"/>
        <v>photobooks</v>
      </c>
    </row>
    <row r="1200" spans="1:21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14">
        <f t="shared" si="126"/>
        <v>54.616766467065865</v>
      </c>
      <c r="N1200" t="b">
        <v>1</v>
      </c>
      <c r="O1200" s="5">
        <f t="shared" si="127"/>
        <v>2.6059999999999999</v>
      </c>
      <c r="P1200" s="14">
        <f t="shared" si="128"/>
        <v>54.616766467065865</v>
      </c>
      <c r="Q1200" s="8">
        <f t="shared" si="129"/>
        <v>42333.619050925925</v>
      </c>
      <c r="R1200" s="8">
        <f t="shared" si="130"/>
        <v>42369.125</v>
      </c>
      <c r="S1200" t="s">
        <v>8285</v>
      </c>
      <c r="T1200" t="str">
        <f t="shared" si="131"/>
        <v>photography</v>
      </c>
      <c r="U1200" t="str">
        <f t="shared" si="132"/>
        <v>photobooks</v>
      </c>
    </row>
    <row r="1201" spans="1:21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14">
        <f t="shared" si="126"/>
        <v>299.22222222222223</v>
      </c>
      <c r="N1201" t="b">
        <v>1</v>
      </c>
      <c r="O1201" s="5">
        <f t="shared" si="127"/>
        <v>1.0131677953348381</v>
      </c>
      <c r="P1201" s="14">
        <f t="shared" si="128"/>
        <v>299.22222222222223</v>
      </c>
      <c r="Q1201" s="8">
        <f t="shared" si="129"/>
        <v>42161.770833333328</v>
      </c>
      <c r="R1201" s="8">
        <f t="shared" si="130"/>
        <v>42193.770833333328</v>
      </c>
      <c r="S1201" t="s">
        <v>8285</v>
      </c>
      <c r="T1201" t="str">
        <f t="shared" si="131"/>
        <v>photography</v>
      </c>
      <c r="U1201" t="str">
        <f t="shared" si="132"/>
        <v>photobooks</v>
      </c>
    </row>
    <row r="1202" spans="1:21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14">
        <f t="shared" si="126"/>
        <v>58.533980582524272</v>
      </c>
      <c r="N1202" t="b">
        <v>1</v>
      </c>
      <c r="O1202" s="5">
        <f t="shared" si="127"/>
        <v>1.2560416666666667</v>
      </c>
      <c r="P1202" s="14">
        <f t="shared" si="128"/>
        <v>58.533980582524272</v>
      </c>
      <c r="Q1202" s="8">
        <f t="shared" si="129"/>
        <v>42089.477500000001</v>
      </c>
      <c r="R1202" s="8">
        <f t="shared" si="130"/>
        <v>42110.477500000001</v>
      </c>
      <c r="S1202" t="s">
        <v>8285</v>
      </c>
      <c r="T1202" t="str">
        <f t="shared" si="131"/>
        <v>photography</v>
      </c>
      <c r="U1202" t="str">
        <f t="shared" si="132"/>
        <v>photobooks</v>
      </c>
    </row>
    <row r="1203" spans="1:21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14">
        <f t="shared" si="126"/>
        <v>55.371801801801809</v>
      </c>
      <c r="N1203" t="b">
        <v>1</v>
      </c>
      <c r="O1203" s="5">
        <f t="shared" si="127"/>
        <v>1.0243783333333334</v>
      </c>
      <c r="P1203" s="14">
        <f t="shared" si="128"/>
        <v>55.371801801801809</v>
      </c>
      <c r="Q1203" s="8">
        <f t="shared" si="129"/>
        <v>42536.60701388889</v>
      </c>
      <c r="R1203" s="8">
        <f t="shared" si="130"/>
        <v>42566.60701388889</v>
      </c>
      <c r="S1203" t="s">
        <v>8285</v>
      </c>
      <c r="T1203" t="str">
        <f t="shared" si="131"/>
        <v>photography</v>
      </c>
      <c r="U1203" t="str">
        <f t="shared" si="132"/>
        <v>photobooks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14">
        <f t="shared" si="126"/>
        <v>183.80442804428046</v>
      </c>
      <c r="N1204" t="b">
        <v>1</v>
      </c>
      <c r="O1204" s="5">
        <f t="shared" si="127"/>
        <v>1.99244</v>
      </c>
      <c r="P1204" s="14">
        <f t="shared" si="128"/>
        <v>183.80442804428046</v>
      </c>
      <c r="Q1204" s="8">
        <f t="shared" si="129"/>
        <v>42152.288819444439</v>
      </c>
      <c r="R1204" s="8">
        <f t="shared" si="130"/>
        <v>42182.288819444439</v>
      </c>
      <c r="S1204" t="s">
        <v>8285</v>
      </c>
      <c r="T1204" t="str">
        <f t="shared" si="131"/>
        <v>photography</v>
      </c>
      <c r="U1204" t="str">
        <f t="shared" si="132"/>
        <v>photobooks</v>
      </c>
    </row>
    <row r="1205" spans="1:21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14">
        <f t="shared" si="126"/>
        <v>165.34653465346534</v>
      </c>
      <c r="N1205" t="b">
        <v>1</v>
      </c>
      <c r="O1205" s="5">
        <f t="shared" si="127"/>
        <v>1.0245398773006136</v>
      </c>
      <c r="P1205" s="14">
        <f t="shared" si="128"/>
        <v>165.34653465346534</v>
      </c>
      <c r="Q1205" s="8">
        <f t="shared" si="129"/>
        <v>42125.614895833336</v>
      </c>
      <c r="R1205" s="8">
        <f t="shared" si="130"/>
        <v>42155.614895833336</v>
      </c>
      <c r="S1205" t="s">
        <v>8285</v>
      </c>
      <c r="T1205" t="str">
        <f t="shared" si="131"/>
        <v>photography</v>
      </c>
      <c r="U1205" t="str">
        <f t="shared" si="132"/>
        <v>photobooks</v>
      </c>
    </row>
    <row r="1206" spans="1:21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14">
        <f t="shared" si="126"/>
        <v>234.78947368421052</v>
      </c>
      <c r="N1206" t="b">
        <v>1</v>
      </c>
      <c r="O1206" s="5">
        <f t="shared" si="127"/>
        <v>1.0294615384615384</v>
      </c>
      <c r="P1206" s="14">
        <f t="shared" si="128"/>
        <v>234.78947368421052</v>
      </c>
      <c r="Q1206" s="8">
        <f t="shared" si="129"/>
        <v>42297.748067129629</v>
      </c>
      <c r="R1206" s="8">
        <f t="shared" si="130"/>
        <v>42342.208333333328</v>
      </c>
      <c r="S1206" t="s">
        <v>8285</v>
      </c>
      <c r="T1206" t="str">
        <f t="shared" si="131"/>
        <v>photography</v>
      </c>
      <c r="U1206" t="str">
        <f t="shared" si="132"/>
        <v>photobooks</v>
      </c>
    </row>
    <row r="1207" spans="1:21" ht="28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14">
        <f t="shared" si="126"/>
        <v>211.48387096774192</v>
      </c>
      <c r="N1207" t="b">
        <v>1</v>
      </c>
      <c r="O1207" s="5">
        <f t="shared" si="127"/>
        <v>1.0086153846153847</v>
      </c>
      <c r="P1207" s="14">
        <f t="shared" si="128"/>
        <v>211.48387096774192</v>
      </c>
      <c r="Q1207" s="8">
        <f t="shared" si="129"/>
        <v>42138.506377314814</v>
      </c>
      <c r="R1207" s="8">
        <f t="shared" si="130"/>
        <v>42168.506377314814</v>
      </c>
      <c r="S1207" t="s">
        <v>8285</v>
      </c>
      <c r="T1207" t="str">
        <f t="shared" si="131"/>
        <v>photography</v>
      </c>
      <c r="U1207" t="str">
        <f t="shared" si="132"/>
        <v>photobooks</v>
      </c>
    </row>
    <row r="1208" spans="1:21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14">
        <f t="shared" si="126"/>
        <v>32.34375</v>
      </c>
      <c r="N1208" t="b">
        <v>1</v>
      </c>
      <c r="O1208" s="5">
        <f t="shared" si="127"/>
        <v>1.1499999999999999</v>
      </c>
      <c r="P1208" s="14">
        <f t="shared" si="128"/>
        <v>32.34375</v>
      </c>
      <c r="Q1208" s="8">
        <f t="shared" si="129"/>
        <v>42772.776076388895</v>
      </c>
      <c r="R1208" s="8">
        <f t="shared" si="130"/>
        <v>42805.561805555553</v>
      </c>
      <c r="S1208" t="s">
        <v>8285</v>
      </c>
      <c r="T1208" t="str">
        <f t="shared" si="131"/>
        <v>photography</v>
      </c>
      <c r="U1208" t="str">
        <f t="shared" si="132"/>
        <v>photobooks</v>
      </c>
    </row>
    <row r="1209" spans="1:2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14">
        <f t="shared" si="126"/>
        <v>123.37588652482269</v>
      </c>
      <c r="N1209" t="b">
        <v>1</v>
      </c>
      <c r="O1209" s="5">
        <f t="shared" si="127"/>
        <v>1.0416766467065868</v>
      </c>
      <c r="P1209" s="14">
        <f t="shared" si="128"/>
        <v>123.37588652482269</v>
      </c>
      <c r="Q1209" s="8">
        <f t="shared" si="129"/>
        <v>42430.430243055554</v>
      </c>
      <c r="R1209" s="8">
        <f t="shared" si="130"/>
        <v>42460.416666666672</v>
      </c>
      <c r="S1209" t="s">
        <v>8285</v>
      </c>
      <c r="T1209" t="str">
        <f t="shared" si="131"/>
        <v>photography</v>
      </c>
      <c r="U1209" t="str">
        <f t="shared" si="132"/>
        <v>photobooks</v>
      </c>
    </row>
    <row r="1210" spans="1:21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14">
        <f t="shared" si="126"/>
        <v>207.06666666666666</v>
      </c>
      <c r="N1210" t="b">
        <v>1</v>
      </c>
      <c r="O1210" s="5">
        <f t="shared" si="127"/>
        <v>1.5529999999999999</v>
      </c>
      <c r="P1210" s="14">
        <f t="shared" si="128"/>
        <v>207.06666666666666</v>
      </c>
      <c r="Q1210" s="8">
        <f t="shared" si="129"/>
        <v>42423.709074074075</v>
      </c>
      <c r="R1210" s="8">
        <f t="shared" si="130"/>
        <v>42453.667407407411</v>
      </c>
      <c r="S1210" t="s">
        <v>8285</v>
      </c>
      <c r="T1210" t="str">
        <f t="shared" si="131"/>
        <v>photography</v>
      </c>
      <c r="U1210" t="str">
        <f t="shared" si="132"/>
        <v>photobooks</v>
      </c>
    </row>
    <row r="1211" spans="1:21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14">
        <f t="shared" si="126"/>
        <v>138.2608695652174</v>
      </c>
      <c r="N1211" t="b">
        <v>1</v>
      </c>
      <c r="O1211" s="5">
        <f t="shared" si="127"/>
        <v>1.06</v>
      </c>
      <c r="P1211" s="14">
        <f t="shared" si="128"/>
        <v>138.2608695652174</v>
      </c>
      <c r="Q1211" s="8">
        <f t="shared" si="129"/>
        <v>42761.846122685187</v>
      </c>
      <c r="R1211" s="8">
        <f t="shared" si="130"/>
        <v>42791.846122685187</v>
      </c>
      <c r="S1211" t="s">
        <v>8285</v>
      </c>
      <c r="T1211" t="str">
        <f t="shared" si="131"/>
        <v>photography</v>
      </c>
      <c r="U1211" t="str">
        <f t="shared" si="132"/>
        <v>photobooks</v>
      </c>
    </row>
    <row r="1212" spans="1:2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14">
        <f t="shared" si="126"/>
        <v>493.81553398058253</v>
      </c>
      <c r="N1212" t="b">
        <v>1</v>
      </c>
      <c r="O1212" s="5">
        <f t="shared" si="127"/>
        <v>2.5431499999999998</v>
      </c>
      <c r="P1212" s="14">
        <f t="shared" si="128"/>
        <v>493.81553398058253</v>
      </c>
      <c r="Q1212" s="8">
        <f t="shared" si="129"/>
        <v>42132.941805555558</v>
      </c>
      <c r="R1212" s="8">
        <f t="shared" si="130"/>
        <v>42155.875</v>
      </c>
      <c r="S1212" t="s">
        <v>8285</v>
      </c>
      <c r="T1212" t="str">
        <f t="shared" si="131"/>
        <v>photography</v>
      </c>
      <c r="U1212" t="str">
        <f t="shared" si="132"/>
        <v>photobooks</v>
      </c>
    </row>
    <row r="1213" spans="1:21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14">
        <f t="shared" si="126"/>
        <v>168.5</v>
      </c>
      <c r="N1213" t="b">
        <v>1</v>
      </c>
      <c r="O1213" s="5">
        <f t="shared" si="127"/>
        <v>1.0109999999999999</v>
      </c>
      <c r="P1213" s="14">
        <f t="shared" si="128"/>
        <v>168.5</v>
      </c>
      <c r="Q1213" s="8">
        <f t="shared" si="129"/>
        <v>42515.866446759261</v>
      </c>
      <c r="R1213" s="8">
        <f t="shared" si="130"/>
        <v>42530.866446759261</v>
      </c>
      <c r="S1213" t="s">
        <v>8285</v>
      </c>
      <c r="T1213" t="str">
        <f t="shared" si="131"/>
        <v>photography</v>
      </c>
      <c r="U1213" t="str">
        <f t="shared" si="132"/>
        <v>photobooks</v>
      </c>
    </row>
    <row r="1214" spans="1:21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14">
        <f t="shared" si="126"/>
        <v>38.867469879518069</v>
      </c>
      <c r="N1214" t="b">
        <v>1</v>
      </c>
      <c r="O1214" s="5">
        <f t="shared" si="127"/>
        <v>1.2904</v>
      </c>
      <c r="P1214" s="14">
        <f t="shared" si="128"/>
        <v>38.867469879518069</v>
      </c>
      <c r="Q1214" s="8">
        <f t="shared" si="129"/>
        <v>42318.950173611112</v>
      </c>
      <c r="R1214" s="8">
        <f t="shared" si="130"/>
        <v>42335.041666666672</v>
      </c>
      <c r="S1214" t="s">
        <v>8285</v>
      </c>
      <c r="T1214" t="str">
        <f t="shared" si="131"/>
        <v>photography</v>
      </c>
      <c r="U1214" t="str">
        <f t="shared" si="132"/>
        <v>photobooks</v>
      </c>
    </row>
    <row r="1215" spans="1:21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14">
        <f t="shared" si="126"/>
        <v>61.527777777777779</v>
      </c>
      <c r="N1215" t="b">
        <v>1</v>
      </c>
      <c r="O1215" s="5">
        <f t="shared" si="127"/>
        <v>1.0223076923076924</v>
      </c>
      <c r="P1215" s="14">
        <f t="shared" si="128"/>
        <v>61.527777777777779</v>
      </c>
      <c r="Q1215" s="8">
        <f t="shared" si="129"/>
        <v>42731.755787037036</v>
      </c>
      <c r="R1215" s="8">
        <f t="shared" si="130"/>
        <v>42766.755787037036</v>
      </c>
      <c r="S1215" t="s">
        <v>8285</v>
      </c>
      <c r="T1215" t="str">
        <f t="shared" si="131"/>
        <v>photography</v>
      </c>
      <c r="U1215" t="str">
        <f t="shared" si="132"/>
        <v>photobooks</v>
      </c>
    </row>
    <row r="1216" spans="1:21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14">
        <f t="shared" si="126"/>
        <v>105.44</v>
      </c>
      <c r="N1216" t="b">
        <v>1</v>
      </c>
      <c r="O1216" s="5">
        <f t="shared" si="127"/>
        <v>1.3180000000000001</v>
      </c>
      <c r="P1216" s="14">
        <f t="shared" si="128"/>
        <v>105.44</v>
      </c>
      <c r="Q1216" s="8">
        <f t="shared" si="129"/>
        <v>42104.840335648143</v>
      </c>
      <c r="R1216" s="8">
        <f t="shared" si="130"/>
        <v>42164.840335648143</v>
      </c>
      <c r="S1216" t="s">
        <v>8285</v>
      </c>
      <c r="T1216" t="str">
        <f t="shared" si="131"/>
        <v>photography</v>
      </c>
      <c r="U1216" t="str">
        <f t="shared" si="132"/>
        <v>photobooks</v>
      </c>
    </row>
    <row r="1217" spans="1:21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14">
        <f t="shared" si="126"/>
        <v>71.592003642987251</v>
      </c>
      <c r="N1217" t="b">
        <v>1</v>
      </c>
      <c r="O1217" s="5">
        <f t="shared" si="127"/>
        <v>7.8608020000000005</v>
      </c>
      <c r="P1217" s="14">
        <f t="shared" si="128"/>
        <v>71.592003642987251</v>
      </c>
      <c r="Q1217" s="8">
        <f t="shared" si="129"/>
        <v>41759.923101851848</v>
      </c>
      <c r="R1217" s="8">
        <f t="shared" si="130"/>
        <v>41789.923101851848</v>
      </c>
      <c r="S1217" t="s">
        <v>8285</v>
      </c>
      <c r="T1217" t="str">
        <f t="shared" si="131"/>
        <v>photography</v>
      </c>
      <c r="U1217" t="str">
        <f t="shared" si="132"/>
        <v>photobooks</v>
      </c>
    </row>
    <row r="1218" spans="1:2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14">
        <f t="shared" ref="M1218:M1281" si="133">$E1218/$L1218</f>
        <v>91.882882882882882</v>
      </c>
      <c r="N1218" t="b">
        <v>1</v>
      </c>
      <c r="O1218" s="5">
        <f t="shared" ref="O1218:O1281" si="134">E1218/D1218</f>
        <v>1.4570000000000001</v>
      </c>
      <c r="P1218" s="14">
        <f t="shared" ref="P1218:P1281" si="135">$E1218/$L1218</f>
        <v>91.882882882882882</v>
      </c>
      <c r="Q1218" s="8">
        <f t="shared" ref="Q1218:Q1281" si="136">(((J1218/60)/60)/24)+DATE(1970,1,1)</f>
        <v>42247.616400462968</v>
      </c>
      <c r="R1218" s="8">
        <f t="shared" ref="R1218:R1281" si="137">(((I1218/60)/60)/24)+DATE(1970,1,1)</f>
        <v>42279.960416666669</v>
      </c>
      <c r="S1218" t="s">
        <v>8285</v>
      </c>
      <c r="T1218" t="str">
        <f t="shared" ref="T1218:T1281" si="138">LEFT(S1218, SEARCH("/",S1218,1)-1)</f>
        <v>photography</v>
      </c>
      <c r="U1218" t="str">
        <f t="shared" ref="U1218:U1281" si="139">RIGHT(S1218,LEN(S1218)-SEARCH("/",S1218,1))</f>
        <v>photobooks</v>
      </c>
    </row>
    <row r="1219" spans="1:21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14">
        <f t="shared" si="133"/>
        <v>148.57377049180329</v>
      </c>
      <c r="N1219" t="b">
        <v>1</v>
      </c>
      <c r="O1219" s="5">
        <f t="shared" si="134"/>
        <v>1.026</v>
      </c>
      <c r="P1219" s="14">
        <f t="shared" si="135"/>
        <v>148.57377049180329</v>
      </c>
      <c r="Q1219" s="8">
        <f t="shared" si="136"/>
        <v>42535.809490740736</v>
      </c>
      <c r="R1219" s="8">
        <f t="shared" si="137"/>
        <v>42565.809490740736</v>
      </c>
      <c r="S1219" t="s">
        <v>8285</v>
      </c>
      <c r="T1219" t="str">
        <f t="shared" si="138"/>
        <v>photography</v>
      </c>
      <c r="U1219" t="str">
        <f t="shared" si="139"/>
        <v>photobooks</v>
      </c>
    </row>
    <row r="1220" spans="1:21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14">
        <f t="shared" si="133"/>
        <v>174.2134831460674</v>
      </c>
      <c r="N1220" t="b">
        <v>1</v>
      </c>
      <c r="O1220" s="5">
        <f t="shared" si="134"/>
        <v>1.7227777777777777</v>
      </c>
      <c r="P1220" s="14">
        <f t="shared" si="135"/>
        <v>174.2134831460674</v>
      </c>
      <c r="Q1220" s="8">
        <f t="shared" si="136"/>
        <v>42278.662037037036</v>
      </c>
      <c r="R1220" s="8">
        <f t="shared" si="137"/>
        <v>42309.125</v>
      </c>
      <c r="S1220" t="s">
        <v>8285</v>
      </c>
      <c r="T1220" t="str">
        <f t="shared" si="138"/>
        <v>photography</v>
      </c>
      <c r="U1220" t="str">
        <f t="shared" si="139"/>
        <v>photobooks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14">
        <f t="shared" si="133"/>
        <v>102.86166007905139</v>
      </c>
      <c r="N1221" t="b">
        <v>1</v>
      </c>
      <c r="O1221" s="5">
        <f t="shared" si="134"/>
        <v>1.5916819571865444</v>
      </c>
      <c r="P1221" s="14">
        <f t="shared" si="135"/>
        <v>102.86166007905139</v>
      </c>
      <c r="Q1221" s="8">
        <f t="shared" si="136"/>
        <v>42633.461956018517</v>
      </c>
      <c r="R1221" s="8">
        <f t="shared" si="137"/>
        <v>42663.461956018517</v>
      </c>
      <c r="S1221" t="s">
        <v>8285</v>
      </c>
      <c r="T1221" t="str">
        <f t="shared" si="138"/>
        <v>photography</v>
      </c>
      <c r="U1221" t="str">
        <f t="shared" si="139"/>
        <v>photobooks</v>
      </c>
    </row>
    <row r="1222" spans="1:21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14">
        <f t="shared" si="133"/>
        <v>111.17857142857143</v>
      </c>
      <c r="N1222" t="b">
        <v>1</v>
      </c>
      <c r="O1222" s="5">
        <f t="shared" si="134"/>
        <v>1.0376666666666667</v>
      </c>
      <c r="P1222" s="14">
        <f t="shared" si="135"/>
        <v>111.17857142857143</v>
      </c>
      <c r="Q1222" s="8">
        <f t="shared" si="136"/>
        <v>42211.628611111111</v>
      </c>
      <c r="R1222" s="8">
        <f t="shared" si="137"/>
        <v>42241.628611111111</v>
      </c>
      <c r="S1222" t="s">
        <v>8285</v>
      </c>
      <c r="T1222" t="str">
        <f t="shared" si="138"/>
        <v>photography</v>
      </c>
      <c r="U1222" t="str">
        <f t="shared" si="139"/>
        <v>photobooks</v>
      </c>
    </row>
    <row r="1223" spans="1:21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14">
        <f t="shared" si="133"/>
        <v>23.796213592233013</v>
      </c>
      <c r="N1223" t="b">
        <v>1</v>
      </c>
      <c r="O1223" s="5">
        <f t="shared" si="134"/>
        <v>1.1140954545454547</v>
      </c>
      <c r="P1223" s="14">
        <f t="shared" si="135"/>
        <v>23.796213592233013</v>
      </c>
      <c r="Q1223" s="8">
        <f t="shared" si="136"/>
        <v>42680.47555555556</v>
      </c>
      <c r="R1223" s="8">
        <f t="shared" si="137"/>
        <v>42708</v>
      </c>
      <c r="S1223" t="s">
        <v>8285</v>
      </c>
      <c r="T1223" t="str">
        <f t="shared" si="138"/>
        <v>photography</v>
      </c>
      <c r="U1223" t="str">
        <f t="shared" si="139"/>
        <v>photobooks</v>
      </c>
    </row>
    <row r="1224" spans="1:2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14">
        <f t="shared" si="133"/>
        <v>81.268115942028984</v>
      </c>
      <c r="N1224" t="b">
        <v>1</v>
      </c>
      <c r="O1224" s="5">
        <f t="shared" si="134"/>
        <v>2.80375</v>
      </c>
      <c r="P1224" s="14">
        <f t="shared" si="135"/>
        <v>81.268115942028984</v>
      </c>
      <c r="Q1224" s="8">
        <f t="shared" si="136"/>
        <v>42430.720451388886</v>
      </c>
      <c r="R1224" s="8">
        <f t="shared" si="137"/>
        <v>42461.166666666672</v>
      </c>
      <c r="S1224" t="s">
        <v>8285</v>
      </c>
      <c r="T1224" t="str">
        <f t="shared" si="138"/>
        <v>photography</v>
      </c>
      <c r="U1224" t="str">
        <f t="shared" si="139"/>
        <v>photobooks</v>
      </c>
    </row>
    <row r="1225" spans="1:21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14">
        <f t="shared" si="133"/>
        <v>116.21465968586388</v>
      </c>
      <c r="N1225" t="b">
        <v>1</v>
      </c>
      <c r="O1225" s="5">
        <f t="shared" si="134"/>
        <v>1.1210606060606061</v>
      </c>
      <c r="P1225" s="14">
        <f t="shared" si="135"/>
        <v>116.21465968586388</v>
      </c>
      <c r="Q1225" s="8">
        <f t="shared" si="136"/>
        <v>42654.177187499998</v>
      </c>
      <c r="R1225" s="8">
        <f t="shared" si="137"/>
        <v>42684.218854166669</v>
      </c>
      <c r="S1225" t="s">
        <v>8285</v>
      </c>
      <c r="T1225" t="str">
        <f t="shared" si="138"/>
        <v>photography</v>
      </c>
      <c r="U1225" t="str">
        <f t="shared" si="139"/>
        <v>photobooks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14">
        <f t="shared" si="133"/>
        <v>58.888888888888886</v>
      </c>
      <c r="N1226" t="b">
        <v>0</v>
      </c>
      <c r="O1226" s="5">
        <f t="shared" si="134"/>
        <v>7.0666666666666669E-2</v>
      </c>
      <c r="P1226" s="14">
        <f t="shared" si="135"/>
        <v>58.888888888888886</v>
      </c>
      <c r="Q1226" s="8">
        <f t="shared" si="136"/>
        <v>41736.549791666665</v>
      </c>
      <c r="R1226" s="8">
        <f t="shared" si="137"/>
        <v>41796.549791666665</v>
      </c>
      <c r="S1226" t="s">
        <v>8286</v>
      </c>
      <c r="T1226" t="str">
        <f t="shared" si="138"/>
        <v>music</v>
      </c>
      <c r="U1226" t="str">
        <f t="shared" si="139"/>
        <v>world music</v>
      </c>
    </row>
    <row r="1227" spans="1:21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14">
        <f t="shared" si="133"/>
        <v>44</v>
      </c>
      <c r="N1227" t="b">
        <v>0</v>
      </c>
      <c r="O1227" s="5">
        <f t="shared" si="134"/>
        <v>4.3999999999999997E-2</v>
      </c>
      <c r="P1227" s="14">
        <f t="shared" si="135"/>
        <v>44</v>
      </c>
      <c r="Q1227" s="8">
        <f t="shared" si="136"/>
        <v>41509.905995370369</v>
      </c>
      <c r="R1227" s="8">
        <f t="shared" si="137"/>
        <v>41569.905995370369</v>
      </c>
      <c r="S1227" t="s">
        <v>8286</v>
      </c>
      <c r="T1227" t="str">
        <f t="shared" si="138"/>
        <v>music</v>
      </c>
      <c r="U1227" t="str">
        <f t="shared" si="139"/>
        <v>world music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14">
        <f t="shared" si="133"/>
        <v>48.424999999999997</v>
      </c>
      <c r="N1228" t="b">
        <v>0</v>
      </c>
      <c r="O1228" s="5">
        <f t="shared" si="134"/>
        <v>3.8739999999999997E-2</v>
      </c>
      <c r="P1228" s="14">
        <f t="shared" si="135"/>
        <v>48.424999999999997</v>
      </c>
      <c r="Q1228" s="8">
        <f t="shared" si="136"/>
        <v>41715.874780092592</v>
      </c>
      <c r="R1228" s="8">
        <f t="shared" si="137"/>
        <v>41750.041666666664</v>
      </c>
      <c r="S1228" t="s">
        <v>8286</v>
      </c>
      <c r="T1228" t="str">
        <f t="shared" si="138"/>
        <v>music</v>
      </c>
      <c r="U1228" t="str">
        <f t="shared" si="139"/>
        <v>world music</v>
      </c>
    </row>
    <row r="1229" spans="1:21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14" t="e">
        <f t="shared" si="133"/>
        <v>#DIV/0!</v>
      </c>
      <c r="N1229" t="b">
        <v>0</v>
      </c>
      <c r="O1229" s="5">
        <f t="shared" si="134"/>
        <v>0</v>
      </c>
      <c r="P1229" s="14" t="e">
        <f t="shared" si="135"/>
        <v>#DIV/0!</v>
      </c>
      <c r="Q1229" s="8">
        <f t="shared" si="136"/>
        <v>41827.919166666667</v>
      </c>
      <c r="R1229" s="8">
        <f t="shared" si="137"/>
        <v>41858.291666666664</v>
      </c>
      <c r="S1229" t="s">
        <v>8286</v>
      </c>
      <c r="T1229" t="str">
        <f t="shared" si="138"/>
        <v>music</v>
      </c>
      <c r="U1229" t="str">
        <f t="shared" si="139"/>
        <v>world music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14">
        <f t="shared" si="133"/>
        <v>61.041666666666664</v>
      </c>
      <c r="N1230" t="b">
        <v>0</v>
      </c>
      <c r="O1230" s="5">
        <f t="shared" si="134"/>
        <v>0.29299999999999998</v>
      </c>
      <c r="P1230" s="14">
        <f t="shared" si="135"/>
        <v>61.041666666666664</v>
      </c>
      <c r="Q1230" s="8">
        <f t="shared" si="136"/>
        <v>40754.729259259257</v>
      </c>
      <c r="R1230" s="8">
        <f t="shared" si="137"/>
        <v>40814.729259259257</v>
      </c>
      <c r="S1230" t="s">
        <v>8286</v>
      </c>
      <c r="T1230" t="str">
        <f t="shared" si="138"/>
        <v>music</v>
      </c>
      <c r="U1230" t="str">
        <f t="shared" si="139"/>
        <v>world music</v>
      </c>
    </row>
    <row r="1231" spans="1:21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14">
        <f t="shared" si="133"/>
        <v>25</v>
      </c>
      <c r="N1231" t="b">
        <v>0</v>
      </c>
      <c r="O1231" s="5">
        <f t="shared" si="134"/>
        <v>9.0909090909090905E-3</v>
      </c>
      <c r="P1231" s="14">
        <f t="shared" si="135"/>
        <v>25</v>
      </c>
      <c r="Q1231" s="8">
        <f t="shared" si="136"/>
        <v>40985.459803240738</v>
      </c>
      <c r="R1231" s="8">
        <f t="shared" si="137"/>
        <v>41015.666666666664</v>
      </c>
      <c r="S1231" t="s">
        <v>8286</v>
      </c>
      <c r="T1231" t="str">
        <f t="shared" si="138"/>
        <v>music</v>
      </c>
      <c r="U1231" t="str">
        <f t="shared" si="139"/>
        <v>world music</v>
      </c>
    </row>
    <row r="1232" spans="1:21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14" t="e">
        <f t="shared" si="133"/>
        <v>#DIV/0!</v>
      </c>
      <c r="N1232" t="b">
        <v>0</v>
      </c>
      <c r="O1232" s="5">
        <f t="shared" si="134"/>
        <v>0</v>
      </c>
      <c r="P1232" s="14" t="e">
        <f t="shared" si="135"/>
        <v>#DIV/0!</v>
      </c>
      <c r="Q1232" s="8">
        <f t="shared" si="136"/>
        <v>40568.972569444442</v>
      </c>
      <c r="R1232" s="8">
        <f t="shared" si="137"/>
        <v>40598.972569444442</v>
      </c>
      <c r="S1232" t="s">
        <v>8286</v>
      </c>
      <c r="T1232" t="str">
        <f t="shared" si="138"/>
        <v>music</v>
      </c>
      <c r="U1232" t="str">
        <f t="shared" si="139"/>
        <v>world music</v>
      </c>
    </row>
    <row r="1233" spans="1:21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14" t="e">
        <f t="shared" si="133"/>
        <v>#DIV/0!</v>
      </c>
      <c r="N1233" t="b">
        <v>0</v>
      </c>
      <c r="O1233" s="5">
        <f t="shared" si="134"/>
        <v>0</v>
      </c>
      <c r="P1233" s="14" t="e">
        <f t="shared" si="135"/>
        <v>#DIV/0!</v>
      </c>
      <c r="Q1233" s="8">
        <f t="shared" si="136"/>
        <v>42193.941759259258</v>
      </c>
      <c r="R1233" s="8">
        <f t="shared" si="137"/>
        <v>42244.041666666672</v>
      </c>
      <c r="S1233" t="s">
        <v>8286</v>
      </c>
      <c r="T1233" t="str">
        <f t="shared" si="138"/>
        <v>music</v>
      </c>
      <c r="U1233" t="str">
        <f t="shared" si="139"/>
        <v>world music</v>
      </c>
    </row>
    <row r="1234" spans="1:21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14">
        <f t="shared" si="133"/>
        <v>40</v>
      </c>
      <c r="N1234" t="b">
        <v>0</v>
      </c>
      <c r="O1234" s="5">
        <f t="shared" si="134"/>
        <v>8.0000000000000002E-3</v>
      </c>
      <c r="P1234" s="14">
        <f t="shared" si="135"/>
        <v>40</v>
      </c>
      <c r="Q1234" s="8">
        <f t="shared" si="136"/>
        <v>41506.848032407412</v>
      </c>
      <c r="R1234" s="8">
        <f t="shared" si="137"/>
        <v>41553.848032407412</v>
      </c>
      <c r="S1234" t="s">
        <v>8286</v>
      </c>
      <c r="T1234" t="str">
        <f t="shared" si="138"/>
        <v>music</v>
      </c>
      <c r="U1234" t="str">
        <f t="shared" si="139"/>
        <v>world music</v>
      </c>
    </row>
    <row r="1235" spans="1:21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14">
        <f t="shared" si="133"/>
        <v>19.333333333333332</v>
      </c>
      <c r="N1235" t="b">
        <v>0</v>
      </c>
      <c r="O1235" s="5">
        <f t="shared" si="134"/>
        <v>0.11600000000000001</v>
      </c>
      <c r="P1235" s="14">
        <f t="shared" si="135"/>
        <v>19.333333333333332</v>
      </c>
      <c r="Q1235" s="8">
        <f t="shared" si="136"/>
        <v>40939.948773148149</v>
      </c>
      <c r="R1235" s="8">
        <f t="shared" si="137"/>
        <v>40960.948773148149</v>
      </c>
      <c r="S1235" t="s">
        <v>8286</v>
      </c>
      <c r="T1235" t="str">
        <f t="shared" si="138"/>
        <v>music</v>
      </c>
      <c r="U1235" t="str">
        <f t="shared" si="139"/>
        <v>world music</v>
      </c>
    </row>
    <row r="1236" spans="1:21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14" t="e">
        <f t="shared" si="133"/>
        <v>#DIV/0!</v>
      </c>
      <c r="N1236" t="b">
        <v>0</v>
      </c>
      <c r="O1236" s="5">
        <f t="shared" si="134"/>
        <v>0</v>
      </c>
      <c r="P1236" s="14" t="e">
        <f t="shared" si="135"/>
        <v>#DIV/0!</v>
      </c>
      <c r="Q1236" s="8">
        <f t="shared" si="136"/>
        <v>42007.788680555561</v>
      </c>
      <c r="R1236" s="8">
        <f t="shared" si="137"/>
        <v>42037.788680555561</v>
      </c>
      <c r="S1236" t="s">
        <v>8286</v>
      </c>
      <c r="T1236" t="str">
        <f t="shared" si="138"/>
        <v>music</v>
      </c>
      <c r="U1236" t="str">
        <f t="shared" si="139"/>
        <v>world music</v>
      </c>
    </row>
    <row r="1237" spans="1:21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14">
        <f t="shared" si="133"/>
        <v>35</v>
      </c>
      <c r="N1237" t="b">
        <v>0</v>
      </c>
      <c r="O1237" s="5">
        <f t="shared" si="134"/>
        <v>2.787363950092912E-2</v>
      </c>
      <c r="P1237" s="14">
        <f t="shared" si="135"/>
        <v>35</v>
      </c>
      <c r="Q1237" s="8">
        <f t="shared" si="136"/>
        <v>41583.135405092595</v>
      </c>
      <c r="R1237" s="8">
        <f t="shared" si="137"/>
        <v>41623.135405092595</v>
      </c>
      <c r="S1237" t="s">
        <v>8286</v>
      </c>
      <c r="T1237" t="str">
        <f t="shared" si="138"/>
        <v>music</v>
      </c>
      <c r="U1237" t="str">
        <f t="shared" si="139"/>
        <v>world music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14" t="e">
        <f t="shared" si="133"/>
        <v>#DIV/0!</v>
      </c>
      <c r="N1238" t="b">
        <v>0</v>
      </c>
      <c r="O1238" s="5">
        <f t="shared" si="134"/>
        <v>0</v>
      </c>
      <c r="P1238" s="14" t="e">
        <f t="shared" si="135"/>
        <v>#DIV/0!</v>
      </c>
      <c r="Q1238" s="8">
        <f t="shared" si="136"/>
        <v>41110.680138888885</v>
      </c>
      <c r="R1238" s="8">
        <f t="shared" si="137"/>
        <v>41118.666666666664</v>
      </c>
      <c r="S1238" t="s">
        <v>8286</v>
      </c>
      <c r="T1238" t="str">
        <f t="shared" si="138"/>
        <v>music</v>
      </c>
      <c r="U1238" t="str">
        <f t="shared" si="139"/>
        <v>world music</v>
      </c>
    </row>
    <row r="1239" spans="1:21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14" t="e">
        <f t="shared" si="133"/>
        <v>#DIV/0!</v>
      </c>
      <c r="N1239" t="b">
        <v>0</v>
      </c>
      <c r="O1239" s="5">
        <f t="shared" si="134"/>
        <v>0</v>
      </c>
      <c r="P1239" s="14" t="e">
        <f t="shared" si="135"/>
        <v>#DIV/0!</v>
      </c>
      <c r="Q1239" s="8">
        <f t="shared" si="136"/>
        <v>41125.283159722225</v>
      </c>
      <c r="R1239" s="8">
        <f t="shared" si="137"/>
        <v>41145.283159722225</v>
      </c>
      <c r="S1239" t="s">
        <v>8286</v>
      </c>
      <c r="T1239" t="str">
        <f t="shared" si="138"/>
        <v>music</v>
      </c>
      <c r="U1239" t="str">
        <f t="shared" si="139"/>
        <v>world music</v>
      </c>
    </row>
    <row r="1240" spans="1:21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14">
        <f t="shared" si="133"/>
        <v>59.333333333333336</v>
      </c>
      <c r="N1240" t="b">
        <v>0</v>
      </c>
      <c r="O1240" s="5">
        <f t="shared" si="134"/>
        <v>0.17799999999999999</v>
      </c>
      <c r="P1240" s="14">
        <f t="shared" si="135"/>
        <v>59.333333333333336</v>
      </c>
      <c r="Q1240" s="8">
        <f t="shared" si="136"/>
        <v>40731.61037037037</v>
      </c>
      <c r="R1240" s="8">
        <f t="shared" si="137"/>
        <v>40761.61037037037</v>
      </c>
      <c r="S1240" t="s">
        <v>8286</v>
      </c>
      <c r="T1240" t="str">
        <f t="shared" si="138"/>
        <v>music</v>
      </c>
      <c r="U1240" t="str">
        <f t="shared" si="139"/>
        <v>world music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14" t="e">
        <f t="shared" si="133"/>
        <v>#DIV/0!</v>
      </c>
      <c r="N1241" t="b">
        <v>0</v>
      </c>
      <c r="O1241" s="5">
        <f t="shared" si="134"/>
        <v>0</v>
      </c>
      <c r="P1241" s="14" t="e">
        <f t="shared" si="135"/>
        <v>#DIV/0!</v>
      </c>
      <c r="Q1241" s="8">
        <f t="shared" si="136"/>
        <v>40883.962581018517</v>
      </c>
      <c r="R1241" s="8">
        <f t="shared" si="137"/>
        <v>40913.962581018517</v>
      </c>
      <c r="S1241" t="s">
        <v>8286</v>
      </c>
      <c r="T1241" t="str">
        <f t="shared" si="138"/>
        <v>music</v>
      </c>
      <c r="U1241" t="str">
        <f t="shared" si="139"/>
        <v>world music</v>
      </c>
    </row>
    <row r="1242" spans="1:21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14">
        <f t="shared" si="133"/>
        <v>30.125</v>
      </c>
      <c r="N1242" t="b">
        <v>0</v>
      </c>
      <c r="O1242" s="5">
        <f t="shared" si="134"/>
        <v>3.0124999999999999E-2</v>
      </c>
      <c r="P1242" s="14">
        <f t="shared" si="135"/>
        <v>30.125</v>
      </c>
      <c r="Q1242" s="8">
        <f t="shared" si="136"/>
        <v>41409.040011574078</v>
      </c>
      <c r="R1242" s="8">
        <f t="shared" si="137"/>
        <v>41467.910416666666</v>
      </c>
      <c r="S1242" t="s">
        <v>8286</v>
      </c>
      <c r="T1242" t="str">
        <f t="shared" si="138"/>
        <v>music</v>
      </c>
      <c r="U1242" t="str">
        <f t="shared" si="139"/>
        <v>world music</v>
      </c>
    </row>
    <row r="1243" spans="1:21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14">
        <f t="shared" si="133"/>
        <v>74.617647058823536</v>
      </c>
      <c r="N1243" t="b">
        <v>0</v>
      </c>
      <c r="O1243" s="5">
        <f t="shared" si="134"/>
        <v>0.50739999999999996</v>
      </c>
      <c r="P1243" s="14">
        <f t="shared" si="135"/>
        <v>74.617647058823536</v>
      </c>
      <c r="Q1243" s="8">
        <f t="shared" si="136"/>
        <v>41923.837731481479</v>
      </c>
      <c r="R1243" s="8">
        <f t="shared" si="137"/>
        <v>41946.249305555553</v>
      </c>
      <c r="S1243" t="s">
        <v>8286</v>
      </c>
      <c r="T1243" t="str">
        <f t="shared" si="138"/>
        <v>music</v>
      </c>
      <c r="U1243" t="str">
        <f t="shared" si="139"/>
        <v>world music</v>
      </c>
    </row>
    <row r="1244" spans="1:21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14">
        <f t="shared" si="133"/>
        <v>5</v>
      </c>
      <c r="N1244" t="b">
        <v>0</v>
      </c>
      <c r="O1244" s="5">
        <f t="shared" si="134"/>
        <v>5.4884742041712408E-3</v>
      </c>
      <c r="P1244" s="14">
        <f t="shared" si="135"/>
        <v>5</v>
      </c>
      <c r="Q1244" s="8">
        <f t="shared" si="136"/>
        <v>40782.165532407409</v>
      </c>
      <c r="R1244" s="8">
        <f t="shared" si="137"/>
        <v>40797.554166666669</v>
      </c>
      <c r="S1244" t="s">
        <v>8286</v>
      </c>
      <c r="T1244" t="str">
        <f t="shared" si="138"/>
        <v>music</v>
      </c>
      <c r="U1244" t="str">
        <f t="shared" si="139"/>
        <v>world music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14">
        <f t="shared" si="133"/>
        <v>44.5</v>
      </c>
      <c r="N1245" t="b">
        <v>0</v>
      </c>
      <c r="O1245" s="5">
        <f t="shared" si="134"/>
        <v>0.14091666666666666</v>
      </c>
      <c r="P1245" s="14">
        <f t="shared" si="135"/>
        <v>44.5</v>
      </c>
      <c r="Q1245" s="8">
        <f t="shared" si="136"/>
        <v>40671.879293981481</v>
      </c>
      <c r="R1245" s="8">
        <f t="shared" si="137"/>
        <v>40732.875</v>
      </c>
      <c r="S1245" t="s">
        <v>8286</v>
      </c>
      <c r="T1245" t="str">
        <f t="shared" si="138"/>
        <v>music</v>
      </c>
      <c r="U1245" t="str">
        <f t="shared" si="139"/>
        <v>world music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14">
        <f t="shared" si="133"/>
        <v>46.133333333333333</v>
      </c>
      <c r="N1246" t="b">
        <v>1</v>
      </c>
      <c r="O1246" s="5">
        <f t="shared" si="134"/>
        <v>1.038</v>
      </c>
      <c r="P1246" s="14">
        <f t="shared" si="135"/>
        <v>46.133333333333333</v>
      </c>
      <c r="Q1246" s="8">
        <f t="shared" si="136"/>
        <v>41355.825497685182</v>
      </c>
      <c r="R1246" s="8">
        <f t="shared" si="137"/>
        <v>41386.875</v>
      </c>
      <c r="S1246" t="s">
        <v>8276</v>
      </c>
      <c r="T1246" t="str">
        <f t="shared" si="138"/>
        <v>music</v>
      </c>
      <c r="U1246" t="str">
        <f t="shared" si="139"/>
        <v>rock</v>
      </c>
    </row>
    <row r="1247" spans="1:21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14">
        <f t="shared" si="133"/>
        <v>141.47058823529412</v>
      </c>
      <c r="N1247" t="b">
        <v>1</v>
      </c>
      <c r="O1247" s="5">
        <f t="shared" si="134"/>
        <v>1.2024999999999999</v>
      </c>
      <c r="P1247" s="14">
        <f t="shared" si="135"/>
        <v>141.47058823529412</v>
      </c>
      <c r="Q1247" s="8">
        <f t="shared" si="136"/>
        <v>41774.599930555552</v>
      </c>
      <c r="R1247" s="8">
        <f t="shared" si="137"/>
        <v>41804.599930555552</v>
      </c>
      <c r="S1247" t="s">
        <v>8276</v>
      </c>
      <c r="T1247" t="str">
        <f t="shared" si="138"/>
        <v>music</v>
      </c>
      <c r="U1247" t="str">
        <f t="shared" si="139"/>
        <v>rock</v>
      </c>
    </row>
    <row r="1248" spans="1:21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14">
        <f t="shared" si="133"/>
        <v>75.483870967741936</v>
      </c>
      <c r="N1248" t="b">
        <v>1</v>
      </c>
      <c r="O1248" s="5">
        <f t="shared" si="134"/>
        <v>1.17</v>
      </c>
      <c r="P1248" s="14">
        <f t="shared" si="135"/>
        <v>75.483870967741936</v>
      </c>
      <c r="Q1248" s="8">
        <f t="shared" si="136"/>
        <v>40838.043391203704</v>
      </c>
      <c r="R1248" s="8">
        <f t="shared" si="137"/>
        <v>40883.085057870368</v>
      </c>
      <c r="S1248" t="s">
        <v>8276</v>
      </c>
      <c r="T1248" t="str">
        <f t="shared" si="138"/>
        <v>music</v>
      </c>
      <c r="U1248" t="str">
        <f t="shared" si="139"/>
        <v>rock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14">
        <f t="shared" si="133"/>
        <v>85.5</v>
      </c>
      <c r="N1249" t="b">
        <v>1</v>
      </c>
      <c r="O1249" s="5">
        <f t="shared" si="134"/>
        <v>1.2214285714285715</v>
      </c>
      <c r="P1249" s="14">
        <f t="shared" si="135"/>
        <v>85.5</v>
      </c>
      <c r="Q1249" s="8">
        <f t="shared" si="136"/>
        <v>41370.292303240742</v>
      </c>
      <c r="R1249" s="8">
        <f t="shared" si="137"/>
        <v>41400.292303240742</v>
      </c>
      <c r="S1249" t="s">
        <v>8276</v>
      </c>
      <c r="T1249" t="str">
        <f t="shared" si="138"/>
        <v>music</v>
      </c>
      <c r="U1249" t="str">
        <f t="shared" si="139"/>
        <v>rock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14">
        <f t="shared" si="133"/>
        <v>64.254237288135599</v>
      </c>
      <c r="N1250" t="b">
        <v>1</v>
      </c>
      <c r="O1250" s="5">
        <f t="shared" si="134"/>
        <v>1.5164</v>
      </c>
      <c r="P1250" s="14">
        <f t="shared" si="135"/>
        <v>64.254237288135599</v>
      </c>
      <c r="Q1250" s="8">
        <f t="shared" si="136"/>
        <v>41767.656863425924</v>
      </c>
      <c r="R1250" s="8">
        <f t="shared" si="137"/>
        <v>41803.290972222225</v>
      </c>
      <c r="S1250" t="s">
        <v>8276</v>
      </c>
      <c r="T1250" t="str">
        <f t="shared" si="138"/>
        <v>music</v>
      </c>
      <c r="U1250" t="str">
        <f t="shared" si="139"/>
        <v>rock</v>
      </c>
    </row>
    <row r="1251" spans="1:21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14">
        <f t="shared" si="133"/>
        <v>64.46913580246914</v>
      </c>
      <c r="N1251" t="b">
        <v>1</v>
      </c>
      <c r="O1251" s="5">
        <f t="shared" si="134"/>
        <v>1.0444</v>
      </c>
      <c r="P1251" s="14">
        <f t="shared" si="135"/>
        <v>64.46913580246914</v>
      </c>
      <c r="Q1251" s="8">
        <f t="shared" si="136"/>
        <v>41067.74086805556</v>
      </c>
      <c r="R1251" s="8">
        <f t="shared" si="137"/>
        <v>41097.74086805556</v>
      </c>
      <c r="S1251" t="s">
        <v>8276</v>
      </c>
      <c r="T1251" t="str">
        <f t="shared" si="138"/>
        <v>music</v>
      </c>
      <c r="U1251" t="str">
        <f t="shared" si="139"/>
        <v>rock</v>
      </c>
    </row>
    <row r="1252" spans="1:21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14">
        <f t="shared" si="133"/>
        <v>118.2007874015748</v>
      </c>
      <c r="N1252" t="b">
        <v>1</v>
      </c>
      <c r="O1252" s="5">
        <f t="shared" si="134"/>
        <v>2.0015333333333332</v>
      </c>
      <c r="P1252" s="14">
        <f t="shared" si="135"/>
        <v>118.2007874015748</v>
      </c>
      <c r="Q1252" s="8">
        <f t="shared" si="136"/>
        <v>41843.64271990741</v>
      </c>
      <c r="R1252" s="8">
        <f t="shared" si="137"/>
        <v>41888.64271990741</v>
      </c>
      <c r="S1252" t="s">
        <v>8276</v>
      </c>
      <c r="T1252" t="str">
        <f t="shared" si="138"/>
        <v>music</v>
      </c>
      <c r="U1252" t="str">
        <f t="shared" si="139"/>
        <v>rock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14">
        <f t="shared" si="133"/>
        <v>82.540540540540547</v>
      </c>
      <c r="N1253" t="b">
        <v>1</v>
      </c>
      <c r="O1253" s="5">
        <f t="shared" si="134"/>
        <v>1.018</v>
      </c>
      <c r="P1253" s="14">
        <f t="shared" si="135"/>
        <v>82.540540540540547</v>
      </c>
      <c r="Q1253" s="8">
        <f t="shared" si="136"/>
        <v>40751.814432870371</v>
      </c>
      <c r="R1253" s="8">
        <f t="shared" si="137"/>
        <v>40811.814432870371</v>
      </c>
      <c r="S1253" t="s">
        <v>8276</v>
      </c>
      <c r="T1253" t="str">
        <f t="shared" si="138"/>
        <v>music</v>
      </c>
      <c r="U1253" t="str">
        <f t="shared" si="139"/>
        <v>rock</v>
      </c>
    </row>
    <row r="1254" spans="1:21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14">
        <f t="shared" si="133"/>
        <v>34.170212765957444</v>
      </c>
      <c r="N1254" t="b">
        <v>1</v>
      </c>
      <c r="O1254" s="5">
        <f t="shared" si="134"/>
        <v>1.3765714285714286</v>
      </c>
      <c r="P1254" s="14">
        <f t="shared" si="135"/>
        <v>34.170212765957444</v>
      </c>
      <c r="Q1254" s="8">
        <f t="shared" si="136"/>
        <v>41543.988067129627</v>
      </c>
      <c r="R1254" s="8">
        <f t="shared" si="137"/>
        <v>41571.988067129627</v>
      </c>
      <c r="S1254" t="s">
        <v>8276</v>
      </c>
      <c r="T1254" t="str">
        <f t="shared" si="138"/>
        <v>music</v>
      </c>
      <c r="U1254" t="str">
        <f t="shared" si="139"/>
        <v>rock</v>
      </c>
    </row>
    <row r="1255" spans="1:21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14">
        <f t="shared" si="133"/>
        <v>42.73322081575246</v>
      </c>
      <c r="N1255" t="b">
        <v>1</v>
      </c>
      <c r="O1255" s="5">
        <f t="shared" si="134"/>
        <v>3038.3319999999999</v>
      </c>
      <c r="P1255" s="14">
        <f t="shared" si="135"/>
        <v>42.73322081575246</v>
      </c>
      <c r="Q1255" s="8">
        <f t="shared" si="136"/>
        <v>41855.783645833333</v>
      </c>
      <c r="R1255" s="8">
        <f t="shared" si="137"/>
        <v>41885.783645833333</v>
      </c>
      <c r="S1255" t="s">
        <v>8276</v>
      </c>
      <c r="T1255" t="str">
        <f t="shared" si="138"/>
        <v>music</v>
      </c>
      <c r="U1255" t="str">
        <f t="shared" si="139"/>
        <v>rock</v>
      </c>
    </row>
    <row r="1256" spans="1:21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14">
        <f t="shared" si="133"/>
        <v>94.489361702127653</v>
      </c>
      <c r="N1256" t="b">
        <v>1</v>
      </c>
      <c r="O1256" s="5">
        <f t="shared" si="134"/>
        <v>1.9885074626865671</v>
      </c>
      <c r="P1256" s="14">
        <f t="shared" si="135"/>
        <v>94.489361702127653</v>
      </c>
      <c r="Q1256" s="8">
        <f t="shared" si="136"/>
        <v>40487.621365740742</v>
      </c>
      <c r="R1256" s="8">
        <f t="shared" si="137"/>
        <v>40544.207638888889</v>
      </c>
      <c r="S1256" t="s">
        <v>8276</v>
      </c>
      <c r="T1256" t="str">
        <f t="shared" si="138"/>
        <v>music</v>
      </c>
      <c r="U1256" t="str">
        <f t="shared" si="139"/>
        <v>rock</v>
      </c>
    </row>
    <row r="1257" spans="1:21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14">
        <f t="shared" si="133"/>
        <v>55.697247706422019</v>
      </c>
      <c r="N1257" t="b">
        <v>1</v>
      </c>
      <c r="O1257" s="5">
        <f t="shared" si="134"/>
        <v>2.0236666666666667</v>
      </c>
      <c r="P1257" s="14">
        <f t="shared" si="135"/>
        <v>55.697247706422019</v>
      </c>
      <c r="Q1257" s="8">
        <f t="shared" si="136"/>
        <v>41579.845509259263</v>
      </c>
      <c r="R1257" s="8">
        <f t="shared" si="137"/>
        <v>41609.887175925927</v>
      </c>
      <c r="S1257" t="s">
        <v>8276</v>
      </c>
      <c r="T1257" t="str">
        <f t="shared" si="138"/>
        <v>music</v>
      </c>
      <c r="U1257" t="str">
        <f t="shared" si="139"/>
        <v>rock</v>
      </c>
    </row>
    <row r="1258" spans="1:21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14">
        <f t="shared" si="133"/>
        <v>98.030831024930734</v>
      </c>
      <c r="N1258" t="b">
        <v>1</v>
      </c>
      <c r="O1258" s="5">
        <f t="shared" si="134"/>
        <v>1.1796376666666666</v>
      </c>
      <c r="P1258" s="14">
        <f t="shared" si="135"/>
        <v>98.030831024930734</v>
      </c>
      <c r="Q1258" s="8">
        <f t="shared" si="136"/>
        <v>40921.919340277782</v>
      </c>
      <c r="R1258" s="8">
        <f t="shared" si="137"/>
        <v>40951.919340277782</v>
      </c>
      <c r="S1258" t="s">
        <v>8276</v>
      </c>
      <c r="T1258" t="str">
        <f t="shared" si="138"/>
        <v>music</v>
      </c>
      <c r="U1258" t="str">
        <f t="shared" si="139"/>
        <v>rock</v>
      </c>
    </row>
    <row r="1259" spans="1:21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14">
        <f t="shared" si="133"/>
        <v>92.102272727272734</v>
      </c>
      <c r="N1259" t="b">
        <v>1</v>
      </c>
      <c r="O1259" s="5">
        <f t="shared" si="134"/>
        <v>2.9472727272727273</v>
      </c>
      <c r="P1259" s="14">
        <f t="shared" si="135"/>
        <v>92.102272727272734</v>
      </c>
      <c r="Q1259" s="8">
        <f t="shared" si="136"/>
        <v>40587.085532407407</v>
      </c>
      <c r="R1259" s="8">
        <f t="shared" si="137"/>
        <v>40636.043865740743</v>
      </c>
      <c r="S1259" t="s">
        <v>8276</v>
      </c>
      <c r="T1259" t="str">
        <f t="shared" si="138"/>
        <v>music</v>
      </c>
      <c r="U1259" t="str">
        <f t="shared" si="139"/>
        <v>rock</v>
      </c>
    </row>
    <row r="1260" spans="1:21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14">
        <f t="shared" si="133"/>
        <v>38.175462686567165</v>
      </c>
      <c r="N1260" t="b">
        <v>1</v>
      </c>
      <c r="O1260" s="5">
        <f t="shared" si="134"/>
        <v>2.1314633333333335</v>
      </c>
      <c r="P1260" s="14">
        <f t="shared" si="135"/>
        <v>38.175462686567165</v>
      </c>
      <c r="Q1260" s="8">
        <f t="shared" si="136"/>
        <v>41487.611250000002</v>
      </c>
      <c r="R1260" s="8">
        <f t="shared" si="137"/>
        <v>41517.611250000002</v>
      </c>
      <c r="S1260" t="s">
        <v>8276</v>
      </c>
      <c r="T1260" t="str">
        <f t="shared" si="138"/>
        <v>music</v>
      </c>
      <c r="U1260" t="str">
        <f t="shared" si="139"/>
        <v>rock</v>
      </c>
    </row>
    <row r="1261" spans="1:21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14">
        <f t="shared" si="133"/>
        <v>27.145833333333332</v>
      </c>
      <c r="N1261" t="b">
        <v>1</v>
      </c>
      <c r="O1261" s="5">
        <f t="shared" si="134"/>
        <v>1.0424</v>
      </c>
      <c r="P1261" s="14">
        <f t="shared" si="135"/>
        <v>27.145833333333332</v>
      </c>
      <c r="Q1261" s="8">
        <f t="shared" si="136"/>
        <v>41766.970648148148</v>
      </c>
      <c r="R1261" s="8">
        <f t="shared" si="137"/>
        <v>41799.165972222225</v>
      </c>
      <c r="S1261" t="s">
        <v>8276</v>
      </c>
      <c r="T1261" t="str">
        <f t="shared" si="138"/>
        <v>music</v>
      </c>
      <c r="U1261" t="str">
        <f t="shared" si="139"/>
        <v>rock</v>
      </c>
    </row>
    <row r="1262" spans="1:21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14">
        <f t="shared" si="133"/>
        <v>50.689189189189186</v>
      </c>
      <c r="N1262" t="b">
        <v>1</v>
      </c>
      <c r="O1262" s="5">
        <f t="shared" si="134"/>
        <v>1.1366666666666667</v>
      </c>
      <c r="P1262" s="14">
        <f t="shared" si="135"/>
        <v>50.689189189189186</v>
      </c>
      <c r="Q1262" s="8">
        <f t="shared" si="136"/>
        <v>41666.842824074076</v>
      </c>
      <c r="R1262" s="8">
        <f t="shared" si="137"/>
        <v>41696.842824074076</v>
      </c>
      <c r="S1262" t="s">
        <v>8276</v>
      </c>
      <c r="T1262" t="str">
        <f t="shared" si="138"/>
        <v>music</v>
      </c>
      <c r="U1262" t="str">
        <f t="shared" si="139"/>
        <v>rock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14">
        <f t="shared" si="133"/>
        <v>38.942307692307693</v>
      </c>
      <c r="N1263" t="b">
        <v>1</v>
      </c>
      <c r="O1263" s="5">
        <f t="shared" si="134"/>
        <v>1.0125</v>
      </c>
      <c r="P1263" s="14">
        <f t="shared" si="135"/>
        <v>38.942307692307693</v>
      </c>
      <c r="Q1263" s="8">
        <f t="shared" si="136"/>
        <v>41638.342905092592</v>
      </c>
      <c r="R1263" s="8">
        <f t="shared" si="137"/>
        <v>41668.342905092592</v>
      </c>
      <c r="S1263" t="s">
        <v>8276</v>
      </c>
      <c r="T1263" t="str">
        <f t="shared" si="138"/>
        <v>music</v>
      </c>
      <c r="U1263" t="str">
        <f t="shared" si="139"/>
        <v>rock</v>
      </c>
    </row>
    <row r="1264" spans="1:21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14">
        <f t="shared" si="133"/>
        <v>77.638095238095232</v>
      </c>
      <c r="N1264" t="b">
        <v>1</v>
      </c>
      <c r="O1264" s="5">
        <f t="shared" si="134"/>
        <v>1.2541538461538462</v>
      </c>
      <c r="P1264" s="14">
        <f t="shared" si="135"/>
        <v>77.638095238095232</v>
      </c>
      <c r="Q1264" s="8">
        <f t="shared" si="136"/>
        <v>41656.762638888889</v>
      </c>
      <c r="R1264" s="8">
        <f t="shared" si="137"/>
        <v>41686.762638888889</v>
      </c>
      <c r="S1264" t="s">
        <v>8276</v>
      </c>
      <c r="T1264" t="str">
        <f t="shared" si="138"/>
        <v>music</v>
      </c>
      <c r="U1264" t="str">
        <f t="shared" si="139"/>
        <v>rock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14">
        <f t="shared" si="133"/>
        <v>43.536585365853661</v>
      </c>
      <c r="N1265" t="b">
        <v>1</v>
      </c>
      <c r="O1265" s="5">
        <f t="shared" si="134"/>
        <v>1.19</v>
      </c>
      <c r="P1265" s="14">
        <f t="shared" si="135"/>
        <v>43.536585365853661</v>
      </c>
      <c r="Q1265" s="8">
        <f t="shared" si="136"/>
        <v>41692.084143518521</v>
      </c>
      <c r="R1265" s="8">
        <f t="shared" si="137"/>
        <v>41727.041666666664</v>
      </c>
      <c r="S1265" t="s">
        <v>8276</v>
      </c>
      <c r="T1265" t="str">
        <f t="shared" si="138"/>
        <v>music</v>
      </c>
      <c r="U1265" t="str">
        <f t="shared" si="139"/>
        <v>rock</v>
      </c>
    </row>
    <row r="1266" spans="1:21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14">
        <f t="shared" si="133"/>
        <v>31.823529411764707</v>
      </c>
      <c r="N1266" t="b">
        <v>1</v>
      </c>
      <c r="O1266" s="5">
        <f t="shared" si="134"/>
        <v>1.6646153846153846</v>
      </c>
      <c r="P1266" s="14">
        <f t="shared" si="135"/>
        <v>31.823529411764707</v>
      </c>
      <c r="Q1266" s="8">
        <f t="shared" si="136"/>
        <v>41547.662997685184</v>
      </c>
      <c r="R1266" s="8">
        <f t="shared" si="137"/>
        <v>41576.662997685184</v>
      </c>
      <c r="S1266" t="s">
        <v>8276</v>
      </c>
      <c r="T1266" t="str">
        <f t="shared" si="138"/>
        <v>music</v>
      </c>
      <c r="U1266" t="str">
        <f t="shared" si="139"/>
        <v>rock</v>
      </c>
    </row>
    <row r="1267" spans="1:21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14">
        <f t="shared" si="133"/>
        <v>63.184393939393942</v>
      </c>
      <c r="N1267" t="b">
        <v>1</v>
      </c>
      <c r="O1267" s="5">
        <f t="shared" si="134"/>
        <v>1.1914771428571429</v>
      </c>
      <c r="P1267" s="14">
        <f t="shared" si="135"/>
        <v>63.184393939393942</v>
      </c>
      <c r="Q1267" s="8">
        <f t="shared" si="136"/>
        <v>40465.655266203699</v>
      </c>
      <c r="R1267" s="8">
        <f t="shared" si="137"/>
        <v>40512.655266203699</v>
      </c>
      <c r="S1267" t="s">
        <v>8276</v>
      </c>
      <c r="T1267" t="str">
        <f t="shared" si="138"/>
        <v>music</v>
      </c>
      <c r="U1267" t="str">
        <f t="shared" si="139"/>
        <v>rock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14">
        <f t="shared" si="133"/>
        <v>190.9</v>
      </c>
      <c r="N1268" t="b">
        <v>1</v>
      </c>
      <c r="O1268" s="5">
        <f t="shared" si="134"/>
        <v>1.0047368421052632</v>
      </c>
      <c r="P1268" s="14">
        <f t="shared" si="135"/>
        <v>190.9</v>
      </c>
      <c r="Q1268" s="8">
        <f t="shared" si="136"/>
        <v>41620.87667824074</v>
      </c>
      <c r="R1268" s="8">
        <f t="shared" si="137"/>
        <v>41650.87667824074</v>
      </c>
      <c r="S1268" t="s">
        <v>8276</v>
      </c>
      <c r="T1268" t="str">
        <f t="shared" si="138"/>
        <v>music</v>
      </c>
      <c r="U1268" t="str">
        <f t="shared" si="139"/>
        <v>rock</v>
      </c>
    </row>
    <row r="1269" spans="1:21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14">
        <f t="shared" si="133"/>
        <v>140.85534591194968</v>
      </c>
      <c r="N1269" t="b">
        <v>1</v>
      </c>
      <c r="O1269" s="5">
        <f t="shared" si="134"/>
        <v>1.018</v>
      </c>
      <c r="P1269" s="14">
        <f t="shared" si="135"/>
        <v>140.85534591194968</v>
      </c>
      <c r="Q1269" s="8">
        <f t="shared" si="136"/>
        <v>41449.585162037038</v>
      </c>
      <c r="R1269" s="8">
        <f t="shared" si="137"/>
        <v>41479.585162037038</v>
      </c>
      <c r="S1269" t="s">
        <v>8276</v>
      </c>
      <c r="T1269" t="str">
        <f t="shared" si="138"/>
        <v>music</v>
      </c>
      <c r="U1269" t="str">
        <f t="shared" si="139"/>
        <v>rock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14">
        <f t="shared" si="133"/>
        <v>76.92307692307692</v>
      </c>
      <c r="N1270" t="b">
        <v>1</v>
      </c>
      <c r="O1270" s="5">
        <f t="shared" si="134"/>
        <v>1.1666666666666667</v>
      </c>
      <c r="P1270" s="14">
        <f t="shared" si="135"/>
        <v>76.92307692307692</v>
      </c>
      <c r="Q1270" s="8">
        <f t="shared" si="136"/>
        <v>41507.845451388886</v>
      </c>
      <c r="R1270" s="8">
        <f t="shared" si="137"/>
        <v>41537.845451388886</v>
      </c>
      <c r="S1270" t="s">
        <v>8276</v>
      </c>
      <c r="T1270" t="str">
        <f t="shared" si="138"/>
        <v>music</v>
      </c>
      <c r="U1270" t="str">
        <f t="shared" si="139"/>
        <v>rock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14">
        <f t="shared" si="133"/>
        <v>99.15533980582525</v>
      </c>
      <c r="N1271" t="b">
        <v>1</v>
      </c>
      <c r="O1271" s="5">
        <f t="shared" si="134"/>
        <v>1.0864893617021276</v>
      </c>
      <c r="P1271" s="14">
        <f t="shared" si="135"/>
        <v>99.15533980582525</v>
      </c>
      <c r="Q1271" s="8">
        <f t="shared" si="136"/>
        <v>42445.823055555549</v>
      </c>
      <c r="R1271" s="8">
        <f t="shared" si="137"/>
        <v>42476</v>
      </c>
      <c r="S1271" t="s">
        <v>8276</v>
      </c>
      <c r="T1271" t="str">
        <f t="shared" si="138"/>
        <v>music</v>
      </c>
      <c r="U1271" t="str">
        <f t="shared" si="139"/>
        <v>rock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14">
        <f t="shared" si="133"/>
        <v>67.881656804733723</v>
      </c>
      <c r="N1272" t="b">
        <v>1</v>
      </c>
      <c r="O1272" s="5">
        <f t="shared" si="134"/>
        <v>1.1472</v>
      </c>
      <c r="P1272" s="14">
        <f t="shared" si="135"/>
        <v>67.881656804733723</v>
      </c>
      <c r="Q1272" s="8">
        <f t="shared" si="136"/>
        <v>40933.856967592597</v>
      </c>
      <c r="R1272" s="8">
        <f t="shared" si="137"/>
        <v>40993.815300925926</v>
      </c>
      <c r="S1272" t="s">
        <v>8276</v>
      </c>
      <c r="T1272" t="str">
        <f t="shared" si="138"/>
        <v>music</v>
      </c>
      <c r="U1272" t="str">
        <f t="shared" si="139"/>
        <v>rock</v>
      </c>
    </row>
    <row r="1273" spans="1:21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14">
        <f t="shared" si="133"/>
        <v>246.29032258064515</v>
      </c>
      <c r="N1273" t="b">
        <v>1</v>
      </c>
      <c r="O1273" s="5">
        <f t="shared" si="134"/>
        <v>1.018</v>
      </c>
      <c r="P1273" s="14">
        <f t="shared" si="135"/>
        <v>246.29032258064515</v>
      </c>
      <c r="Q1273" s="8">
        <f t="shared" si="136"/>
        <v>41561.683553240742</v>
      </c>
      <c r="R1273" s="8">
        <f t="shared" si="137"/>
        <v>41591.725219907406</v>
      </c>
      <c r="S1273" t="s">
        <v>8276</v>
      </c>
      <c r="T1273" t="str">
        <f t="shared" si="138"/>
        <v>music</v>
      </c>
      <c r="U1273" t="str">
        <f t="shared" si="139"/>
        <v>rock</v>
      </c>
    </row>
    <row r="1274" spans="1:21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14">
        <f t="shared" si="133"/>
        <v>189.28571428571428</v>
      </c>
      <c r="N1274" t="b">
        <v>1</v>
      </c>
      <c r="O1274" s="5">
        <f t="shared" si="134"/>
        <v>1.06</v>
      </c>
      <c r="P1274" s="14">
        <f t="shared" si="135"/>
        <v>189.28571428571428</v>
      </c>
      <c r="Q1274" s="8">
        <f t="shared" si="136"/>
        <v>40274.745127314818</v>
      </c>
      <c r="R1274" s="8">
        <f t="shared" si="137"/>
        <v>40344.166666666664</v>
      </c>
      <c r="S1274" t="s">
        <v>8276</v>
      </c>
      <c r="T1274" t="str">
        <f t="shared" si="138"/>
        <v>music</v>
      </c>
      <c r="U1274" t="str">
        <f t="shared" si="139"/>
        <v>rock</v>
      </c>
    </row>
    <row r="1275" spans="1:21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14">
        <f t="shared" si="133"/>
        <v>76.666666666666671</v>
      </c>
      <c r="N1275" t="b">
        <v>1</v>
      </c>
      <c r="O1275" s="5">
        <f t="shared" si="134"/>
        <v>1.0349999999999999</v>
      </c>
      <c r="P1275" s="14">
        <f t="shared" si="135"/>
        <v>76.666666666666671</v>
      </c>
      <c r="Q1275" s="8">
        <f t="shared" si="136"/>
        <v>41852.730219907404</v>
      </c>
      <c r="R1275" s="8">
        <f t="shared" si="137"/>
        <v>41882.730219907404</v>
      </c>
      <c r="S1275" t="s">
        <v>8276</v>
      </c>
      <c r="T1275" t="str">
        <f t="shared" si="138"/>
        <v>music</v>
      </c>
      <c r="U1275" t="str">
        <f t="shared" si="139"/>
        <v>rock</v>
      </c>
    </row>
    <row r="1276" spans="1:21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14">
        <f t="shared" si="133"/>
        <v>82.963254817987149</v>
      </c>
      <c r="N1276" t="b">
        <v>1</v>
      </c>
      <c r="O1276" s="5">
        <f t="shared" si="134"/>
        <v>1.5497535999999998</v>
      </c>
      <c r="P1276" s="14">
        <f t="shared" si="135"/>
        <v>82.963254817987149</v>
      </c>
      <c r="Q1276" s="8">
        <f t="shared" si="136"/>
        <v>41116.690104166664</v>
      </c>
      <c r="R1276" s="8">
        <f t="shared" si="137"/>
        <v>41151.690104166664</v>
      </c>
      <c r="S1276" t="s">
        <v>8276</v>
      </c>
      <c r="T1276" t="str">
        <f t="shared" si="138"/>
        <v>music</v>
      </c>
      <c r="U1276" t="str">
        <f t="shared" si="139"/>
        <v>rock</v>
      </c>
    </row>
    <row r="1277" spans="1:21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14">
        <f t="shared" si="133"/>
        <v>62.522107969151669</v>
      </c>
      <c r="N1277" t="b">
        <v>1</v>
      </c>
      <c r="O1277" s="5">
        <f t="shared" si="134"/>
        <v>1.6214066666666667</v>
      </c>
      <c r="P1277" s="14">
        <f t="shared" si="135"/>
        <v>62.522107969151669</v>
      </c>
      <c r="Q1277" s="8">
        <f t="shared" si="136"/>
        <v>41458.867905092593</v>
      </c>
      <c r="R1277" s="8">
        <f t="shared" si="137"/>
        <v>41493.867905092593</v>
      </c>
      <c r="S1277" t="s">
        <v>8276</v>
      </c>
      <c r="T1277" t="str">
        <f t="shared" si="138"/>
        <v>music</v>
      </c>
      <c r="U1277" t="str">
        <f t="shared" si="139"/>
        <v>rock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14">
        <f t="shared" si="133"/>
        <v>46.06808823529412</v>
      </c>
      <c r="N1278" t="b">
        <v>1</v>
      </c>
      <c r="O1278" s="5">
        <f t="shared" si="134"/>
        <v>1.0442100000000001</v>
      </c>
      <c r="P1278" s="14">
        <f t="shared" si="135"/>
        <v>46.06808823529412</v>
      </c>
      <c r="Q1278" s="8">
        <f t="shared" si="136"/>
        <v>40007.704247685186</v>
      </c>
      <c r="R1278" s="8">
        <f t="shared" si="137"/>
        <v>40057.166666666664</v>
      </c>
      <c r="S1278" t="s">
        <v>8276</v>
      </c>
      <c r="T1278" t="str">
        <f t="shared" si="138"/>
        <v>music</v>
      </c>
      <c r="U1278" t="str">
        <f t="shared" si="139"/>
        <v>rock</v>
      </c>
    </row>
    <row r="1279" spans="1:21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14">
        <f t="shared" si="133"/>
        <v>38.543946731234868</v>
      </c>
      <c r="N1279" t="b">
        <v>1</v>
      </c>
      <c r="O1279" s="5">
        <f t="shared" si="134"/>
        <v>1.0612433333333333</v>
      </c>
      <c r="P1279" s="14">
        <f t="shared" si="135"/>
        <v>38.543946731234868</v>
      </c>
      <c r="Q1279" s="8">
        <f t="shared" si="136"/>
        <v>41121.561886574076</v>
      </c>
      <c r="R1279" s="8">
        <f t="shared" si="137"/>
        <v>41156.561886574076</v>
      </c>
      <c r="S1279" t="s">
        <v>8276</v>
      </c>
      <c r="T1279" t="str">
        <f t="shared" si="138"/>
        <v>music</v>
      </c>
      <c r="U1279" t="str">
        <f t="shared" si="139"/>
        <v>rock</v>
      </c>
    </row>
    <row r="1280" spans="1:21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14">
        <f t="shared" si="133"/>
        <v>53.005263157894738</v>
      </c>
      <c r="N1280" t="b">
        <v>1</v>
      </c>
      <c r="O1280" s="5">
        <f t="shared" si="134"/>
        <v>1.5493846153846154</v>
      </c>
      <c r="P1280" s="14">
        <f t="shared" si="135"/>
        <v>53.005263157894738</v>
      </c>
      <c r="Q1280" s="8">
        <f t="shared" si="136"/>
        <v>41786.555162037039</v>
      </c>
      <c r="R1280" s="8">
        <f t="shared" si="137"/>
        <v>41815.083333333336</v>
      </c>
      <c r="S1280" t="s">
        <v>8276</v>
      </c>
      <c r="T1280" t="str">
        <f t="shared" si="138"/>
        <v>music</v>
      </c>
      <c r="U1280" t="str">
        <f t="shared" si="139"/>
        <v>rock</v>
      </c>
    </row>
    <row r="1281" spans="1:21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14">
        <f t="shared" si="133"/>
        <v>73.355396825396824</v>
      </c>
      <c r="N1281" t="b">
        <v>1</v>
      </c>
      <c r="O1281" s="5">
        <f t="shared" si="134"/>
        <v>1.1077157238734421</v>
      </c>
      <c r="P1281" s="14">
        <f t="shared" si="135"/>
        <v>73.355396825396824</v>
      </c>
      <c r="Q1281" s="8">
        <f t="shared" si="136"/>
        <v>41682.099189814813</v>
      </c>
      <c r="R1281" s="8">
        <f t="shared" si="137"/>
        <v>41722.057523148149</v>
      </c>
      <c r="S1281" t="s">
        <v>8276</v>
      </c>
      <c r="T1281" t="str">
        <f t="shared" si="138"/>
        <v>music</v>
      </c>
      <c r="U1281" t="str">
        <f t="shared" si="139"/>
        <v>rock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14">
        <f t="shared" ref="M1282:M1345" si="140">$E1282/$L1282</f>
        <v>127.97523076923076</v>
      </c>
      <c r="N1282" t="b">
        <v>1</v>
      </c>
      <c r="O1282" s="5">
        <f t="shared" ref="O1282:O1345" si="141">E1282/D1282</f>
        <v>1.1091186666666666</v>
      </c>
      <c r="P1282" s="14">
        <f t="shared" ref="P1282:P1345" si="142">$E1282/$L1282</f>
        <v>127.97523076923076</v>
      </c>
      <c r="Q1282" s="8">
        <f t="shared" ref="Q1282:Q1345" si="143">(((J1282/60)/60)/24)+DATE(1970,1,1)</f>
        <v>40513.757569444446</v>
      </c>
      <c r="R1282" s="8">
        <f t="shared" ref="R1282:R1345" si="144">(((I1282/60)/60)/24)+DATE(1970,1,1)</f>
        <v>40603.757569444446</v>
      </c>
      <c r="S1282" t="s">
        <v>8276</v>
      </c>
      <c r="T1282" t="str">
        <f t="shared" ref="T1282:T1345" si="145">LEFT(S1282, SEARCH("/",S1282,1)-1)</f>
        <v>music</v>
      </c>
      <c r="U1282" t="str">
        <f t="shared" ref="U1282:U1345" si="146">RIGHT(S1282,LEN(S1282)-SEARCH("/",S1282,1))</f>
        <v>rock</v>
      </c>
    </row>
    <row r="1283" spans="1:21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14">
        <f t="shared" si="140"/>
        <v>104.72972972972973</v>
      </c>
      <c r="N1283" t="b">
        <v>1</v>
      </c>
      <c r="O1283" s="5">
        <f t="shared" si="141"/>
        <v>1.1071428571428572</v>
      </c>
      <c r="P1283" s="14">
        <f t="shared" si="142"/>
        <v>104.72972972972973</v>
      </c>
      <c r="Q1283" s="8">
        <f t="shared" si="143"/>
        <v>41463.743472222224</v>
      </c>
      <c r="R1283" s="8">
        <f t="shared" si="144"/>
        <v>41483.743472222224</v>
      </c>
      <c r="S1283" t="s">
        <v>8276</v>
      </c>
      <c r="T1283" t="str">
        <f t="shared" si="145"/>
        <v>music</v>
      </c>
      <c r="U1283" t="str">
        <f t="shared" si="146"/>
        <v>rock</v>
      </c>
    </row>
    <row r="1284" spans="1:21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14">
        <f t="shared" si="140"/>
        <v>67.671532846715323</v>
      </c>
      <c r="N1284" t="b">
        <v>1</v>
      </c>
      <c r="O1284" s="5">
        <f t="shared" si="141"/>
        <v>1.2361333333333333</v>
      </c>
      <c r="P1284" s="14">
        <f t="shared" si="142"/>
        <v>67.671532846715323</v>
      </c>
      <c r="Q1284" s="8">
        <f t="shared" si="143"/>
        <v>41586.475173611114</v>
      </c>
      <c r="R1284" s="8">
        <f t="shared" si="144"/>
        <v>41617.207638888889</v>
      </c>
      <c r="S1284" t="s">
        <v>8276</v>
      </c>
      <c r="T1284" t="str">
        <f t="shared" si="145"/>
        <v>music</v>
      </c>
      <c r="U1284" t="str">
        <f t="shared" si="146"/>
        <v>rock</v>
      </c>
    </row>
    <row r="1285" spans="1:21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14">
        <f t="shared" si="140"/>
        <v>95.931818181818187</v>
      </c>
      <c r="N1285" t="b">
        <v>1</v>
      </c>
      <c r="O1285" s="5">
        <f t="shared" si="141"/>
        <v>2.1105</v>
      </c>
      <c r="P1285" s="14">
        <f t="shared" si="142"/>
        <v>95.931818181818187</v>
      </c>
      <c r="Q1285" s="8">
        <f t="shared" si="143"/>
        <v>41320.717465277776</v>
      </c>
      <c r="R1285" s="8">
        <f t="shared" si="144"/>
        <v>41344.166666666664</v>
      </c>
      <c r="S1285" t="s">
        <v>8276</v>
      </c>
      <c r="T1285" t="str">
        <f t="shared" si="145"/>
        <v>music</v>
      </c>
      <c r="U1285" t="str">
        <f t="shared" si="146"/>
        <v>rock</v>
      </c>
    </row>
    <row r="1286" spans="1:21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14">
        <f t="shared" si="140"/>
        <v>65.161290322580641</v>
      </c>
      <c r="N1286" t="b">
        <v>1</v>
      </c>
      <c r="O1286" s="5">
        <f t="shared" si="141"/>
        <v>1.01</v>
      </c>
      <c r="P1286" s="14">
        <f t="shared" si="142"/>
        <v>65.161290322580641</v>
      </c>
      <c r="Q1286" s="8">
        <f t="shared" si="143"/>
        <v>42712.23474537037</v>
      </c>
      <c r="R1286" s="8">
        <f t="shared" si="144"/>
        <v>42735.707638888889</v>
      </c>
      <c r="S1286" t="s">
        <v>8271</v>
      </c>
      <c r="T1286" t="str">
        <f t="shared" si="145"/>
        <v>theater</v>
      </c>
      <c r="U1286" t="str">
        <f t="shared" si="146"/>
        <v>plays</v>
      </c>
    </row>
    <row r="1287" spans="1:21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14">
        <f t="shared" si="140"/>
        <v>32.269841269841272</v>
      </c>
      <c r="N1287" t="b">
        <v>1</v>
      </c>
      <c r="O1287" s="5">
        <f t="shared" si="141"/>
        <v>1.0165</v>
      </c>
      <c r="P1287" s="14">
        <f t="shared" si="142"/>
        <v>32.269841269841272</v>
      </c>
      <c r="Q1287" s="8">
        <f t="shared" si="143"/>
        <v>42160.583043981482</v>
      </c>
      <c r="R1287" s="8">
        <f t="shared" si="144"/>
        <v>42175.583043981482</v>
      </c>
      <c r="S1287" t="s">
        <v>8271</v>
      </c>
      <c r="T1287" t="str">
        <f t="shared" si="145"/>
        <v>theater</v>
      </c>
      <c r="U1287" t="str">
        <f t="shared" si="146"/>
        <v>plays</v>
      </c>
    </row>
    <row r="1288" spans="1:21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14">
        <f t="shared" si="140"/>
        <v>81.25</v>
      </c>
      <c r="N1288" t="b">
        <v>1</v>
      </c>
      <c r="O1288" s="5">
        <f t="shared" si="141"/>
        <v>1.0833333333333333</v>
      </c>
      <c r="P1288" s="14">
        <f t="shared" si="142"/>
        <v>81.25</v>
      </c>
      <c r="Q1288" s="8">
        <f t="shared" si="143"/>
        <v>42039.384571759263</v>
      </c>
      <c r="R1288" s="8">
        <f t="shared" si="144"/>
        <v>42052.583333333328</v>
      </c>
      <c r="S1288" t="s">
        <v>8271</v>
      </c>
      <c r="T1288" t="str">
        <f t="shared" si="145"/>
        <v>theater</v>
      </c>
      <c r="U1288" t="str">
        <f t="shared" si="146"/>
        <v>plays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14">
        <f t="shared" si="140"/>
        <v>24.2</v>
      </c>
      <c r="N1289" t="b">
        <v>1</v>
      </c>
      <c r="O1289" s="5">
        <f t="shared" si="141"/>
        <v>2.42</v>
      </c>
      <c r="P1289" s="14">
        <f t="shared" si="142"/>
        <v>24.2</v>
      </c>
      <c r="Q1289" s="8">
        <f t="shared" si="143"/>
        <v>42107.621018518519</v>
      </c>
      <c r="R1289" s="8">
        <f t="shared" si="144"/>
        <v>42167.621018518519</v>
      </c>
      <c r="S1289" t="s">
        <v>8271</v>
      </c>
      <c r="T1289" t="str">
        <f t="shared" si="145"/>
        <v>theater</v>
      </c>
      <c r="U1289" t="str">
        <f t="shared" si="146"/>
        <v>plays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14">
        <f t="shared" si="140"/>
        <v>65.868852459016395</v>
      </c>
      <c r="N1290" t="b">
        <v>1</v>
      </c>
      <c r="O1290" s="5">
        <f t="shared" si="141"/>
        <v>1.0044999999999999</v>
      </c>
      <c r="P1290" s="14">
        <f t="shared" si="142"/>
        <v>65.868852459016395</v>
      </c>
      <c r="Q1290" s="8">
        <f t="shared" si="143"/>
        <v>42561.154664351852</v>
      </c>
      <c r="R1290" s="8">
        <f t="shared" si="144"/>
        <v>42592.166666666672</v>
      </c>
      <c r="S1290" t="s">
        <v>8271</v>
      </c>
      <c r="T1290" t="str">
        <f t="shared" si="145"/>
        <v>theater</v>
      </c>
      <c r="U1290" t="str">
        <f t="shared" si="146"/>
        <v>plays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14">
        <f t="shared" si="140"/>
        <v>36.07692307692308</v>
      </c>
      <c r="N1291" t="b">
        <v>1</v>
      </c>
      <c r="O1291" s="5">
        <f t="shared" si="141"/>
        <v>1.2506666666666666</v>
      </c>
      <c r="P1291" s="14">
        <f t="shared" si="142"/>
        <v>36.07692307692308</v>
      </c>
      <c r="Q1291" s="8">
        <f t="shared" si="143"/>
        <v>42709.134780092587</v>
      </c>
      <c r="R1291" s="8">
        <f t="shared" si="144"/>
        <v>42739.134780092587</v>
      </c>
      <c r="S1291" t="s">
        <v>8271</v>
      </c>
      <c r="T1291" t="str">
        <f t="shared" si="145"/>
        <v>theater</v>
      </c>
      <c r="U1291" t="str">
        <f t="shared" si="146"/>
        <v>plays</v>
      </c>
    </row>
    <row r="1292" spans="1:2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14">
        <f t="shared" si="140"/>
        <v>44.186046511627907</v>
      </c>
      <c r="N1292" t="b">
        <v>1</v>
      </c>
      <c r="O1292" s="5">
        <f t="shared" si="141"/>
        <v>1.0857142857142856</v>
      </c>
      <c r="P1292" s="14">
        <f t="shared" si="142"/>
        <v>44.186046511627907</v>
      </c>
      <c r="Q1292" s="8">
        <f t="shared" si="143"/>
        <v>42086.614942129629</v>
      </c>
      <c r="R1292" s="8">
        <f t="shared" si="144"/>
        <v>42117.290972222225</v>
      </c>
      <c r="S1292" t="s">
        <v>8271</v>
      </c>
      <c r="T1292" t="str">
        <f t="shared" si="145"/>
        <v>theater</v>
      </c>
      <c r="U1292" t="str">
        <f t="shared" si="146"/>
        <v>plays</v>
      </c>
    </row>
    <row r="1293" spans="1:21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14">
        <f t="shared" si="140"/>
        <v>104.07142857142857</v>
      </c>
      <c r="N1293" t="b">
        <v>1</v>
      </c>
      <c r="O1293" s="5">
        <f t="shared" si="141"/>
        <v>1.4570000000000001</v>
      </c>
      <c r="P1293" s="14">
        <f t="shared" si="142"/>
        <v>104.07142857142857</v>
      </c>
      <c r="Q1293" s="8">
        <f t="shared" si="143"/>
        <v>42064.652673611112</v>
      </c>
      <c r="R1293" s="8">
        <f t="shared" si="144"/>
        <v>42101.291666666672</v>
      </c>
      <c r="S1293" t="s">
        <v>8271</v>
      </c>
      <c r="T1293" t="str">
        <f t="shared" si="145"/>
        <v>theater</v>
      </c>
      <c r="U1293" t="str">
        <f t="shared" si="146"/>
        <v>plays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14">
        <f t="shared" si="140"/>
        <v>35.96153846153846</v>
      </c>
      <c r="N1294" t="b">
        <v>1</v>
      </c>
      <c r="O1294" s="5">
        <f t="shared" si="141"/>
        <v>1.1000000000000001</v>
      </c>
      <c r="P1294" s="14">
        <f t="shared" si="142"/>
        <v>35.96153846153846</v>
      </c>
      <c r="Q1294" s="8">
        <f t="shared" si="143"/>
        <v>42256.764212962968</v>
      </c>
      <c r="R1294" s="8">
        <f t="shared" si="144"/>
        <v>42283.957638888889</v>
      </c>
      <c r="S1294" t="s">
        <v>8271</v>
      </c>
      <c r="T1294" t="str">
        <f t="shared" si="145"/>
        <v>theater</v>
      </c>
      <c r="U1294" t="str">
        <f t="shared" si="146"/>
        <v>plays</v>
      </c>
    </row>
    <row r="1295" spans="1:21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14">
        <f t="shared" si="140"/>
        <v>127.79166666666667</v>
      </c>
      <c r="N1295" t="b">
        <v>1</v>
      </c>
      <c r="O1295" s="5">
        <f t="shared" si="141"/>
        <v>1.0223333333333333</v>
      </c>
      <c r="P1295" s="14">
        <f t="shared" si="142"/>
        <v>127.79166666666667</v>
      </c>
      <c r="Q1295" s="8">
        <f t="shared" si="143"/>
        <v>42292.701053240744</v>
      </c>
      <c r="R1295" s="8">
        <f t="shared" si="144"/>
        <v>42322.742719907401</v>
      </c>
      <c r="S1295" t="s">
        <v>8271</v>
      </c>
      <c r="T1295" t="str">
        <f t="shared" si="145"/>
        <v>theater</v>
      </c>
      <c r="U1295" t="str">
        <f t="shared" si="146"/>
        <v>plays</v>
      </c>
    </row>
    <row r="1296" spans="1:21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14">
        <f t="shared" si="140"/>
        <v>27.727272727272727</v>
      </c>
      <c r="N1296" t="b">
        <v>1</v>
      </c>
      <c r="O1296" s="5">
        <f t="shared" si="141"/>
        <v>1.22</v>
      </c>
      <c r="P1296" s="14">
        <f t="shared" si="142"/>
        <v>27.727272727272727</v>
      </c>
      <c r="Q1296" s="8">
        <f t="shared" si="143"/>
        <v>42278.453668981485</v>
      </c>
      <c r="R1296" s="8">
        <f t="shared" si="144"/>
        <v>42296.458333333328</v>
      </c>
      <c r="S1296" t="s">
        <v>8271</v>
      </c>
      <c r="T1296" t="str">
        <f t="shared" si="145"/>
        <v>theater</v>
      </c>
      <c r="U1296" t="str">
        <f t="shared" si="146"/>
        <v>plays</v>
      </c>
    </row>
    <row r="1297" spans="1:21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14">
        <f t="shared" si="140"/>
        <v>39.828125</v>
      </c>
      <c r="N1297" t="b">
        <v>1</v>
      </c>
      <c r="O1297" s="5">
        <f t="shared" si="141"/>
        <v>1.0196000000000001</v>
      </c>
      <c r="P1297" s="14">
        <f t="shared" si="142"/>
        <v>39.828125</v>
      </c>
      <c r="Q1297" s="8">
        <f t="shared" si="143"/>
        <v>42184.572881944448</v>
      </c>
      <c r="R1297" s="8">
        <f t="shared" si="144"/>
        <v>42214.708333333328</v>
      </c>
      <c r="S1297" t="s">
        <v>8271</v>
      </c>
      <c r="T1297" t="str">
        <f t="shared" si="145"/>
        <v>theater</v>
      </c>
      <c r="U1297" t="str">
        <f t="shared" si="146"/>
        <v>plays</v>
      </c>
    </row>
    <row r="1298" spans="1:21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14">
        <f t="shared" si="140"/>
        <v>52.173913043478258</v>
      </c>
      <c r="N1298" t="b">
        <v>1</v>
      </c>
      <c r="O1298" s="5">
        <f t="shared" si="141"/>
        <v>1.411764705882353</v>
      </c>
      <c r="P1298" s="14">
        <f t="shared" si="142"/>
        <v>52.173913043478258</v>
      </c>
      <c r="Q1298" s="8">
        <f t="shared" si="143"/>
        <v>42423.050613425927</v>
      </c>
      <c r="R1298" s="8">
        <f t="shared" si="144"/>
        <v>42443.008946759262</v>
      </c>
      <c r="S1298" t="s">
        <v>8271</v>
      </c>
      <c r="T1298" t="str">
        <f t="shared" si="145"/>
        <v>theater</v>
      </c>
      <c r="U1298" t="str">
        <f t="shared" si="146"/>
        <v>plays</v>
      </c>
    </row>
    <row r="1299" spans="1:21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14">
        <f t="shared" si="140"/>
        <v>92.037815126050418</v>
      </c>
      <c r="N1299" t="b">
        <v>1</v>
      </c>
      <c r="O1299" s="5">
        <f t="shared" si="141"/>
        <v>1.0952500000000001</v>
      </c>
      <c r="P1299" s="14">
        <f t="shared" si="142"/>
        <v>92.037815126050418</v>
      </c>
      <c r="Q1299" s="8">
        <f t="shared" si="143"/>
        <v>42461.747199074074</v>
      </c>
      <c r="R1299" s="8">
        <f t="shared" si="144"/>
        <v>42491.747199074074</v>
      </c>
      <c r="S1299" t="s">
        <v>8271</v>
      </c>
      <c r="T1299" t="str">
        <f t="shared" si="145"/>
        <v>theater</v>
      </c>
      <c r="U1299" t="str">
        <f t="shared" si="146"/>
        <v>plays</v>
      </c>
    </row>
    <row r="1300" spans="1:21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14">
        <f t="shared" si="140"/>
        <v>63.424242424242422</v>
      </c>
      <c r="N1300" t="b">
        <v>1</v>
      </c>
      <c r="O1300" s="5">
        <f t="shared" si="141"/>
        <v>1.0465</v>
      </c>
      <c r="P1300" s="14">
        <f t="shared" si="142"/>
        <v>63.424242424242422</v>
      </c>
      <c r="Q1300" s="8">
        <f t="shared" si="143"/>
        <v>42458.680925925932</v>
      </c>
      <c r="R1300" s="8">
        <f t="shared" si="144"/>
        <v>42488.680925925932</v>
      </c>
      <c r="S1300" t="s">
        <v>8271</v>
      </c>
      <c r="T1300" t="str">
        <f t="shared" si="145"/>
        <v>theater</v>
      </c>
      <c r="U1300" t="str">
        <f t="shared" si="146"/>
        <v>plays</v>
      </c>
    </row>
    <row r="1301" spans="1:21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14">
        <f t="shared" si="140"/>
        <v>135.625</v>
      </c>
      <c r="N1301" t="b">
        <v>1</v>
      </c>
      <c r="O1301" s="5">
        <f t="shared" si="141"/>
        <v>1.24</v>
      </c>
      <c r="P1301" s="14">
        <f t="shared" si="142"/>
        <v>135.625</v>
      </c>
      <c r="Q1301" s="8">
        <f t="shared" si="143"/>
        <v>42169.814340277779</v>
      </c>
      <c r="R1301" s="8">
        <f t="shared" si="144"/>
        <v>42199.814340277779</v>
      </c>
      <c r="S1301" t="s">
        <v>8271</v>
      </c>
      <c r="T1301" t="str">
        <f t="shared" si="145"/>
        <v>theater</v>
      </c>
      <c r="U1301" t="str">
        <f t="shared" si="146"/>
        <v>plays</v>
      </c>
    </row>
    <row r="1302" spans="1:21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14">
        <f t="shared" si="140"/>
        <v>168.75</v>
      </c>
      <c r="N1302" t="b">
        <v>1</v>
      </c>
      <c r="O1302" s="5">
        <f t="shared" si="141"/>
        <v>1.35</v>
      </c>
      <c r="P1302" s="14">
        <f t="shared" si="142"/>
        <v>168.75</v>
      </c>
      <c r="Q1302" s="8">
        <f t="shared" si="143"/>
        <v>42483.675208333334</v>
      </c>
      <c r="R1302" s="8">
        <f t="shared" si="144"/>
        <v>42522.789583333331</v>
      </c>
      <c r="S1302" t="s">
        <v>8271</v>
      </c>
      <c r="T1302" t="str">
        <f t="shared" si="145"/>
        <v>theater</v>
      </c>
      <c r="U1302" t="str">
        <f t="shared" si="146"/>
        <v>plays</v>
      </c>
    </row>
    <row r="1303" spans="1:21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14">
        <f t="shared" si="140"/>
        <v>70.862068965517238</v>
      </c>
      <c r="N1303" t="b">
        <v>1</v>
      </c>
      <c r="O1303" s="5">
        <f t="shared" si="141"/>
        <v>1.0275000000000001</v>
      </c>
      <c r="P1303" s="14">
        <f t="shared" si="142"/>
        <v>70.862068965517238</v>
      </c>
      <c r="Q1303" s="8">
        <f t="shared" si="143"/>
        <v>42195.749745370369</v>
      </c>
      <c r="R1303" s="8">
        <f t="shared" si="144"/>
        <v>42206.125</v>
      </c>
      <c r="S1303" t="s">
        <v>8271</v>
      </c>
      <c r="T1303" t="str">
        <f t="shared" si="145"/>
        <v>theater</v>
      </c>
      <c r="U1303" t="str">
        <f t="shared" si="146"/>
        <v>plays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14">
        <f t="shared" si="140"/>
        <v>50</v>
      </c>
      <c r="N1304" t="b">
        <v>1</v>
      </c>
      <c r="O1304" s="5">
        <f t="shared" si="141"/>
        <v>1</v>
      </c>
      <c r="P1304" s="14">
        <f t="shared" si="142"/>
        <v>50</v>
      </c>
      <c r="Q1304" s="8">
        <f t="shared" si="143"/>
        <v>42675.057997685188</v>
      </c>
      <c r="R1304" s="8">
        <f t="shared" si="144"/>
        <v>42705.099664351852</v>
      </c>
      <c r="S1304" t="s">
        <v>8271</v>
      </c>
      <c r="T1304" t="str">
        <f t="shared" si="145"/>
        <v>theater</v>
      </c>
      <c r="U1304" t="str">
        <f t="shared" si="146"/>
        <v>plays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14">
        <f t="shared" si="140"/>
        <v>42.214166666666671</v>
      </c>
      <c r="N1305" t="b">
        <v>1</v>
      </c>
      <c r="O1305" s="5">
        <f t="shared" si="141"/>
        <v>1.3026085714285716</v>
      </c>
      <c r="P1305" s="14">
        <f t="shared" si="142"/>
        <v>42.214166666666671</v>
      </c>
      <c r="Q1305" s="8">
        <f t="shared" si="143"/>
        <v>42566.441203703704</v>
      </c>
      <c r="R1305" s="8">
        <f t="shared" si="144"/>
        <v>42582.458333333328</v>
      </c>
      <c r="S1305" t="s">
        <v>8271</v>
      </c>
      <c r="T1305" t="str">
        <f t="shared" si="145"/>
        <v>theater</v>
      </c>
      <c r="U1305" t="str">
        <f t="shared" si="146"/>
        <v>plays</v>
      </c>
    </row>
    <row r="1306" spans="1:21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14">
        <f t="shared" si="140"/>
        <v>152.41346153846155</v>
      </c>
      <c r="N1306" t="b">
        <v>0</v>
      </c>
      <c r="O1306" s="5">
        <f t="shared" si="141"/>
        <v>0.39627499999999999</v>
      </c>
      <c r="P1306" s="14">
        <f t="shared" si="142"/>
        <v>152.41346153846155</v>
      </c>
      <c r="Q1306" s="8">
        <f t="shared" si="143"/>
        <v>42747.194502314815</v>
      </c>
      <c r="R1306" s="8">
        <f t="shared" si="144"/>
        <v>42807.152835648143</v>
      </c>
      <c r="S1306" t="s">
        <v>8273</v>
      </c>
      <c r="T1306" t="str">
        <f t="shared" si="145"/>
        <v>technology</v>
      </c>
      <c r="U1306" t="str">
        <f t="shared" si="146"/>
        <v>wearables</v>
      </c>
    </row>
    <row r="1307" spans="1:21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14">
        <f t="shared" si="140"/>
        <v>90.616279069767444</v>
      </c>
      <c r="N1307" t="b">
        <v>0</v>
      </c>
      <c r="O1307" s="5">
        <f t="shared" si="141"/>
        <v>0.25976666666666665</v>
      </c>
      <c r="P1307" s="14">
        <f t="shared" si="142"/>
        <v>90.616279069767444</v>
      </c>
      <c r="Q1307" s="8">
        <f t="shared" si="143"/>
        <v>42543.665601851855</v>
      </c>
      <c r="R1307" s="8">
        <f t="shared" si="144"/>
        <v>42572.729166666672</v>
      </c>
      <c r="S1307" t="s">
        <v>8273</v>
      </c>
      <c r="T1307" t="str">
        <f t="shared" si="145"/>
        <v>technology</v>
      </c>
      <c r="U1307" t="str">
        <f t="shared" si="146"/>
        <v>wearables</v>
      </c>
    </row>
    <row r="1308" spans="1:21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14">
        <f t="shared" si="140"/>
        <v>201.60393258426967</v>
      </c>
      <c r="N1308" t="b">
        <v>0</v>
      </c>
      <c r="O1308" s="5">
        <f t="shared" si="141"/>
        <v>0.65246363636363636</v>
      </c>
      <c r="P1308" s="14">
        <f t="shared" si="142"/>
        <v>201.60393258426967</v>
      </c>
      <c r="Q1308" s="8">
        <f t="shared" si="143"/>
        <v>41947.457569444443</v>
      </c>
      <c r="R1308" s="8">
        <f t="shared" si="144"/>
        <v>41977.457569444443</v>
      </c>
      <c r="S1308" t="s">
        <v>8273</v>
      </c>
      <c r="T1308" t="str">
        <f t="shared" si="145"/>
        <v>technology</v>
      </c>
      <c r="U1308" t="str">
        <f t="shared" si="146"/>
        <v>wearables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14">
        <f t="shared" si="140"/>
        <v>127.93333333333334</v>
      </c>
      <c r="N1309" t="b">
        <v>0</v>
      </c>
      <c r="O1309" s="5">
        <f t="shared" si="141"/>
        <v>0.11514000000000001</v>
      </c>
      <c r="P1309" s="14">
        <f t="shared" si="142"/>
        <v>127.93333333333334</v>
      </c>
      <c r="Q1309" s="8">
        <f t="shared" si="143"/>
        <v>42387.503229166665</v>
      </c>
      <c r="R1309" s="8">
        <f t="shared" si="144"/>
        <v>42417.503229166665</v>
      </c>
      <c r="S1309" t="s">
        <v>8273</v>
      </c>
      <c r="T1309" t="str">
        <f t="shared" si="145"/>
        <v>technology</v>
      </c>
      <c r="U1309" t="str">
        <f t="shared" si="146"/>
        <v>wearables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14">
        <f t="shared" si="140"/>
        <v>29.894736842105264</v>
      </c>
      <c r="N1310" t="b">
        <v>0</v>
      </c>
      <c r="O1310" s="5">
        <f t="shared" si="141"/>
        <v>0.11360000000000001</v>
      </c>
      <c r="P1310" s="14">
        <f t="shared" si="142"/>
        <v>29.894736842105264</v>
      </c>
      <c r="Q1310" s="8">
        <f t="shared" si="143"/>
        <v>42611.613564814819</v>
      </c>
      <c r="R1310" s="8">
        <f t="shared" si="144"/>
        <v>42651.613564814819</v>
      </c>
      <c r="S1310" t="s">
        <v>8273</v>
      </c>
      <c r="T1310" t="str">
        <f t="shared" si="145"/>
        <v>technology</v>
      </c>
      <c r="U1310" t="str">
        <f t="shared" si="146"/>
        <v>wearables</v>
      </c>
    </row>
    <row r="1311" spans="1:21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14">
        <f t="shared" si="140"/>
        <v>367.97142857142859</v>
      </c>
      <c r="N1311" t="b">
        <v>0</v>
      </c>
      <c r="O1311" s="5">
        <f t="shared" si="141"/>
        <v>1.1199130434782609</v>
      </c>
      <c r="P1311" s="14">
        <f t="shared" si="142"/>
        <v>367.97142857142859</v>
      </c>
      <c r="Q1311" s="8">
        <f t="shared" si="143"/>
        <v>42257.882731481484</v>
      </c>
      <c r="R1311" s="8">
        <f t="shared" si="144"/>
        <v>42292.882731481484</v>
      </c>
      <c r="S1311" t="s">
        <v>8273</v>
      </c>
      <c r="T1311" t="str">
        <f t="shared" si="145"/>
        <v>technology</v>
      </c>
      <c r="U1311" t="str">
        <f t="shared" si="146"/>
        <v>wearables</v>
      </c>
    </row>
    <row r="1312" spans="1:21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14">
        <f t="shared" si="140"/>
        <v>129.16666666666666</v>
      </c>
      <c r="N1312" t="b">
        <v>0</v>
      </c>
      <c r="O1312" s="5">
        <f t="shared" si="141"/>
        <v>0.155</v>
      </c>
      <c r="P1312" s="14">
        <f t="shared" si="142"/>
        <v>129.16666666666666</v>
      </c>
      <c r="Q1312" s="8">
        <f t="shared" si="143"/>
        <v>42556.667245370365</v>
      </c>
      <c r="R1312" s="8">
        <f t="shared" si="144"/>
        <v>42601.667245370365</v>
      </c>
      <c r="S1312" t="s">
        <v>8273</v>
      </c>
      <c r="T1312" t="str">
        <f t="shared" si="145"/>
        <v>technology</v>
      </c>
      <c r="U1312" t="str">
        <f t="shared" si="146"/>
        <v>wearables</v>
      </c>
    </row>
    <row r="1313" spans="1:21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14">
        <f t="shared" si="140"/>
        <v>800.7</v>
      </c>
      <c r="N1313" t="b">
        <v>0</v>
      </c>
      <c r="O1313" s="5">
        <f t="shared" si="141"/>
        <v>0.32028000000000001</v>
      </c>
      <c r="P1313" s="14">
        <f t="shared" si="142"/>
        <v>800.7</v>
      </c>
      <c r="Q1313" s="8">
        <f t="shared" si="143"/>
        <v>42669.802303240736</v>
      </c>
      <c r="R1313" s="8">
        <f t="shared" si="144"/>
        <v>42704.843969907408</v>
      </c>
      <c r="S1313" t="s">
        <v>8273</v>
      </c>
      <c r="T1313" t="str">
        <f t="shared" si="145"/>
        <v>technology</v>
      </c>
      <c r="U1313" t="str">
        <f t="shared" si="146"/>
        <v>wearables</v>
      </c>
    </row>
    <row r="1314" spans="1:21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14">
        <f t="shared" si="140"/>
        <v>28</v>
      </c>
      <c r="N1314" t="b">
        <v>0</v>
      </c>
      <c r="O1314" s="5">
        <f t="shared" si="141"/>
        <v>6.0869565217391303E-3</v>
      </c>
      <c r="P1314" s="14">
        <f t="shared" si="142"/>
        <v>28</v>
      </c>
      <c r="Q1314" s="8">
        <f t="shared" si="143"/>
        <v>42082.702800925923</v>
      </c>
      <c r="R1314" s="8">
        <f t="shared" si="144"/>
        <v>42112.702800925923</v>
      </c>
      <c r="S1314" t="s">
        <v>8273</v>
      </c>
      <c r="T1314" t="str">
        <f t="shared" si="145"/>
        <v>technology</v>
      </c>
      <c r="U1314" t="str">
        <f t="shared" si="146"/>
        <v>wearables</v>
      </c>
    </row>
    <row r="1315" spans="1:21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14">
        <f t="shared" si="140"/>
        <v>102.01639344262296</v>
      </c>
      <c r="N1315" t="b">
        <v>0</v>
      </c>
      <c r="O1315" s="5">
        <f t="shared" si="141"/>
        <v>0.31114999999999998</v>
      </c>
      <c r="P1315" s="14">
        <f t="shared" si="142"/>
        <v>102.01639344262296</v>
      </c>
      <c r="Q1315" s="8">
        <f t="shared" si="143"/>
        <v>42402.709652777776</v>
      </c>
      <c r="R1315" s="8">
        <f t="shared" si="144"/>
        <v>42432.709652777776</v>
      </c>
      <c r="S1315" t="s">
        <v>8273</v>
      </c>
      <c r="T1315" t="str">
        <f t="shared" si="145"/>
        <v>technology</v>
      </c>
      <c r="U1315" t="str">
        <f t="shared" si="146"/>
        <v>wearables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14">
        <f t="shared" si="140"/>
        <v>184.36363636363637</v>
      </c>
      <c r="N1316" t="b">
        <v>0</v>
      </c>
      <c r="O1316" s="5">
        <f t="shared" si="141"/>
        <v>1.1266666666666666E-2</v>
      </c>
      <c r="P1316" s="14">
        <f t="shared" si="142"/>
        <v>184.36363636363637</v>
      </c>
      <c r="Q1316" s="8">
        <f t="shared" si="143"/>
        <v>42604.669675925921</v>
      </c>
      <c r="R1316" s="8">
        <f t="shared" si="144"/>
        <v>42664.669675925921</v>
      </c>
      <c r="S1316" t="s">
        <v>8273</v>
      </c>
      <c r="T1316" t="str">
        <f t="shared" si="145"/>
        <v>technology</v>
      </c>
      <c r="U1316" t="str">
        <f t="shared" si="146"/>
        <v>wearables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14">
        <f t="shared" si="140"/>
        <v>162.91935483870967</v>
      </c>
      <c r="N1317" t="b">
        <v>0</v>
      </c>
      <c r="O1317" s="5">
        <f t="shared" si="141"/>
        <v>0.40404000000000001</v>
      </c>
      <c r="P1317" s="14">
        <f t="shared" si="142"/>
        <v>162.91935483870967</v>
      </c>
      <c r="Q1317" s="8">
        <f t="shared" si="143"/>
        <v>42278.498240740737</v>
      </c>
      <c r="R1317" s="8">
        <f t="shared" si="144"/>
        <v>42314.041666666672</v>
      </c>
      <c r="S1317" t="s">
        <v>8273</v>
      </c>
      <c r="T1317" t="str">
        <f t="shared" si="145"/>
        <v>technology</v>
      </c>
      <c r="U1317" t="str">
        <f t="shared" si="146"/>
        <v>wearables</v>
      </c>
    </row>
    <row r="1318" spans="1:21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14">
        <f t="shared" si="140"/>
        <v>1</v>
      </c>
      <c r="N1318" t="b">
        <v>0</v>
      </c>
      <c r="O1318" s="5">
        <f t="shared" si="141"/>
        <v>1.3333333333333333E-5</v>
      </c>
      <c r="P1318" s="14">
        <f t="shared" si="142"/>
        <v>1</v>
      </c>
      <c r="Q1318" s="8">
        <f t="shared" si="143"/>
        <v>42393.961909722217</v>
      </c>
      <c r="R1318" s="8">
        <f t="shared" si="144"/>
        <v>42428.961909722217</v>
      </c>
      <c r="S1318" t="s">
        <v>8273</v>
      </c>
      <c r="T1318" t="str">
        <f t="shared" si="145"/>
        <v>technology</v>
      </c>
      <c r="U1318" t="str">
        <f t="shared" si="146"/>
        <v>wearables</v>
      </c>
    </row>
    <row r="1319" spans="1:21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14">
        <f t="shared" si="140"/>
        <v>603.52631578947364</v>
      </c>
      <c r="N1319" t="b">
        <v>0</v>
      </c>
      <c r="O1319" s="5">
        <f t="shared" si="141"/>
        <v>5.7334999999999997E-2</v>
      </c>
      <c r="P1319" s="14">
        <f t="shared" si="142"/>
        <v>603.52631578947364</v>
      </c>
      <c r="Q1319" s="8">
        <f t="shared" si="143"/>
        <v>42520.235486111109</v>
      </c>
      <c r="R1319" s="8">
        <f t="shared" si="144"/>
        <v>42572.583333333328</v>
      </c>
      <c r="S1319" t="s">
        <v>8273</v>
      </c>
      <c r="T1319" t="str">
        <f t="shared" si="145"/>
        <v>technology</v>
      </c>
      <c r="U1319" t="str">
        <f t="shared" si="146"/>
        <v>wearables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14">
        <f t="shared" si="140"/>
        <v>45.407407407407405</v>
      </c>
      <c r="N1320" t="b">
        <v>0</v>
      </c>
      <c r="O1320" s="5">
        <f t="shared" si="141"/>
        <v>0.15325</v>
      </c>
      <c r="P1320" s="14">
        <f t="shared" si="142"/>
        <v>45.407407407407405</v>
      </c>
      <c r="Q1320" s="8">
        <f t="shared" si="143"/>
        <v>41985.043657407412</v>
      </c>
      <c r="R1320" s="8">
        <f t="shared" si="144"/>
        <v>42015.043657407412</v>
      </c>
      <c r="S1320" t="s">
        <v>8273</v>
      </c>
      <c r="T1320" t="str">
        <f t="shared" si="145"/>
        <v>technology</v>
      </c>
      <c r="U1320" t="str">
        <f t="shared" si="146"/>
        <v>wearables</v>
      </c>
    </row>
    <row r="1321" spans="1:21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14">
        <f t="shared" si="140"/>
        <v>97.333333333333329</v>
      </c>
      <c r="N1321" t="b">
        <v>0</v>
      </c>
      <c r="O1321" s="5">
        <f t="shared" si="141"/>
        <v>0.15103448275862069</v>
      </c>
      <c r="P1321" s="14">
        <f t="shared" si="142"/>
        <v>97.333333333333329</v>
      </c>
      <c r="Q1321" s="8">
        <f t="shared" si="143"/>
        <v>41816.812094907407</v>
      </c>
      <c r="R1321" s="8">
        <f t="shared" si="144"/>
        <v>41831.666666666664</v>
      </c>
      <c r="S1321" t="s">
        <v>8273</v>
      </c>
      <c r="T1321" t="str">
        <f t="shared" si="145"/>
        <v>technology</v>
      </c>
      <c r="U1321" t="str">
        <f t="shared" si="146"/>
        <v>wearables</v>
      </c>
    </row>
    <row r="1322" spans="1:21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14">
        <f t="shared" si="140"/>
        <v>167.66666666666666</v>
      </c>
      <c r="N1322" t="b">
        <v>0</v>
      </c>
      <c r="O1322" s="5">
        <f t="shared" si="141"/>
        <v>5.0299999999999997E-3</v>
      </c>
      <c r="P1322" s="14">
        <f t="shared" si="142"/>
        <v>167.66666666666666</v>
      </c>
      <c r="Q1322" s="8">
        <f t="shared" si="143"/>
        <v>42705.690347222218</v>
      </c>
      <c r="R1322" s="8">
        <f t="shared" si="144"/>
        <v>42734.958333333328</v>
      </c>
      <c r="S1322" t="s">
        <v>8273</v>
      </c>
      <c r="T1322" t="str">
        <f t="shared" si="145"/>
        <v>technology</v>
      </c>
      <c r="U1322" t="str">
        <f t="shared" si="146"/>
        <v>wearables</v>
      </c>
    </row>
    <row r="1323" spans="1:21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14">
        <f t="shared" si="140"/>
        <v>859.85714285714289</v>
      </c>
      <c r="N1323" t="b">
        <v>0</v>
      </c>
      <c r="O1323" s="5">
        <f t="shared" si="141"/>
        <v>1.3028138528138528E-2</v>
      </c>
      <c r="P1323" s="14">
        <f t="shared" si="142"/>
        <v>859.85714285714289</v>
      </c>
      <c r="Q1323" s="8">
        <f t="shared" si="143"/>
        <v>42697.74927083333</v>
      </c>
      <c r="R1323" s="8">
        <f t="shared" si="144"/>
        <v>42727.74927083333</v>
      </c>
      <c r="S1323" t="s">
        <v>8273</v>
      </c>
      <c r="T1323" t="str">
        <f t="shared" si="145"/>
        <v>technology</v>
      </c>
      <c r="U1323" t="str">
        <f t="shared" si="146"/>
        <v>wearables</v>
      </c>
    </row>
    <row r="1324" spans="1:21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14">
        <f t="shared" si="140"/>
        <v>26.5</v>
      </c>
      <c r="N1324" t="b">
        <v>0</v>
      </c>
      <c r="O1324" s="5">
        <f t="shared" si="141"/>
        <v>3.0285714285714286E-3</v>
      </c>
      <c r="P1324" s="14">
        <f t="shared" si="142"/>
        <v>26.5</v>
      </c>
      <c r="Q1324" s="8">
        <f t="shared" si="143"/>
        <v>42115.656539351854</v>
      </c>
      <c r="R1324" s="8">
        <f t="shared" si="144"/>
        <v>42145.656539351854</v>
      </c>
      <c r="S1324" t="s">
        <v>8273</v>
      </c>
      <c r="T1324" t="str">
        <f t="shared" si="145"/>
        <v>technology</v>
      </c>
      <c r="U1324" t="str">
        <f t="shared" si="146"/>
        <v>wearables</v>
      </c>
    </row>
    <row r="1325" spans="1:21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14">
        <f t="shared" si="140"/>
        <v>30.272727272727273</v>
      </c>
      <c r="N1325" t="b">
        <v>0</v>
      </c>
      <c r="O1325" s="5">
        <f t="shared" si="141"/>
        <v>8.8800000000000004E-2</v>
      </c>
      <c r="P1325" s="14">
        <f t="shared" si="142"/>
        <v>30.272727272727273</v>
      </c>
      <c r="Q1325" s="8">
        <f t="shared" si="143"/>
        <v>42451.698449074072</v>
      </c>
      <c r="R1325" s="8">
        <f t="shared" si="144"/>
        <v>42486.288194444445</v>
      </c>
      <c r="S1325" t="s">
        <v>8273</v>
      </c>
      <c r="T1325" t="str">
        <f t="shared" si="145"/>
        <v>technology</v>
      </c>
      <c r="U1325" t="str">
        <f t="shared" si="146"/>
        <v>wearables</v>
      </c>
    </row>
    <row r="1326" spans="1:21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14">
        <f t="shared" si="140"/>
        <v>54.666666666666664</v>
      </c>
      <c r="N1326" t="b">
        <v>0</v>
      </c>
      <c r="O1326" s="5">
        <f t="shared" si="141"/>
        <v>9.8400000000000001E-2</v>
      </c>
      <c r="P1326" s="14">
        <f t="shared" si="142"/>
        <v>54.666666666666664</v>
      </c>
      <c r="Q1326" s="8">
        <f t="shared" si="143"/>
        <v>42626.633703703701</v>
      </c>
      <c r="R1326" s="8">
        <f t="shared" si="144"/>
        <v>42656.633703703701</v>
      </c>
      <c r="S1326" t="s">
        <v>8273</v>
      </c>
      <c r="T1326" t="str">
        <f t="shared" si="145"/>
        <v>technology</v>
      </c>
      <c r="U1326" t="str">
        <f t="shared" si="146"/>
        <v>wearables</v>
      </c>
    </row>
    <row r="1327" spans="1:21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14">
        <f t="shared" si="140"/>
        <v>60.75</v>
      </c>
      <c r="N1327" t="b">
        <v>0</v>
      </c>
      <c r="O1327" s="5">
        <f t="shared" si="141"/>
        <v>2.4299999999999999E-2</v>
      </c>
      <c r="P1327" s="14">
        <f t="shared" si="142"/>
        <v>60.75</v>
      </c>
      <c r="Q1327" s="8">
        <f t="shared" si="143"/>
        <v>42704.086053240739</v>
      </c>
      <c r="R1327" s="8">
        <f t="shared" si="144"/>
        <v>42734.086053240739</v>
      </c>
      <c r="S1327" t="s">
        <v>8273</v>
      </c>
      <c r="T1327" t="str">
        <f t="shared" si="145"/>
        <v>technology</v>
      </c>
      <c r="U1327" t="str">
        <f t="shared" si="146"/>
        <v>wearables</v>
      </c>
    </row>
    <row r="1328" spans="1:21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14">
        <f t="shared" si="140"/>
        <v>102.72727272727273</v>
      </c>
      <c r="N1328" t="b">
        <v>0</v>
      </c>
      <c r="O1328" s="5">
        <f t="shared" si="141"/>
        <v>1.1299999999999999E-2</v>
      </c>
      <c r="P1328" s="14">
        <f t="shared" si="142"/>
        <v>102.72727272727273</v>
      </c>
      <c r="Q1328" s="8">
        <f t="shared" si="143"/>
        <v>41974.791990740734</v>
      </c>
      <c r="R1328" s="8">
        <f t="shared" si="144"/>
        <v>42019.791990740734</v>
      </c>
      <c r="S1328" t="s">
        <v>8273</v>
      </c>
      <c r="T1328" t="str">
        <f t="shared" si="145"/>
        <v>technology</v>
      </c>
      <c r="U1328" t="str">
        <f t="shared" si="146"/>
        <v>wearables</v>
      </c>
    </row>
    <row r="1329" spans="1:21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14">
        <f t="shared" si="140"/>
        <v>41.585365853658537</v>
      </c>
      <c r="N1329" t="b">
        <v>0</v>
      </c>
      <c r="O1329" s="5">
        <f t="shared" si="141"/>
        <v>3.5520833333333335E-2</v>
      </c>
      <c r="P1329" s="14">
        <f t="shared" si="142"/>
        <v>41.585365853658537</v>
      </c>
      <c r="Q1329" s="8">
        <f t="shared" si="143"/>
        <v>42123.678645833337</v>
      </c>
      <c r="R1329" s="8">
        <f t="shared" si="144"/>
        <v>42153.678645833337</v>
      </c>
      <c r="S1329" t="s">
        <v>8273</v>
      </c>
      <c r="T1329" t="str">
        <f t="shared" si="145"/>
        <v>technology</v>
      </c>
      <c r="U1329" t="str">
        <f t="shared" si="146"/>
        <v>wearables</v>
      </c>
    </row>
    <row r="1330" spans="1:21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14">
        <f t="shared" si="140"/>
        <v>116.53333333333333</v>
      </c>
      <c r="N1330" t="b">
        <v>0</v>
      </c>
      <c r="O1330" s="5">
        <f t="shared" si="141"/>
        <v>2.3306666666666667E-2</v>
      </c>
      <c r="P1330" s="14">
        <f t="shared" si="142"/>
        <v>116.53333333333333</v>
      </c>
      <c r="Q1330" s="8">
        <f t="shared" si="143"/>
        <v>42612.642754629633</v>
      </c>
      <c r="R1330" s="8">
        <f t="shared" si="144"/>
        <v>42657.642754629633</v>
      </c>
      <c r="S1330" t="s">
        <v>8273</v>
      </c>
      <c r="T1330" t="str">
        <f t="shared" si="145"/>
        <v>technology</v>
      </c>
      <c r="U1330" t="str">
        <f t="shared" si="146"/>
        <v>wearables</v>
      </c>
    </row>
    <row r="1331" spans="1:21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14">
        <f t="shared" si="140"/>
        <v>45.333333333333336</v>
      </c>
      <c r="N1331" t="b">
        <v>0</v>
      </c>
      <c r="O1331" s="5">
        <f t="shared" si="141"/>
        <v>8.1600000000000006E-3</v>
      </c>
      <c r="P1331" s="14">
        <f t="shared" si="142"/>
        <v>45.333333333333336</v>
      </c>
      <c r="Q1331" s="8">
        <f t="shared" si="143"/>
        <v>41935.221585648149</v>
      </c>
      <c r="R1331" s="8">
        <f t="shared" si="144"/>
        <v>41975.263252314813</v>
      </c>
      <c r="S1331" t="s">
        <v>8273</v>
      </c>
      <c r="T1331" t="str">
        <f t="shared" si="145"/>
        <v>technology</v>
      </c>
      <c r="U1331" t="str">
        <f t="shared" si="146"/>
        <v>wearables</v>
      </c>
    </row>
    <row r="1332" spans="1:21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14">
        <f t="shared" si="140"/>
        <v>157.46</v>
      </c>
      <c r="N1332" t="b">
        <v>0</v>
      </c>
      <c r="O1332" s="5">
        <f t="shared" si="141"/>
        <v>0.22494285714285714</v>
      </c>
      <c r="P1332" s="14">
        <f t="shared" si="142"/>
        <v>157.46</v>
      </c>
      <c r="Q1332" s="8">
        <f t="shared" si="143"/>
        <v>42522.276724537034</v>
      </c>
      <c r="R1332" s="8">
        <f t="shared" si="144"/>
        <v>42553.166666666672</v>
      </c>
      <c r="S1332" t="s">
        <v>8273</v>
      </c>
      <c r="T1332" t="str">
        <f t="shared" si="145"/>
        <v>technology</v>
      </c>
      <c r="U1332" t="str">
        <f t="shared" si="146"/>
        <v>wearables</v>
      </c>
    </row>
    <row r="1333" spans="1:21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14">
        <f t="shared" si="140"/>
        <v>100.5</v>
      </c>
      <c r="N1333" t="b">
        <v>0</v>
      </c>
      <c r="O1333" s="5">
        <f t="shared" si="141"/>
        <v>1.3668E-2</v>
      </c>
      <c r="P1333" s="14">
        <f t="shared" si="142"/>
        <v>100.5</v>
      </c>
      <c r="Q1333" s="8">
        <f t="shared" si="143"/>
        <v>42569.50409722222</v>
      </c>
      <c r="R1333" s="8">
        <f t="shared" si="144"/>
        <v>42599.50409722222</v>
      </c>
      <c r="S1333" t="s">
        <v>8273</v>
      </c>
      <c r="T1333" t="str">
        <f t="shared" si="145"/>
        <v>technology</v>
      </c>
      <c r="U1333" t="str">
        <f t="shared" si="146"/>
        <v>wearables</v>
      </c>
    </row>
    <row r="1334" spans="1:21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14" t="e">
        <f t="shared" si="140"/>
        <v>#DIV/0!</v>
      </c>
      <c r="N1334" t="b">
        <v>0</v>
      </c>
      <c r="O1334" s="5">
        <f t="shared" si="141"/>
        <v>0</v>
      </c>
      <c r="P1334" s="14" t="e">
        <f t="shared" si="142"/>
        <v>#DIV/0!</v>
      </c>
      <c r="Q1334" s="8">
        <f t="shared" si="143"/>
        <v>42732.060277777782</v>
      </c>
      <c r="R1334" s="8">
        <f t="shared" si="144"/>
        <v>42762.060277777782</v>
      </c>
      <c r="S1334" t="s">
        <v>8273</v>
      </c>
      <c r="T1334" t="str">
        <f t="shared" si="145"/>
        <v>technology</v>
      </c>
      <c r="U1334" t="str">
        <f t="shared" si="146"/>
        <v>wearables</v>
      </c>
    </row>
    <row r="1335" spans="1:21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14" t="e">
        <f t="shared" si="140"/>
        <v>#DIV/0!</v>
      </c>
      <c r="N1335" t="b">
        <v>0</v>
      </c>
      <c r="O1335" s="5">
        <f t="shared" si="141"/>
        <v>0</v>
      </c>
      <c r="P1335" s="14" t="e">
        <f t="shared" si="142"/>
        <v>#DIV/0!</v>
      </c>
      <c r="Q1335" s="8">
        <f t="shared" si="143"/>
        <v>41806.106770833336</v>
      </c>
      <c r="R1335" s="8">
        <f t="shared" si="144"/>
        <v>41836.106770833336</v>
      </c>
      <c r="S1335" t="s">
        <v>8273</v>
      </c>
      <c r="T1335" t="str">
        <f t="shared" si="145"/>
        <v>technology</v>
      </c>
      <c r="U1335" t="str">
        <f t="shared" si="146"/>
        <v>wearables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14">
        <f t="shared" si="140"/>
        <v>51.822463768115945</v>
      </c>
      <c r="N1336" t="b">
        <v>0</v>
      </c>
      <c r="O1336" s="5">
        <f t="shared" si="141"/>
        <v>0.10754135338345865</v>
      </c>
      <c r="P1336" s="14">
        <f t="shared" si="142"/>
        <v>51.822463768115945</v>
      </c>
      <c r="Q1336" s="8">
        <f t="shared" si="143"/>
        <v>42410.774155092593</v>
      </c>
      <c r="R1336" s="8">
        <f t="shared" si="144"/>
        <v>42440.774155092593</v>
      </c>
      <c r="S1336" t="s">
        <v>8273</v>
      </c>
      <c r="T1336" t="str">
        <f t="shared" si="145"/>
        <v>technology</v>
      </c>
      <c r="U1336" t="str">
        <f t="shared" si="146"/>
        <v>wearables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14">
        <f t="shared" si="140"/>
        <v>308.75</v>
      </c>
      <c r="N1337" t="b">
        <v>0</v>
      </c>
      <c r="O1337" s="5">
        <f t="shared" si="141"/>
        <v>0.1976</v>
      </c>
      <c r="P1337" s="14">
        <f t="shared" si="142"/>
        <v>308.75</v>
      </c>
      <c r="Q1337" s="8">
        <f t="shared" si="143"/>
        <v>42313.936365740738</v>
      </c>
      <c r="R1337" s="8">
        <f t="shared" si="144"/>
        <v>42343.936365740738</v>
      </c>
      <c r="S1337" t="s">
        <v>8273</v>
      </c>
      <c r="T1337" t="str">
        <f t="shared" si="145"/>
        <v>technology</v>
      </c>
      <c r="U1337" t="str">
        <f t="shared" si="146"/>
        <v>wearables</v>
      </c>
    </row>
    <row r="1338" spans="1:21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14">
        <f t="shared" si="140"/>
        <v>379.22767857142856</v>
      </c>
      <c r="N1338" t="b">
        <v>0</v>
      </c>
      <c r="O1338" s="5">
        <f t="shared" si="141"/>
        <v>0.84946999999999995</v>
      </c>
      <c r="P1338" s="14">
        <f t="shared" si="142"/>
        <v>379.22767857142856</v>
      </c>
      <c r="Q1338" s="8">
        <f t="shared" si="143"/>
        <v>41955.863750000004</v>
      </c>
      <c r="R1338" s="8">
        <f t="shared" si="144"/>
        <v>41990.863750000004</v>
      </c>
      <c r="S1338" t="s">
        <v>8273</v>
      </c>
      <c r="T1338" t="str">
        <f t="shared" si="145"/>
        <v>technology</v>
      </c>
      <c r="U1338" t="str">
        <f t="shared" si="146"/>
        <v>wearables</v>
      </c>
    </row>
    <row r="1339" spans="1:21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14">
        <f t="shared" si="140"/>
        <v>176.36428571428573</v>
      </c>
      <c r="N1339" t="b">
        <v>0</v>
      </c>
      <c r="O1339" s="5">
        <f t="shared" si="141"/>
        <v>0.49381999999999998</v>
      </c>
      <c r="P1339" s="14">
        <f t="shared" si="142"/>
        <v>176.36428571428573</v>
      </c>
      <c r="Q1339" s="8">
        <f t="shared" si="143"/>
        <v>42767.577303240745</v>
      </c>
      <c r="R1339" s="8">
        <f t="shared" si="144"/>
        <v>42797.577303240745</v>
      </c>
      <c r="S1339" t="s">
        <v>8273</v>
      </c>
      <c r="T1339" t="str">
        <f t="shared" si="145"/>
        <v>technology</v>
      </c>
      <c r="U1339" t="str">
        <f t="shared" si="146"/>
        <v>wearables</v>
      </c>
    </row>
    <row r="1340" spans="1:21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14">
        <f t="shared" si="140"/>
        <v>66.066666666666663</v>
      </c>
      <c r="N1340" t="b">
        <v>0</v>
      </c>
      <c r="O1340" s="5">
        <f t="shared" si="141"/>
        <v>3.3033333333333331E-2</v>
      </c>
      <c r="P1340" s="14">
        <f t="shared" si="142"/>
        <v>66.066666666666663</v>
      </c>
      <c r="Q1340" s="8">
        <f t="shared" si="143"/>
        <v>42188.803622685184</v>
      </c>
      <c r="R1340" s="8">
        <f t="shared" si="144"/>
        <v>42218.803622685184</v>
      </c>
      <c r="S1340" t="s">
        <v>8273</v>
      </c>
      <c r="T1340" t="str">
        <f t="shared" si="145"/>
        <v>technology</v>
      </c>
      <c r="U1340" t="str">
        <f t="shared" si="146"/>
        <v>wearables</v>
      </c>
    </row>
    <row r="1341" spans="1:2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14">
        <f t="shared" si="140"/>
        <v>89.648648648648646</v>
      </c>
      <c r="N1341" t="b">
        <v>0</v>
      </c>
      <c r="O1341" s="5">
        <f t="shared" si="141"/>
        <v>6.6339999999999996E-2</v>
      </c>
      <c r="P1341" s="14">
        <f t="shared" si="142"/>
        <v>89.648648648648646</v>
      </c>
      <c r="Q1341" s="8">
        <f t="shared" si="143"/>
        <v>41936.647164351853</v>
      </c>
      <c r="R1341" s="8">
        <f t="shared" si="144"/>
        <v>41981.688831018517</v>
      </c>
      <c r="S1341" t="s">
        <v>8273</v>
      </c>
      <c r="T1341" t="str">
        <f t="shared" si="145"/>
        <v>technology</v>
      </c>
      <c r="U1341" t="str">
        <f t="shared" si="146"/>
        <v>wearables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14" t="e">
        <f t="shared" si="140"/>
        <v>#DIV/0!</v>
      </c>
      <c r="N1342" t="b">
        <v>0</v>
      </c>
      <c r="O1342" s="5">
        <f t="shared" si="141"/>
        <v>0</v>
      </c>
      <c r="P1342" s="14" t="e">
        <f t="shared" si="142"/>
        <v>#DIV/0!</v>
      </c>
      <c r="Q1342" s="8">
        <f t="shared" si="143"/>
        <v>41836.595520833333</v>
      </c>
      <c r="R1342" s="8">
        <f t="shared" si="144"/>
        <v>41866.595520833333</v>
      </c>
      <c r="S1342" t="s">
        <v>8273</v>
      </c>
      <c r="T1342" t="str">
        <f t="shared" si="145"/>
        <v>technology</v>
      </c>
      <c r="U1342" t="str">
        <f t="shared" si="146"/>
        <v>wearables</v>
      </c>
    </row>
    <row r="1343" spans="1:21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14">
        <f t="shared" si="140"/>
        <v>382.39130434782606</v>
      </c>
      <c r="N1343" t="b">
        <v>0</v>
      </c>
      <c r="O1343" s="5">
        <f t="shared" si="141"/>
        <v>0.7036</v>
      </c>
      <c r="P1343" s="14">
        <f t="shared" si="142"/>
        <v>382.39130434782606</v>
      </c>
      <c r="Q1343" s="8">
        <f t="shared" si="143"/>
        <v>42612.624039351853</v>
      </c>
      <c r="R1343" s="8">
        <f t="shared" si="144"/>
        <v>42644.624039351853</v>
      </c>
      <c r="S1343" t="s">
        <v>8273</v>
      </c>
      <c r="T1343" t="str">
        <f t="shared" si="145"/>
        <v>technology</v>
      </c>
      <c r="U1343" t="str">
        <f t="shared" si="146"/>
        <v>wearables</v>
      </c>
    </row>
    <row r="1344" spans="1:21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14">
        <f t="shared" si="140"/>
        <v>100</v>
      </c>
      <c r="N1344" t="b">
        <v>0</v>
      </c>
      <c r="O1344" s="5">
        <f t="shared" si="141"/>
        <v>2E-3</v>
      </c>
      <c r="P1344" s="14">
        <f t="shared" si="142"/>
        <v>100</v>
      </c>
      <c r="Q1344" s="8">
        <f t="shared" si="143"/>
        <v>42172.816423611104</v>
      </c>
      <c r="R1344" s="8">
        <f t="shared" si="144"/>
        <v>42202.816423611104</v>
      </c>
      <c r="S1344" t="s">
        <v>8273</v>
      </c>
      <c r="T1344" t="str">
        <f t="shared" si="145"/>
        <v>technology</v>
      </c>
      <c r="U1344" t="str">
        <f t="shared" si="146"/>
        <v>wearables</v>
      </c>
    </row>
    <row r="1345" spans="1:21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14">
        <f t="shared" si="140"/>
        <v>158.35603715170279</v>
      </c>
      <c r="N1345" t="b">
        <v>0</v>
      </c>
      <c r="O1345" s="5">
        <f t="shared" si="141"/>
        <v>1.02298</v>
      </c>
      <c r="P1345" s="14">
        <f t="shared" si="142"/>
        <v>158.35603715170279</v>
      </c>
      <c r="Q1345" s="8">
        <f t="shared" si="143"/>
        <v>42542.526423611111</v>
      </c>
      <c r="R1345" s="8">
        <f t="shared" si="144"/>
        <v>42601.165972222225</v>
      </c>
      <c r="S1345" t="s">
        <v>8273</v>
      </c>
      <c r="T1345" t="str">
        <f t="shared" si="145"/>
        <v>technology</v>
      </c>
      <c r="U1345" t="str">
        <f t="shared" si="146"/>
        <v>wearables</v>
      </c>
    </row>
    <row r="1346" spans="1:21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14">
        <f t="shared" ref="M1346:M1409" si="147">$E1346/$L1346</f>
        <v>40.762589928057551</v>
      </c>
      <c r="N1346" t="b">
        <v>1</v>
      </c>
      <c r="O1346" s="5">
        <f t="shared" ref="O1346:O1409" si="148">E1346/D1346</f>
        <v>3.7773333333333334</v>
      </c>
      <c r="P1346" s="14">
        <f t="shared" ref="P1346:P1409" si="149">$E1346/$L1346</f>
        <v>40.762589928057551</v>
      </c>
      <c r="Q1346" s="8">
        <f t="shared" ref="Q1346:Q1409" si="150">(((J1346/60)/60)/24)+DATE(1970,1,1)</f>
        <v>42522.789803240739</v>
      </c>
      <c r="R1346" s="8">
        <f t="shared" ref="R1346:R1409" si="151">(((I1346/60)/60)/24)+DATE(1970,1,1)</f>
        <v>42551.789803240739</v>
      </c>
      <c r="S1346" t="s">
        <v>8274</v>
      </c>
      <c r="T1346" t="str">
        <f t="shared" ref="T1346:T1409" si="152">LEFT(S1346, SEARCH("/",S1346,1)-1)</f>
        <v>publishing</v>
      </c>
      <c r="U1346" t="str">
        <f t="shared" ref="U1346:U1409" si="153">RIGHT(S1346,LEN(S1346)-SEARCH("/",S1346,1))</f>
        <v>nonfiction</v>
      </c>
    </row>
    <row r="1347" spans="1:21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14">
        <f t="shared" si="147"/>
        <v>53.571428571428569</v>
      </c>
      <c r="N1347" t="b">
        <v>1</v>
      </c>
      <c r="O1347" s="5">
        <f t="shared" si="148"/>
        <v>1.25</v>
      </c>
      <c r="P1347" s="14">
        <f t="shared" si="149"/>
        <v>53.571428571428569</v>
      </c>
      <c r="Q1347" s="8">
        <f t="shared" si="150"/>
        <v>41799.814340277779</v>
      </c>
      <c r="R1347" s="8">
        <f t="shared" si="151"/>
        <v>41834.814340277779</v>
      </c>
      <c r="S1347" t="s">
        <v>8274</v>
      </c>
      <c r="T1347" t="str">
        <f t="shared" si="152"/>
        <v>publishing</v>
      </c>
      <c r="U1347" t="str">
        <f t="shared" si="153"/>
        <v>nonfiction</v>
      </c>
    </row>
    <row r="1348" spans="1:21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14">
        <f t="shared" si="147"/>
        <v>48.449664429530202</v>
      </c>
      <c r="N1348" t="b">
        <v>1</v>
      </c>
      <c r="O1348" s="5">
        <f t="shared" si="148"/>
        <v>1.473265306122449</v>
      </c>
      <c r="P1348" s="14">
        <f t="shared" si="149"/>
        <v>48.449664429530202</v>
      </c>
      <c r="Q1348" s="8">
        <f t="shared" si="150"/>
        <v>41422.075821759259</v>
      </c>
      <c r="R1348" s="8">
        <f t="shared" si="151"/>
        <v>41452.075821759259</v>
      </c>
      <c r="S1348" t="s">
        <v>8274</v>
      </c>
      <c r="T1348" t="str">
        <f t="shared" si="152"/>
        <v>publishing</v>
      </c>
      <c r="U1348" t="str">
        <f t="shared" si="153"/>
        <v>nonfiction</v>
      </c>
    </row>
    <row r="1349" spans="1:21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14">
        <f t="shared" si="147"/>
        <v>82.41935483870968</v>
      </c>
      <c r="N1349" t="b">
        <v>1</v>
      </c>
      <c r="O1349" s="5">
        <f t="shared" si="148"/>
        <v>1.022</v>
      </c>
      <c r="P1349" s="14">
        <f t="shared" si="149"/>
        <v>82.41935483870968</v>
      </c>
      <c r="Q1349" s="8">
        <f t="shared" si="150"/>
        <v>42040.638020833328</v>
      </c>
      <c r="R1349" s="8">
        <f t="shared" si="151"/>
        <v>42070.638020833328</v>
      </c>
      <c r="S1349" t="s">
        <v>8274</v>
      </c>
      <c r="T1349" t="str">
        <f t="shared" si="152"/>
        <v>publishing</v>
      </c>
      <c r="U1349" t="str">
        <f t="shared" si="153"/>
        <v>nonfiction</v>
      </c>
    </row>
    <row r="1350" spans="1:21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14">
        <f t="shared" si="147"/>
        <v>230.19230769230768</v>
      </c>
      <c r="N1350" t="b">
        <v>1</v>
      </c>
      <c r="O1350" s="5">
        <f t="shared" si="148"/>
        <v>1.018723404255319</v>
      </c>
      <c r="P1350" s="14">
        <f t="shared" si="149"/>
        <v>230.19230769230768</v>
      </c>
      <c r="Q1350" s="8">
        <f t="shared" si="150"/>
        <v>41963.506168981476</v>
      </c>
      <c r="R1350" s="8">
        <f t="shared" si="151"/>
        <v>41991.506168981476</v>
      </c>
      <c r="S1350" t="s">
        <v>8274</v>
      </c>
      <c r="T1350" t="str">
        <f t="shared" si="152"/>
        <v>publishing</v>
      </c>
      <c r="U1350" t="str">
        <f t="shared" si="153"/>
        <v>nonfiction</v>
      </c>
    </row>
    <row r="1351" spans="1:21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14">
        <f t="shared" si="147"/>
        <v>59.360465116279073</v>
      </c>
      <c r="N1351" t="b">
        <v>1</v>
      </c>
      <c r="O1351" s="5">
        <f t="shared" si="148"/>
        <v>2.0419999999999998</v>
      </c>
      <c r="P1351" s="14">
        <f t="shared" si="149"/>
        <v>59.360465116279073</v>
      </c>
      <c r="Q1351" s="8">
        <f t="shared" si="150"/>
        <v>42317.33258101852</v>
      </c>
      <c r="R1351" s="8">
        <f t="shared" si="151"/>
        <v>42354.290972222225</v>
      </c>
      <c r="S1351" t="s">
        <v>8274</v>
      </c>
      <c r="T1351" t="str">
        <f t="shared" si="152"/>
        <v>publishing</v>
      </c>
      <c r="U1351" t="str">
        <f t="shared" si="153"/>
        <v>nonfiction</v>
      </c>
    </row>
    <row r="1352" spans="1:21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14">
        <f t="shared" si="147"/>
        <v>66.698717948717942</v>
      </c>
      <c r="N1352" t="b">
        <v>1</v>
      </c>
      <c r="O1352" s="5">
        <f t="shared" si="148"/>
        <v>1.0405</v>
      </c>
      <c r="P1352" s="14">
        <f t="shared" si="149"/>
        <v>66.698717948717942</v>
      </c>
      <c r="Q1352" s="8">
        <f t="shared" si="150"/>
        <v>42334.013124999998</v>
      </c>
      <c r="R1352" s="8">
        <f t="shared" si="151"/>
        <v>42364.013124999998</v>
      </c>
      <c r="S1352" t="s">
        <v>8274</v>
      </c>
      <c r="T1352" t="str">
        <f t="shared" si="152"/>
        <v>publishing</v>
      </c>
      <c r="U1352" t="str">
        <f t="shared" si="153"/>
        <v>nonfiction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14">
        <f t="shared" si="147"/>
        <v>168.77500000000001</v>
      </c>
      <c r="N1353" t="b">
        <v>1</v>
      </c>
      <c r="O1353" s="5">
        <f t="shared" si="148"/>
        <v>1.0126500000000001</v>
      </c>
      <c r="P1353" s="14">
        <f t="shared" si="149"/>
        <v>168.77500000000001</v>
      </c>
      <c r="Q1353" s="8">
        <f t="shared" si="150"/>
        <v>42382.74009259259</v>
      </c>
      <c r="R1353" s="8">
        <f t="shared" si="151"/>
        <v>42412.74009259259</v>
      </c>
      <c r="S1353" t="s">
        <v>8274</v>
      </c>
      <c r="T1353" t="str">
        <f t="shared" si="152"/>
        <v>publishing</v>
      </c>
      <c r="U1353" t="str">
        <f t="shared" si="153"/>
        <v>nonfiction</v>
      </c>
    </row>
    <row r="1354" spans="1:21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14">
        <f t="shared" si="147"/>
        <v>59.973568281938327</v>
      </c>
      <c r="N1354" t="b">
        <v>1</v>
      </c>
      <c r="O1354" s="5">
        <f t="shared" si="148"/>
        <v>1.3613999999999999</v>
      </c>
      <c r="P1354" s="14">
        <f t="shared" si="149"/>
        <v>59.973568281938327</v>
      </c>
      <c r="Q1354" s="8">
        <f t="shared" si="150"/>
        <v>42200.578310185185</v>
      </c>
      <c r="R1354" s="8">
        <f t="shared" si="151"/>
        <v>42252.165972222225</v>
      </c>
      <c r="S1354" t="s">
        <v>8274</v>
      </c>
      <c r="T1354" t="str">
        <f t="shared" si="152"/>
        <v>publishing</v>
      </c>
      <c r="U1354" t="str">
        <f t="shared" si="153"/>
        <v>nonfiction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14">
        <f t="shared" si="147"/>
        <v>31.80952380952381</v>
      </c>
      <c r="N1355" t="b">
        <v>1</v>
      </c>
      <c r="O1355" s="5">
        <f t="shared" si="148"/>
        <v>1.3360000000000001</v>
      </c>
      <c r="P1355" s="14">
        <f t="shared" si="149"/>
        <v>31.80952380952381</v>
      </c>
      <c r="Q1355" s="8">
        <f t="shared" si="150"/>
        <v>41309.11791666667</v>
      </c>
      <c r="R1355" s="8">
        <f t="shared" si="151"/>
        <v>41344</v>
      </c>
      <c r="S1355" t="s">
        <v>8274</v>
      </c>
      <c r="T1355" t="str">
        <f t="shared" si="152"/>
        <v>publishing</v>
      </c>
      <c r="U1355" t="str">
        <f t="shared" si="153"/>
        <v>nonfiction</v>
      </c>
    </row>
    <row r="1356" spans="1:21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14">
        <f t="shared" si="147"/>
        <v>24.421875</v>
      </c>
      <c r="N1356" t="b">
        <v>1</v>
      </c>
      <c r="O1356" s="5">
        <f t="shared" si="148"/>
        <v>1.3025</v>
      </c>
      <c r="P1356" s="14">
        <f t="shared" si="149"/>
        <v>24.421875</v>
      </c>
      <c r="Q1356" s="8">
        <f t="shared" si="150"/>
        <v>42502.807627314818</v>
      </c>
      <c r="R1356" s="8">
        <f t="shared" si="151"/>
        <v>42532.807627314818</v>
      </c>
      <c r="S1356" t="s">
        <v>8274</v>
      </c>
      <c r="T1356" t="str">
        <f t="shared" si="152"/>
        <v>publishing</v>
      </c>
      <c r="U1356" t="str">
        <f t="shared" si="153"/>
        <v>nonfiction</v>
      </c>
    </row>
    <row r="1357" spans="1:21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14">
        <f t="shared" si="147"/>
        <v>25.347107438016529</v>
      </c>
      <c r="N1357" t="b">
        <v>1</v>
      </c>
      <c r="O1357" s="5">
        <f t="shared" si="148"/>
        <v>1.2267999999999999</v>
      </c>
      <c r="P1357" s="14">
        <f t="shared" si="149"/>
        <v>25.347107438016529</v>
      </c>
      <c r="Q1357" s="8">
        <f t="shared" si="150"/>
        <v>41213.254687499997</v>
      </c>
      <c r="R1357" s="8">
        <f t="shared" si="151"/>
        <v>41243.416666666664</v>
      </c>
      <c r="S1357" t="s">
        <v>8274</v>
      </c>
      <c r="T1357" t="str">
        <f t="shared" si="152"/>
        <v>publishing</v>
      </c>
      <c r="U1357" t="str">
        <f t="shared" si="153"/>
        <v>nonfiction</v>
      </c>
    </row>
    <row r="1358" spans="1:21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14">
        <f t="shared" si="147"/>
        <v>71.443218390804603</v>
      </c>
      <c r="N1358" t="b">
        <v>1</v>
      </c>
      <c r="O1358" s="5">
        <f t="shared" si="148"/>
        <v>1.8281058823529412</v>
      </c>
      <c r="P1358" s="14">
        <f t="shared" si="149"/>
        <v>71.443218390804603</v>
      </c>
      <c r="Q1358" s="8">
        <f t="shared" si="150"/>
        <v>41430.038888888892</v>
      </c>
      <c r="R1358" s="8">
        <f t="shared" si="151"/>
        <v>41460.038888888892</v>
      </c>
      <c r="S1358" t="s">
        <v>8274</v>
      </c>
      <c r="T1358" t="str">
        <f t="shared" si="152"/>
        <v>publishing</v>
      </c>
      <c r="U1358" t="str">
        <f t="shared" si="153"/>
        <v>nonfiction</v>
      </c>
    </row>
    <row r="1359" spans="1:21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14">
        <f t="shared" si="147"/>
        <v>38.553846153846152</v>
      </c>
      <c r="N1359" t="b">
        <v>1</v>
      </c>
      <c r="O1359" s="5">
        <f t="shared" si="148"/>
        <v>1.2529999999999999</v>
      </c>
      <c r="P1359" s="14">
        <f t="shared" si="149"/>
        <v>38.553846153846152</v>
      </c>
      <c r="Q1359" s="8">
        <f t="shared" si="150"/>
        <v>41304.962233796294</v>
      </c>
      <c r="R1359" s="8">
        <f t="shared" si="151"/>
        <v>41334.249305555553</v>
      </c>
      <c r="S1359" t="s">
        <v>8274</v>
      </c>
      <c r="T1359" t="str">
        <f t="shared" si="152"/>
        <v>publishing</v>
      </c>
      <c r="U1359" t="str">
        <f t="shared" si="153"/>
        <v>nonfiction</v>
      </c>
    </row>
    <row r="1360" spans="1:21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14">
        <f t="shared" si="147"/>
        <v>68.367346938775512</v>
      </c>
      <c r="N1360" t="b">
        <v>1</v>
      </c>
      <c r="O1360" s="5">
        <f t="shared" si="148"/>
        <v>1.1166666666666667</v>
      </c>
      <c r="P1360" s="14">
        <f t="shared" si="149"/>
        <v>68.367346938775512</v>
      </c>
      <c r="Q1360" s="8">
        <f t="shared" si="150"/>
        <v>40689.570868055554</v>
      </c>
      <c r="R1360" s="8">
        <f t="shared" si="151"/>
        <v>40719.570868055554</v>
      </c>
      <c r="S1360" t="s">
        <v>8274</v>
      </c>
      <c r="T1360" t="str">
        <f t="shared" si="152"/>
        <v>publishing</v>
      </c>
      <c r="U1360" t="str">
        <f t="shared" si="153"/>
        <v>nonfiction</v>
      </c>
    </row>
    <row r="1361" spans="1:21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14">
        <f t="shared" si="147"/>
        <v>40.210526315789473</v>
      </c>
      <c r="N1361" t="b">
        <v>1</v>
      </c>
      <c r="O1361" s="5">
        <f t="shared" si="148"/>
        <v>1.1575757575757575</v>
      </c>
      <c r="P1361" s="14">
        <f t="shared" si="149"/>
        <v>40.210526315789473</v>
      </c>
      <c r="Q1361" s="8">
        <f t="shared" si="150"/>
        <v>40668.814699074072</v>
      </c>
      <c r="R1361" s="8">
        <f t="shared" si="151"/>
        <v>40730.814699074072</v>
      </c>
      <c r="S1361" t="s">
        <v>8274</v>
      </c>
      <c r="T1361" t="str">
        <f t="shared" si="152"/>
        <v>publishing</v>
      </c>
      <c r="U1361" t="str">
        <f t="shared" si="153"/>
        <v>nonfiction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14">
        <f t="shared" si="147"/>
        <v>32.074074074074076</v>
      </c>
      <c r="N1362" t="b">
        <v>1</v>
      </c>
      <c r="O1362" s="5">
        <f t="shared" si="148"/>
        <v>1.732</v>
      </c>
      <c r="P1362" s="14">
        <f t="shared" si="149"/>
        <v>32.074074074074076</v>
      </c>
      <c r="Q1362" s="8">
        <f t="shared" si="150"/>
        <v>41095.900694444441</v>
      </c>
      <c r="R1362" s="8">
        <f t="shared" si="151"/>
        <v>41123.900694444441</v>
      </c>
      <c r="S1362" t="s">
        <v>8274</v>
      </c>
      <c r="T1362" t="str">
        <f t="shared" si="152"/>
        <v>publishing</v>
      </c>
      <c r="U1362" t="str">
        <f t="shared" si="153"/>
        <v>nonfiction</v>
      </c>
    </row>
    <row r="1363" spans="1:21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14">
        <f t="shared" si="147"/>
        <v>28.632575757575758</v>
      </c>
      <c r="N1363" t="b">
        <v>1</v>
      </c>
      <c r="O1363" s="5">
        <f t="shared" si="148"/>
        <v>1.2598333333333334</v>
      </c>
      <c r="P1363" s="14">
        <f t="shared" si="149"/>
        <v>28.632575757575758</v>
      </c>
      <c r="Q1363" s="8">
        <f t="shared" si="150"/>
        <v>41781.717268518521</v>
      </c>
      <c r="R1363" s="8">
        <f t="shared" si="151"/>
        <v>41811.717268518521</v>
      </c>
      <c r="S1363" t="s">
        <v>8274</v>
      </c>
      <c r="T1363" t="str">
        <f t="shared" si="152"/>
        <v>publishing</v>
      </c>
      <c r="U1363" t="str">
        <f t="shared" si="153"/>
        <v>nonfiction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14">
        <f t="shared" si="147"/>
        <v>43.64</v>
      </c>
      <c r="N1364" t="b">
        <v>1</v>
      </c>
      <c r="O1364" s="5">
        <f t="shared" si="148"/>
        <v>1.091</v>
      </c>
      <c r="P1364" s="14">
        <f t="shared" si="149"/>
        <v>43.64</v>
      </c>
      <c r="Q1364" s="8">
        <f t="shared" si="150"/>
        <v>41464.934386574074</v>
      </c>
      <c r="R1364" s="8">
        <f t="shared" si="151"/>
        <v>41524.934386574074</v>
      </c>
      <c r="S1364" t="s">
        <v>8274</v>
      </c>
      <c r="T1364" t="str">
        <f t="shared" si="152"/>
        <v>publishing</v>
      </c>
      <c r="U1364" t="str">
        <f t="shared" si="153"/>
        <v>nonfiction</v>
      </c>
    </row>
    <row r="1365" spans="1:21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14">
        <f t="shared" si="147"/>
        <v>40</v>
      </c>
      <c r="N1365" t="b">
        <v>1</v>
      </c>
      <c r="O1365" s="5">
        <f t="shared" si="148"/>
        <v>1</v>
      </c>
      <c r="P1365" s="14">
        <f t="shared" si="149"/>
        <v>40</v>
      </c>
      <c r="Q1365" s="8">
        <f t="shared" si="150"/>
        <v>42396.8440625</v>
      </c>
      <c r="R1365" s="8">
        <f t="shared" si="151"/>
        <v>42415.332638888889</v>
      </c>
      <c r="S1365" t="s">
        <v>8274</v>
      </c>
      <c r="T1365" t="str">
        <f t="shared" si="152"/>
        <v>publishing</v>
      </c>
      <c r="U1365" t="str">
        <f t="shared" si="153"/>
        <v>nonfiction</v>
      </c>
    </row>
    <row r="1366" spans="1:21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14">
        <f t="shared" si="147"/>
        <v>346.04166666666669</v>
      </c>
      <c r="N1366" t="b">
        <v>1</v>
      </c>
      <c r="O1366" s="5">
        <f t="shared" si="148"/>
        <v>1.1864285714285714</v>
      </c>
      <c r="P1366" s="14">
        <f t="shared" si="149"/>
        <v>346.04166666666669</v>
      </c>
      <c r="Q1366" s="8">
        <f t="shared" si="150"/>
        <v>41951.695671296293</v>
      </c>
      <c r="R1366" s="8">
        <f t="shared" si="151"/>
        <v>42011.6956712963</v>
      </c>
      <c r="S1366" t="s">
        <v>8276</v>
      </c>
      <c r="T1366" t="str">
        <f t="shared" si="152"/>
        <v>music</v>
      </c>
      <c r="U1366" t="str">
        <f t="shared" si="153"/>
        <v>rock</v>
      </c>
    </row>
    <row r="1367" spans="1:21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14">
        <f t="shared" si="147"/>
        <v>81.739130434782609</v>
      </c>
      <c r="N1367" t="b">
        <v>1</v>
      </c>
      <c r="O1367" s="5">
        <f t="shared" si="148"/>
        <v>1.0026666666666666</v>
      </c>
      <c r="P1367" s="14">
        <f t="shared" si="149"/>
        <v>81.739130434782609</v>
      </c>
      <c r="Q1367" s="8">
        <f t="shared" si="150"/>
        <v>42049.733240740738</v>
      </c>
      <c r="R1367" s="8">
        <f t="shared" si="151"/>
        <v>42079.691574074073</v>
      </c>
      <c r="S1367" t="s">
        <v>8276</v>
      </c>
      <c r="T1367" t="str">
        <f t="shared" si="152"/>
        <v>music</v>
      </c>
      <c r="U1367" t="str">
        <f t="shared" si="153"/>
        <v>rock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14">
        <f t="shared" si="147"/>
        <v>64.535306122448986</v>
      </c>
      <c r="N1368" t="b">
        <v>1</v>
      </c>
      <c r="O1368" s="5">
        <f t="shared" si="148"/>
        <v>1.2648920000000001</v>
      </c>
      <c r="P1368" s="14">
        <f t="shared" si="149"/>
        <v>64.535306122448986</v>
      </c>
      <c r="Q1368" s="8">
        <f t="shared" si="150"/>
        <v>41924.996099537035</v>
      </c>
      <c r="R1368" s="8">
        <f t="shared" si="151"/>
        <v>41970.037766203706</v>
      </c>
      <c r="S1368" t="s">
        <v>8276</v>
      </c>
      <c r="T1368" t="str">
        <f t="shared" si="152"/>
        <v>music</v>
      </c>
      <c r="U1368" t="str">
        <f t="shared" si="153"/>
        <v>rock</v>
      </c>
    </row>
    <row r="1369" spans="1:21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14">
        <f t="shared" si="147"/>
        <v>63.477777777777774</v>
      </c>
      <c r="N1369" t="b">
        <v>1</v>
      </c>
      <c r="O1369" s="5">
        <f t="shared" si="148"/>
        <v>1.1426000000000001</v>
      </c>
      <c r="P1369" s="14">
        <f t="shared" si="149"/>
        <v>63.477777777777774</v>
      </c>
      <c r="Q1369" s="8">
        <f t="shared" si="150"/>
        <v>42292.002893518518</v>
      </c>
      <c r="R1369" s="8">
        <f t="shared" si="151"/>
        <v>42322.044560185182</v>
      </c>
      <c r="S1369" t="s">
        <v>8276</v>
      </c>
      <c r="T1369" t="str">
        <f t="shared" si="152"/>
        <v>music</v>
      </c>
      <c r="U1369" t="str">
        <f t="shared" si="153"/>
        <v>rock</v>
      </c>
    </row>
    <row r="1370" spans="1:21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14">
        <f t="shared" si="147"/>
        <v>63.620689655172413</v>
      </c>
      <c r="N1370" t="b">
        <v>1</v>
      </c>
      <c r="O1370" s="5">
        <f t="shared" si="148"/>
        <v>1.107</v>
      </c>
      <c r="P1370" s="14">
        <f t="shared" si="149"/>
        <v>63.620689655172413</v>
      </c>
      <c r="Q1370" s="8">
        <f t="shared" si="150"/>
        <v>42146.190902777773</v>
      </c>
      <c r="R1370" s="8">
        <f t="shared" si="151"/>
        <v>42170.190902777773</v>
      </c>
      <c r="S1370" t="s">
        <v>8276</v>
      </c>
      <c r="T1370" t="str">
        <f t="shared" si="152"/>
        <v>music</v>
      </c>
      <c r="U1370" t="str">
        <f t="shared" si="153"/>
        <v>rock</v>
      </c>
    </row>
    <row r="1371" spans="1:21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14">
        <f t="shared" si="147"/>
        <v>83.967068965517228</v>
      </c>
      <c r="N1371" t="b">
        <v>1</v>
      </c>
      <c r="O1371" s="5">
        <f t="shared" si="148"/>
        <v>1.0534805315203954</v>
      </c>
      <c r="P1371" s="14">
        <f t="shared" si="149"/>
        <v>83.967068965517228</v>
      </c>
      <c r="Q1371" s="8">
        <f t="shared" si="150"/>
        <v>41710.594282407408</v>
      </c>
      <c r="R1371" s="8">
        <f t="shared" si="151"/>
        <v>41740.594282407408</v>
      </c>
      <c r="S1371" t="s">
        <v>8276</v>
      </c>
      <c r="T1371" t="str">
        <f t="shared" si="152"/>
        <v>music</v>
      </c>
      <c r="U1371" t="str">
        <f t="shared" si="153"/>
        <v>rock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14">
        <f t="shared" si="147"/>
        <v>77.75</v>
      </c>
      <c r="N1372" t="b">
        <v>1</v>
      </c>
      <c r="O1372" s="5">
        <f t="shared" si="148"/>
        <v>1.0366666666666666</v>
      </c>
      <c r="P1372" s="14">
        <f t="shared" si="149"/>
        <v>77.75</v>
      </c>
      <c r="Q1372" s="8">
        <f t="shared" si="150"/>
        <v>41548.00335648148</v>
      </c>
      <c r="R1372" s="8">
        <f t="shared" si="151"/>
        <v>41563.00335648148</v>
      </c>
      <c r="S1372" t="s">
        <v>8276</v>
      </c>
      <c r="T1372" t="str">
        <f t="shared" si="152"/>
        <v>music</v>
      </c>
      <c r="U1372" t="str">
        <f t="shared" si="153"/>
        <v>rock</v>
      </c>
    </row>
    <row r="1373" spans="1:21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14">
        <f t="shared" si="147"/>
        <v>107.07142857142857</v>
      </c>
      <c r="N1373" t="b">
        <v>1</v>
      </c>
      <c r="O1373" s="5">
        <f t="shared" si="148"/>
        <v>1.0708672667523933</v>
      </c>
      <c r="P1373" s="14">
        <f t="shared" si="149"/>
        <v>107.07142857142857</v>
      </c>
      <c r="Q1373" s="8">
        <f t="shared" si="150"/>
        <v>42101.758587962962</v>
      </c>
      <c r="R1373" s="8">
        <f t="shared" si="151"/>
        <v>42131.758587962962</v>
      </c>
      <c r="S1373" t="s">
        <v>8276</v>
      </c>
      <c r="T1373" t="str">
        <f t="shared" si="152"/>
        <v>music</v>
      </c>
      <c r="U1373" t="str">
        <f t="shared" si="153"/>
        <v>rock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14">
        <f t="shared" si="147"/>
        <v>38.75</v>
      </c>
      <c r="N1374" t="b">
        <v>1</v>
      </c>
      <c r="O1374" s="5">
        <f t="shared" si="148"/>
        <v>1.24</v>
      </c>
      <c r="P1374" s="14">
        <f t="shared" si="149"/>
        <v>38.75</v>
      </c>
      <c r="Q1374" s="8">
        <f t="shared" si="150"/>
        <v>41072.739953703705</v>
      </c>
      <c r="R1374" s="8">
        <f t="shared" si="151"/>
        <v>41102.739953703705</v>
      </c>
      <c r="S1374" t="s">
        <v>8276</v>
      </c>
      <c r="T1374" t="str">
        <f t="shared" si="152"/>
        <v>music</v>
      </c>
      <c r="U1374" t="str">
        <f t="shared" si="153"/>
        <v>rock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14">
        <f t="shared" si="147"/>
        <v>201.94230769230768</v>
      </c>
      <c r="N1375" t="b">
        <v>1</v>
      </c>
      <c r="O1375" s="5">
        <f t="shared" si="148"/>
        <v>1.0501</v>
      </c>
      <c r="P1375" s="14">
        <f t="shared" si="149"/>
        <v>201.94230769230768</v>
      </c>
      <c r="Q1375" s="8">
        <f t="shared" si="150"/>
        <v>42704.95177083333</v>
      </c>
      <c r="R1375" s="8">
        <f t="shared" si="151"/>
        <v>42734.95177083333</v>
      </c>
      <c r="S1375" t="s">
        <v>8276</v>
      </c>
      <c r="T1375" t="str">
        <f t="shared" si="152"/>
        <v>music</v>
      </c>
      <c r="U1375" t="str">
        <f t="shared" si="153"/>
        <v>rock</v>
      </c>
    </row>
    <row r="1376" spans="1:21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14">
        <f t="shared" si="147"/>
        <v>43.060606060606062</v>
      </c>
      <c r="N1376" t="b">
        <v>1</v>
      </c>
      <c r="O1376" s="5">
        <f t="shared" si="148"/>
        <v>1.8946666666666667</v>
      </c>
      <c r="P1376" s="14">
        <f t="shared" si="149"/>
        <v>43.060606060606062</v>
      </c>
      <c r="Q1376" s="8">
        <f t="shared" si="150"/>
        <v>42424.161898148144</v>
      </c>
      <c r="R1376" s="8">
        <f t="shared" si="151"/>
        <v>42454.12023148148</v>
      </c>
      <c r="S1376" t="s">
        <v>8276</v>
      </c>
      <c r="T1376" t="str">
        <f t="shared" si="152"/>
        <v>music</v>
      </c>
      <c r="U1376" t="str">
        <f t="shared" si="153"/>
        <v>rock</v>
      </c>
    </row>
    <row r="1377" spans="1:21" ht="28.8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14">
        <f t="shared" si="147"/>
        <v>62.871559633027523</v>
      </c>
      <c r="N1377" t="b">
        <v>1</v>
      </c>
      <c r="O1377" s="5">
        <f t="shared" si="148"/>
        <v>1.7132499999999999</v>
      </c>
      <c r="P1377" s="14">
        <f t="shared" si="149"/>
        <v>62.871559633027523</v>
      </c>
      <c r="Q1377" s="8">
        <f t="shared" si="150"/>
        <v>42720.066192129627</v>
      </c>
      <c r="R1377" s="8">
        <f t="shared" si="151"/>
        <v>42750.066192129627</v>
      </c>
      <c r="S1377" t="s">
        <v>8276</v>
      </c>
      <c r="T1377" t="str">
        <f t="shared" si="152"/>
        <v>music</v>
      </c>
      <c r="U1377" t="str">
        <f t="shared" si="153"/>
        <v>rock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14">
        <f t="shared" si="147"/>
        <v>55.607142857142854</v>
      </c>
      <c r="N1378" t="b">
        <v>1</v>
      </c>
      <c r="O1378" s="5">
        <f t="shared" si="148"/>
        <v>2.5248648648648651</v>
      </c>
      <c r="P1378" s="14">
        <f t="shared" si="149"/>
        <v>55.607142857142854</v>
      </c>
      <c r="Q1378" s="8">
        <f t="shared" si="150"/>
        <v>42677.669050925921</v>
      </c>
      <c r="R1378" s="8">
        <f t="shared" si="151"/>
        <v>42707.710717592592</v>
      </c>
      <c r="S1378" t="s">
        <v>8276</v>
      </c>
      <c r="T1378" t="str">
        <f t="shared" si="152"/>
        <v>music</v>
      </c>
      <c r="U1378" t="str">
        <f t="shared" si="153"/>
        <v>rock</v>
      </c>
    </row>
    <row r="1379" spans="1:21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14">
        <f t="shared" si="147"/>
        <v>48.70967741935484</v>
      </c>
      <c r="N1379" t="b">
        <v>1</v>
      </c>
      <c r="O1379" s="5">
        <f t="shared" si="148"/>
        <v>1.1615384615384616</v>
      </c>
      <c r="P1379" s="14">
        <f t="shared" si="149"/>
        <v>48.70967741935484</v>
      </c>
      <c r="Q1379" s="8">
        <f t="shared" si="150"/>
        <v>42747.219560185185</v>
      </c>
      <c r="R1379" s="8">
        <f t="shared" si="151"/>
        <v>42769.174305555556</v>
      </c>
      <c r="S1379" t="s">
        <v>8276</v>
      </c>
      <c r="T1379" t="str">
        <f t="shared" si="152"/>
        <v>music</v>
      </c>
      <c r="U1379" t="str">
        <f t="shared" si="153"/>
        <v>rock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14">
        <f t="shared" si="147"/>
        <v>30.578947368421051</v>
      </c>
      <c r="N1380" t="b">
        <v>1</v>
      </c>
      <c r="O1380" s="5">
        <f t="shared" si="148"/>
        <v>2.0335000000000001</v>
      </c>
      <c r="P1380" s="14">
        <f t="shared" si="149"/>
        <v>30.578947368421051</v>
      </c>
      <c r="Q1380" s="8">
        <f t="shared" si="150"/>
        <v>42568.759374999994</v>
      </c>
      <c r="R1380" s="8">
        <f t="shared" si="151"/>
        <v>42583.759374999994</v>
      </c>
      <c r="S1380" t="s">
        <v>8276</v>
      </c>
      <c r="T1380" t="str">
        <f t="shared" si="152"/>
        <v>music</v>
      </c>
      <c r="U1380" t="str">
        <f t="shared" si="153"/>
        <v>rock</v>
      </c>
    </row>
    <row r="1381" spans="1:2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14">
        <f t="shared" si="147"/>
        <v>73.907284768211923</v>
      </c>
      <c r="N1381" t="b">
        <v>1</v>
      </c>
      <c r="O1381" s="5">
        <f t="shared" si="148"/>
        <v>1.1160000000000001</v>
      </c>
      <c r="P1381" s="14">
        <f t="shared" si="149"/>
        <v>73.907284768211923</v>
      </c>
      <c r="Q1381" s="8">
        <f t="shared" si="150"/>
        <v>42130.491620370376</v>
      </c>
      <c r="R1381" s="8">
        <f t="shared" si="151"/>
        <v>42160.491620370376</v>
      </c>
      <c r="S1381" t="s">
        <v>8276</v>
      </c>
      <c r="T1381" t="str">
        <f t="shared" si="152"/>
        <v>music</v>
      </c>
      <c r="U1381" t="str">
        <f t="shared" si="153"/>
        <v>rock</v>
      </c>
    </row>
    <row r="1382" spans="1:21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14">
        <f t="shared" si="147"/>
        <v>21.2</v>
      </c>
      <c r="N1382" t="b">
        <v>1</v>
      </c>
      <c r="O1382" s="5">
        <f t="shared" si="148"/>
        <v>4.24</v>
      </c>
      <c r="P1382" s="14">
        <f t="shared" si="149"/>
        <v>21.2</v>
      </c>
      <c r="Q1382" s="8">
        <f t="shared" si="150"/>
        <v>42141.762800925921</v>
      </c>
      <c r="R1382" s="8">
        <f t="shared" si="151"/>
        <v>42164.083333333328</v>
      </c>
      <c r="S1382" t="s">
        <v>8276</v>
      </c>
      <c r="T1382" t="str">
        <f t="shared" si="152"/>
        <v>music</v>
      </c>
      <c r="U1382" t="str">
        <f t="shared" si="153"/>
        <v>rock</v>
      </c>
    </row>
    <row r="1383" spans="1:21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14">
        <f t="shared" si="147"/>
        <v>73.356164383561648</v>
      </c>
      <c r="N1383" t="b">
        <v>1</v>
      </c>
      <c r="O1383" s="5">
        <f t="shared" si="148"/>
        <v>1.071</v>
      </c>
      <c r="P1383" s="14">
        <f t="shared" si="149"/>
        <v>73.356164383561648</v>
      </c>
      <c r="Q1383" s="8">
        <f t="shared" si="150"/>
        <v>42703.214409722219</v>
      </c>
      <c r="R1383" s="8">
        <f t="shared" si="151"/>
        <v>42733.214409722219</v>
      </c>
      <c r="S1383" t="s">
        <v>8276</v>
      </c>
      <c r="T1383" t="str">
        <f t="shared" si="152"/>
        <v>music</v>
      </c>
      <c r="U1383" t="str">
        <f t="shared" si="153"/>
        <v>rock</v>
      </c>
    </row>
    <row r="1384" spans="1:21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14">
        <f t="shared" si="147"/>
        <v>56.412162162162161</v>
      </c>
      <c r="N1384" t="b">
        <v>1</v>
      </c>
      <c r="O1384" s="5">
        <f t="shared" si="148"/>
        <v>1.043625</v>
      </c>
      <c r="P1384" s="14">
        <f t="shared" si="149"/>
        <v>56.412162162162161</v>
      </c>
      <c r="Q1384" s="8">
        <f t="shared" si="150"/>
        <v>41370.800185185188</v>
      </c>
      <c r="R1384" s="8">
        <f t="shared" si="151"/>
        <v>41400.800185185188</v>
      </c>
      <c r="S1384" t="s">
        <v>8276</v>
      </c>
      <c r="T1384" t="str">
        <f t="shared" si="152"/>
        <v>music</v>
      </c>
      <c r="U1384" t="str">
        <f t="shared" si="153"/>
        <v>rock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14">
        <f t="shared" si="147"/>
        <v>50.247311827956992</v>
      </c>
      <c r="N1385" t="b">
        <v>1</v>
      </c>
      <c r="O1385" s="5">
        <f t="shared" si="148"/>
        <v>2.124090909090909</v>
      </c>
      <c r="P1385" s="14">
        <f t="shared" si="149"/>
        <v>50.247311827956992</v>
      </c>
      <c r="Q1385" s="8">
        <f t="shared" si="150"/>
        <v>42707.074976851851</v>
      </c>
      <c r="R1385" s="8">
        <f t="shared" si="151"/>
        <v>42727.074976851851</v>
      </c>
      <c r="S1385" t="s">
        <v>8276</v>
      </c>
      <c r="T1385" t="str">
        <f t="shared" si="152"/>
        <v>music</v>
      </c>
      <c r="U1385" t="str">
        <f t="shared" si="153"/>
        <v>rock</v>
      </c>
    </row>
    <row r="1386" spans="1:21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14">
        <f t="shared" si="147"/>
        <v>68.936507936507937</v>
      </c>
      <c r="N1386" t="b">
        <v>1</v>
      </c>
      <c r="O1386" s="5">
        <f t="shared" si="148"/>
        <v>1.2408571428571429</v>
      </c>
      <c r="P1386" s="14">
        <f t="shared" si="149"/>
        <v>68.936507936507937</v>
      </c>
      <c r="Q1386" s="8">
        <f t="shared" si="150"/>
        <v>42160.735208333332</v>
      </c>
      <c r="R1386" s="8">
        <f t="shared" si="151"/>
        <v>42190.735208333332</v>
      </c>
      <c r="S1386" t="s">
        <v>8276</v>
      </c>
      <c r="T1386" t="str">
        <f t="shared" si="152"/>
        <v>music</v>
      </c>
      <c r="U1386" t="str">
        <f t="shared" si="153"/>
        <v>rock</v>
      </c>
    </row>
    <row r="1387" spans="1:21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14">
        <f t="shared" si="147"/>
        <v>65.914104477611943</v>
      </c>
      <c r="N1387" t="b">
        <v>1</v>
      </c>
      <c r="O1387" s="5">
        <f t="shared" si="148"/>
        <v>1.10406125</v>
      </c>
      <c r="P1387" s="14">
        <f t="shared" si="149"/>
        <v>65.914104477611943</v>
      </c>
      <c r="Q1387" s="8">
        <f t="shared" si="150"/>
        <v>42433.688900462963</v>
      </c>
      <c r="R1387" s="8">
        <f t="shared" si="151"/>
        <v>42489.507638888885</v>
      </c>
      <c r="S1387" t="s">
        <v>8276</v>
      </c>
      <c r="T1387" t="str">
        <f t="shared" si="152"/>
        <v>music</v>
      </c>
      <c r="U1387" t="str">
        <f t="shared" si="153"/>
        <v>rock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14">
        <f t="shared" si="147"/>
        <v>62.5</v>
      </c>
      <c r="N1388" t="b">
        <v>1</v>
      </c>
      <c r="O1388" s="5">
        <f t="shared" si="148"/>
        <v>2.1875</v>
      </c>
      <c r="P1388" s="14">
        <f t="shared" si="149"/>
        <v>62.5</v>
      </c>
      <c r="Q1388" s="8">
        <f t="shared" si="150"/>
        <v>42184.646863425922</v>
      </c>
      <c r="R1388" s="8">
        <f t="shared" si="151"/>
        <v>42214.646863425922</v>
      </c>
      <c r="S1388" t="s">
        <v>8276</v>
      </c>
      <c r="T1388" t="str">
        <f t="shared" si="152"/>
        <v>music</v>
      </c>
      <c r="U1388" t="str">
        <f t="shared" si="153"/>
        <v>rock</v>
      </c>
    </row>
    <row r="1389" spans="1:21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14">
        <f t="shared" si="147"/>
        <v>70.064102564102569</v>
      </c>
      <c r="N1389" t="b">
        <v>1</v>
      </c>
      <c r="O1389" s="5">
        <f t="shared" si="148"/>
        <v>1.36625</v>
      </c>
      <c r="P1389" s="14">
        <f t="shared" si="149"/>
        <v>70.064102564102569</v>
      </c>
      <c r="Q1389" s="8">
        <f t="shared" si="150"/>
        <v>42126.92123842593</v>
      </c>
      <c r="R1389" s="8">
        <f t="shared" si="151"/>
        <v>42158.1875</v>
      </c>
      <c r="S1389" t="s">
        <v>8276</v>
      </c>
      <c r="T1389" t="str">
        <f t="shared" si="152"/>
        <v>music</v>
      </c>
      <c r="U1389" t="str">
        <f t="shared" si="153"/>
        <v>rock</v>
      </c>
    </row>
    <row r="1390" spans="1:21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14">
        <f t="shared" si="147"/>
        <v>60.181874999999998</v>
      </c>
      <c r="N1390" t="b">
        <v>1</v>
      </c>
      <c r="O1390" s="5">
        <f t="shared" si="148"/>
        <v>1.348074</v>
      </c>
      <c r="P1390" s="14">
        <f t="shared" si="149"/>
        <v>60.181874999999998</v>
      </c>
      <c r="Q1390" s="8">
        <f t="shared" si="150"/>
        <v>42634.614780092597</v>
      </c>
      <c r="R1390" s="8">
        <f t="shared" si="151"/>
        <v>42660.676388888889</v>
      </c>
      <c r="S1390" t="s">
        <v>8276</v>
      </c>
      <c r="T1390" t="str">
        <f t="shared" si="152"/>
        <v>music</v>
      </c>
      <c r="U1390" t="str">
        <f t="shared" si="153"/>
        <v>rock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14">
        <f t="shared" si="147"/>
        <v>21.382352941176471</v>
      </c>
      <c r="N1391" t="b">
        <v>1</v>
      </c>
      <c r="O1391" s="5">
        <f t="shared" si="148"/>
        <v>1.454</v>
      </c>
      <c r="P1391" s="14">
        <f t="shared" si="149"/>
        <v>21.382352941176471</v>
      </c>
      <c r="Q1391" s="8">
        <f t="shared" si="150"/>
        <v>42565.480983796297</v>
      </c>
      <c r="R1391" s="8">
        <f t="shared" si="151"/>
        <v>42595.480983796297</v>
      </c>
      <c r="S1391" t="s">
        <v>8276</v>
      </c>
      <c r="T1391" t="str">
        <f t="shared" si="152"/>
        <v>music</v>
      </c>
      <c r="U1391" t="str">
        <f t="shared" si="153"/>
        <v>rock</v>
      </c>
    </row>
    <row r="1392" spans="1:21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14">
        <f t="shared" si="147"/>
        <v>160.78947368421052</v>
      </c>
      <c r="N1392" t="b">
        <v>1</v>
      </c>
      <c r="O1392" s="5">
        <f t="shared" si="148"/>
        <v>1.0910714285714285</v>
      </c>
      <c r="P1392" s="14">
        <f t="shared" si="149"/>
        <v>160.78947368421052</v>
      </c>
      <c r="Q1392" s="8">
        <f t="shared" si="150"/>
        <v>42087.803310185183</v>
      </c>
      <c r="R1392" s="8">
        <f t="shared" si="151"/>
        <v>42121.716666666667</v>
      </c>
      <c r="S1392" t="s">
        <v>8276</v>
      </c>
      <c r="T1392" t="str">
        <f t="shared" si="152"/>
        <v>music</v>
      </c>
      <c r="U1392" t="str">
        <f t="shared" si="153"/>
        <v>rock</v>
      </c>
    </row>
    <row r="1393" spans="1:21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14">
        <f t="shared" si="147"/>
        <v>42.384615384615387</v>
      </c>
      <c r="N1393" t="b">
        <v>1</v>
      </c>
      <c r="O1393" s="5">
        <f t="shared" si="148"/>
        <v>1.1020000000000001</v>
      </c>
      <c r="P1393" s="14">
        <f t="shared" si="149"/>
        <v>42.384615384615387</v>
      </c>
      <c r="Q1393" s="8">
        <f t="shared" si="150"/>
        <v>42193.650671296295</v>
      </c>
      <c r="R1393" s="8">
        <f t="shared" si="151"/>
        <v>42238.207638888889</v>
      </c>
      <c r="S1393" t="s">
        <v>8276</v>
      </c>
      <c r="T1393" t="str">
        <f t="shared" si="152"/>
        <v>music</v>
      </c>
      <c r="U1393" t="str">
        <f t="shared" si="153"/>
        <v>rock</v>
      </c>
    </row>
    <row r="1394" spans="1:21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14">
        <f t="shared" si="147"/>
        <v>27.317307692307693</v>
      </c>
      <c r="N1394" t="b">
        <v>1</v>
      </c>
      <c r="O1394" s="5">
        <f t="shared" si="148"/>
        <v>1.1364000000000001</v>
      </c>
      <c r="P1394" s="14">
        <f t="shared" si="149"/>
        <v>27.317307692307693</v>
      </c>
      <c r="Q1394" s="8">
        <f t="shared" si="150"/>
        <v>42401.154930555553</v>
      </c>
      <c r="R1394" s="8">
        <f t="shared" si="151"/>
        <v>42432.154930555553</v>
      </c>
      <c r="S1394" t="s">
        <v>8276</v>
      </c>
      <c r="T1394" t="str">
        <f t="shared" si="152"/>
        <v>music</v>
      </c>
      <c r="U1394" t="str">
        <f t="shared" si="153"/>
        <v>rock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14">
        <f t="shared" si="147"/>
        <v>196.82692307692307</v>
      </c>
      <c r="N1395" t="b">
        <v>1</v>
      </c>
      <c r="O1395" s="5">
        <f t="shared" si="148"/>
        <v>1.0235000000000001</v>
      </c>
      <c r="P1395" s="14">
        <f t="shared" si="149"/>
        <v>196.82692307692307</v>
      </c>
      <c r="Q1395" s="8">
        <f t="shared" si="150"/>
        <v>42553.681979166664</v>
      </c>
      <c r="R1395" s="8">
        <f t="shared" si="151"/>
        <v>42583.681979166664</v>
      </c>
      <c r="S1395" t="s">
        <v>8276</v>
      </c>
      <c r="T1395" t="str">
        <f t="shared" si="152"/>
        <v>music</v>
      </c>
      <c r="U1395" t="str">
        <f t="shared" si="153"/>
        <v>rock</v>
      </c>
    </row>
    <row r="1396" spans="1:21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14">
        <f t="shared" si="147"/>
        <v>53.882352941176471</v>
      </c>
      <c r="N1396" t="b">
        <v>1</v>
      </c>
      <c r="O1396" s="5">
        <f t="shared" si="148"/>
        <v>1.2213333333333334</v>
      </c>
      <c r="P1396" s="14">
        <f t="shared" si="149"/>
        <v>53.882352941176471</v>
      </c>
      <c r="Q1396" s="8">
        <f t="shared" si="150"/>
        <v>42752.144976851851</v>
      </c>
      <c r="R1396" s="8">
        <f t="shared" si="151"/>
        <v>42795.125</v>
      </c>
      <c r="S1396" t="s">
        <v>8276</v>
      </c>
      <c r="T1396" t="str">
        <f t="shared" si="152"/>
        <v>music</v>
      </c>
      <c r="U1396" t="str">
        <f t="shared" si="153"/>
        <v>rock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14">
        <f t="shared" si="147"/>
        <v>47.756097560975611</v>
      </c>
      <c r="N1397" t="b">
        <v>1</v>
      </c>
      <c r="O1397" s="5">
        <f t="shared" si="148"/>
        <v>1.1188571428571428</v>
      </c>
      <c r="P1397" s="14">
        <f t="shared" si="149"/>
        <v>47.756097560975611</v>
      </c>
      <c r="Q1397" s="8">
        <f t="shared" si="150"/>
        <v>42719.90834490741</v>
      </c>
      <c r="R1397" s="8">
        <f t="shared" si="151"/>
        <v>42749.90834490741</v>
      </c>
      <c r="S1397" t="s">
        <v>8276</v>
      </c>
      <c r="T1397" t="str">
        <f t="shared" si="152"/>
        <v>music</v>
      </c>
      <c r="U1397" t="str">
        <f t="shared" si="153"/>
        <v>rock</v>
      </c>
    </row>
    <row r="1398" spans="1:21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14">
        <f t="shared" si="147"/>
        <v>88.191780821917803</v>
      </c>
      <c r="N1398" t="b">
        <v>1</v>
      </c>
      <c r="O1398" s="5">
        <f t="shared" si="148"/>
        <v>1.073</v>
      </c>
      <c r="P1398" s="14">
        <f t="shared" si="149"/>
        <v>88.191780821917803</v>
      </c>
      <c r="Q1398" s="8">
        <f t="shared" si="150"/>
        <v>42018.99863425926</v>
      </c>
      <c r="R1398" s="8">
        <f t="shared" si="151"/>
        <v>42048.99863425926</v>
      </c>
      <c r="S1398" t="s">
        <v>8276</v>
      </c>
      <c r="T1398" t="str">
        <f t="shared" si="152"/>
        <v>music</v>
      </c>
      <c r="U1398" t="str">
        <f t="shared" si="153"/>
        <v>rock</v>
      </c>
    </row>
    <row r="1399" spans="1:21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14">
        <f t="shared" si="147"/>
        <v>72.056962025316452</v>
      </c>
      <c r="N1399" t="b">
        <v>1</v>
      </c>
      <c r="O1399" s="5">
        <f t="shared" si="148"/>
        <v>1.1385000000000001</v>
      </c>
      <c r="P1399" s="14">
        <f t="shared" si="149"/>
        <v>72.056962025316452</v>
      </c>
      <c r="Q1399" s="8">
        <f t="shared" si="150"/>
        <v>42640.917939814812</v>
      </c>
      <c r="R1399" s="8">
        <f t="shared" si="151"/>
        <v>42670.888194444444</v>
      </c>
      <c r="S1399" t="s">
        <v>8276</v>
      </c>
      <c r="T1399" t="str">
        <f t="shared" si="152"/>
        <v>music</v>
      </c>
      <c r="U1399" t="str">
        <f t="shared" si="153"/>
        <v>rock</v>
      </c>
    </row>
    <row r="1400" spans="1:21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14">
        <f t="shared" si="147"/>
        <v>74.246153846153845</v>
      </c>
      <c r="N1400" t="b">
        <v>1</v>
      </c>
      <c r="O1400" s="5">
        <f t="shared" si="148"/>
        <v>1.0968181818181819</v>
      </c>
      <c r="P1400" s="14">
        <f t="shared" si="149"/>
        <v>74.246153846153845</v>
      </c>
      <c r="Q1400" s="8">
        <f t="shared" si="150"/>
        <v>42526.874236111107</v>
      </c>
      <c r="R1400" s="8">
        <f t="shared" si="151"/>
        <v>42556.874236111107</v>
      </c>
      <c r="S1400" t="s">
        <v>8276</v>
      </c>
      <c r="T1400" t="str">
        <f t="shared" si="152"/>
        <v>music</v>
      </c>
      <c r="U1400" t="str">
        <f t="shared" si="153"/>
        <v>rock</v>
      </c>
    </row>
    <row r="1401" spans="1:21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14">
        <f t="shared" si="147"/>
        <v>61.701086956521742</v>
      </c>
      <c r="N1401" t="b">
        <v>1</v>
      </c>
      <c r="O1401" s="5">
        <f t="shared" si="148"/>
        <v>1.2614444444444444</v>
      </c>
      <c r="P1401" s="14">
        <f t="shared" si="149"/>
        <v>61.701086956521742</v>
      </c>
      <c r="Q1401" s="8">
        <f t="shared" si="150"/>
        <v>41889.004317129627</v>
      </c>
      <c r="R1401" s="8">
        <f t="shared" si="151"/>
        <v>41919.004317129627</v>
      </c>
      <c r="S1401" t="s">
        <v>8276</v>
      </c>
      <c r="T1401" t="str">
        <f t="shared" si="152"/>
        <v>music</v>
      </c>
      <c r="U1401" t="str">
        <f t="shared" si="153"/>
        <v>rock</v>
      </c>
    </row>
    <row r="1402" spans="1:21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14">
        <f t="shared" si="147"/>
        <v>17.235294117647058</v>
      </c>
      <c r="N1402" t="b">
        <v>1</v>
      </c>
      <c r="O1402" s="5">
        <f t="shared" si="148"/>
        <v>1.6742857142857144</v>
      </c>
      <c r="P1402" s="14">
        <f t="shared" si="149"/>
        <v>17.235294117647058</v>
      </c>
      <c r="Q1402" s="8">
        <f t="shared" si="150"/>
        <v>42498.341122685189</v>
      </c>
      <c r="R1402" s="8">
        <f t="shared" si="151"/>
        <v>42533.229166666672</v>
      </c>
      <c r="S1402" t="s">
        <v>8276</v>
      </c>
      <c r="T1402" t="str">
        <f t="shared" si="152"/>
        <v>music</v>
      </c>
      <c r="U1402" t="str">
        <f t="shared" si="153"/>
        <v>rock</v>
      </c>
    </row>
    <row r="1403" spans="1:21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14">
        <f t="shared" si="147"/>
        <v>51.720833333333331</v>
      </c>
      <c r="N1403" t="b">
        <v>1</v>
      </c>
      <c r="O1403" s="5">
        <f t="shared" si="148"/>
        <v>4.9652000000000003</v>
      </c>
      <c r="P1403" s="14">
        <f t="shared" si="149"/>
        <v>51.720833333333331</v>
      </c>
      <c r="Q1403" s="8">
        <f t="shared" si="150"/>
        <v>41399.99622685185</v>
      </c>
      <c r="R1403" s="8">
        <f t="shared" si="151"/>
        <v>41420.99622685185</v>
      </c>
      <c r="S1403" t="s">
        <v>8276</v>
      </c>
      <c r="T1403" t="str">
        <f t="shared" si="152"/>
        <v>music</v>
      </c>
      <c r="U1403" t="str">
        <f t="shared" si="153"/>
        <v>rock</v>
      </c>
    </row>
    <row r="1404" spans="1:21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14">
        <f t="shared" si="147"/>
        <v>24.150442477876105</v>
      </c>
      <c r="N1404" t="b">
        <v>1</v>
      </c>
      <c r="O1404" s="5">
        <f t="shared" si="148"/>
        <v>1.0915999999999999</v>
      </c>
      <c r="P1404" s="14">
        <f t="shared" si="149"/>
        <v>24.150442477876105</v>
      </c>
      <c r="Q1404" s="8">
        <f t="shared" si="150"/>
        <v>42065.053368055553</v>
      </c>
      <c r="R1404" s="8">
        <f t="shared" si="151"/>
        <v>42125.011701388896</v>
      </c>
      <c r="S1404" t="s">
        <v>8276</v>
      </c>
      <c r="T1404" t="str">
        <f t="shared" si="152"/>
        <v>music</v>
      </c>
      <c r="U1404" t="str">
        <f t="shared" si="153"/>
        <v>rock</v>
      </c>
    </row>
    <row r="1405" spans="1:21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14">
        <f t="shared" si="147"/>
        <v>62.166666666666664</v>
      </c>
      <c r="N1405" t="b">
        <v>1</v>
      </c>
      <c r="O1405" s="5">
        <f t="shared" si="148"/>
        <v>1.0257499999999999</v>
      </c>
      <c r="P1405" s="14">
        <f t="shared" si="149"/>
        <v>62.166666666666664</v>
      </c>
      <c r="Q1405" s="8">
        <f t="shared" si="150"/>
        <v>41451.062905092593</v>
      </c>
      <c r="R1405" s="8">
        <f t="shared" si="151"/>
        <v>41481.062905092593</v>
      </c>
      <c r="S1405" t="s">
        <v>8276</v>
      </c>
      <c r="T1405" t="str">
        <f t="shared" si="152"/>
        <v>music</v>
      </c>
      <c r="U1405" t="str">
        <f t="shared" si="153"/>
        <v>rock</v>
      </c>
    </row>
    <row r="1406" spans="1:21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14">
        <f t="shared" si="147"/>
        <v>48.2</v>
      </c>
      <c r="N1406" t="b">
        <v>0</v>
      </c>
      <c r="O1406" s="5">
        <f t="shared" si="148"/>
        <v>1.6620689655172414E-2</v>
      </c>
      <c r="P1406" s="14">
        <f t="shared" si="149"/>
        <v>48.2</v>
      </c>
      <c r="Q1406" s="8">
        <f t="shared" si="150"/>
        <v>42032.510243055556</v>
      </c>
      <c r="R1406" s="8">
        <f t="shared" si="151"/>
        <v>42057.510243055556</v>
      </c>
      <c r="S1406" t="s">
        <v>8287</v>
      </c>
      <c r="T1406" t="str">
        <f t="shared" si="152"/>
        <v>publishing</v>
      </c>
      <c r="U1406" t="str">
        <f t="shared" si="153"/>
        <v>translations</v>
      </c>
    </row>
    <row r="1407" spans="1:2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14">
        <f t="shared" si="147"/>
        <v>6.1764705882352944</v>
      </c>
      <c r="N1407" t="b">
        <v>0</v>
      </c>
      <c r="O1407" s="5">
        <f t="shared" si="148"/>
        <v>4.1999999999999997E-3</v>
      </c>
      <c r="P1407" s="14">
        <f t="shared" si="149"/>
        <v>6.1764705882352944</v>
      </c>
      <c r="Q1407" s="8">
        <f t="shared" si="150"/>
        <v>41941.680567129632</v>
      </c>
      <c r="R1407" s="8">
        <f t="shared" si="151"/>
        <v>41971.722233796296</v>
      </c>
      <c r="S1407" t="s">
        <v>8287</v>
      </c>
      <c r="T1407" t="str">
        <f t="shared" si="152"/>
        <v>publishing</v>
      </c>
      <c r="U1407" t="str">
        <f t="shared" si="153"/>
        <v>translations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14">
        <f t="shared" si="147"/>
        <v>5</v>
      </c>
      <c r="N1408" t="b">
        <v>0</v>
      </c>
      <c r="O1408" s="5">
        <f t="shared" si="148"/>
        <v>1.25E-3</v>
      </c>
      <c r="P1408" s="14">
        <f t="shared" si="149"/>
        <v>5</v>
      </c>
      <c r="Q1408" s="8">
        <f t="shared" si="150"/>
        <v>42297.432951388888</v>
      </c>
      <c r="R1408" s="8">
        <f t="shared" si="151"/>
        <v>42350.416666666672</v>
      </c>
      <c r="S1408" t="s">
        <v>8287</v>
      </c>
      <c r="T1408" t="str">
        <f t="shared" si="152"/>
        <v>publishing</v>
      </c>
      <c r="U1408" t="str">
        <f t="shared" si="153"/>
        <v>translations</v>
      </c>
    </row>
    <row r="1409" spans="1:21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14">
        <f t="shared" si="147"/>
        <v>7.5</v>
      </c>
      <c r="N1409" t="b">
        <v>0</v>
      </c>
      <c r="O1409" s="5">
        <f t="shared" si="148"/>
        <v>5.0000000000000001E-3</v>
      </c>
      <c r="P1409" s="14">
        <f t="shared" si="149"/>
        <v>7.5</v>
      </c>
      <c r="Q1409" s="8">
        <f t="shared" si="150"/>
        <v>41838.536782407406</v>
      </c>
      <c r="R1409" s="8">
        <f t="shared" si="151"/>
        <v>41863.536782407406</v>
      </c>
      <c r="S1409" t="s">
        <v>8287</v>
      </c>
      <c r="T1409" t="str">
        <f t="shared" si="152"/>
        <v>publishing</v>
      </c>
      <c r="U1409" t="str">
        <f t="shared" si="153"/>
        <v>translations</v>
      </c>
    </row>
    <row r="1410" spans="1:21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14">
        <f t="shared" ref="M1410:M1473" si="154">$E1410/$L1410</f>
        <v>12</v>
      </c>
      <c r="N1410" t="b">
        <v>0</v>
      </c>
      <c r="O1410" s="5">
        <f t="shared" ref="O1410:O1473" si="155">E1410/D1410</f>
        <v>7.1999999999999995E-2</v>
      </c>
      <c r="P1410" s="14">
        <f t="shared" ref="P1410:P1473" si="156">$E1410/$L1410</f>
        <v>12</v>
      </c>
      <c r="Q1410" s="8">
        <f t="shared" ref="Q1410:Q1473" si="157">(((J1410/60)/60)/24)+DATE(1970,1,1)</f>
        <v>42291.872175925921</v>
      </c>
      <c r="R1410" s="8">
        <f t="shared" ref="R1410:R1473" si="158">(((I1410/60)/60)/24)+DATE(1970,1,1)</f>
        <v>42321.913842592592</v>
      </c>
      <c r="S1410" t="s">
        <v>8287</v>
      </c>
      <c r="T1410" t="str">
        <f t="shared" ref="T1410:T1473" si="159">LEFT(S1410, SEARCH("/",S1410,1)-1)</f>
        <v>publishing</v>
      </c>
      <c r="U1410" t="str">
        <f t="shared" ref="U1410:U1473" si="160">RIGHT(S1410,LEN(S1410)-SEARCH("/",S1410,1))</f>
        <v>translations</v>
      </c>
    </row>
    <row r="1411" spans="1:21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14" t="e">
        <f t="shared" si="154"/>
        <v>#DIV/0!</v>
      </c>
      <c r="N1411" t="b">
        <v>0</v>
      </c>
      <c r="O1411" s="5">
        <f t="shared" si="155"/>
        <v>0</v>
      </c>
      <c r="P1411" s="14" t="e">
        <f t="shared" si="156"/>
        <v>#DIV/0!</v>
      </c>
      <c r="Q1411" s="8">
        <f t="shared" si="157"/>
        <v>41945.133506944447</v>
      </c>
      <c r="R1411" s="8">
        <f t="shared" si="158"/>
        <v>42005.175173611111</v>
      </c>
      <c r="S1411" t="s">
        <v>8287</v>
      </c>
      <c r="T1411" t="str">
        <f t="shared" si="159"/>
        <v>publishing</v>
      </c>
      <c r="U1411" t="str">
        <f t="shared" si="160"/>
        <v>translations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14">
        <f t="shared" si="154"/>
        <v>1</v>
      </c>
      <c r="N1412" t="b">
        <v>0</v>
      </c>
      <c r="O1412" s="5">
        <f t="shared" si="155"/>
        <v>1.6666666666666666E-4</v>
      </c>
      <c r="P1412" s="14">
        <f t="shared" si="156"/>
        <v>1</v>
      </c>
      <c r="Q1412" s="8">
        <f t="shared" si="157"/>
        <v>42479.318518518514</v>
      </c>
      <c r="R1412" s="8">
        <f t="shared" si="158"/>
        <v>42524.318518518514</v>
      </c>
      <c r="S1412" t="s">
        <v>8287</v>
      </c>
      <c r="T1412" t="str">
        <f t="shared" si="159"/>
        <v>publishing</v>
      </c>
      <c r="U1412" t="str">
        <f t="shared" si="160"/>
        <v>translations</v>
      </c>
    </row>
    <row r="1413" spans="1:21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14">
        <f t="shared" si="154"/>
        <v>2.3333333333333335</v>
      </c>
      <c r="N1413" t="b">
        <v>0</v>
      </c>
      <c r="O1413" s="5">
        <f t="shared" si="155"/>
        <v>2.3333333333333335E-3</v>
      </c>
      <c r="P1413" s="14">
        <f t="shared" si="156"/>
        <v>2.3333333333333335</v>
      </c>
      <c r="Q1413" s="8">
        <f t="shared" si="157"/>
        <v>42013.059027777781</v>
      </c>
      <c r="R1413" s="8">
        <f t="shared" si="158"/>
        <v>42041.059027777781</v>
      </c>
      <c r="S1413" t="s">
        <v>8287</v>
      </c>
      <c r="T1413" t="str">
        <f t="shared" si="159"/>
        <v>publishing</v>
      </c>
      <c r="U1413" t="str">
        <f t="shared" si="160"/>
        <v>translations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14">
        <f t="shared" si="154"/>
        <v>24.615384615384617</v>
      </c>
      <c r="N1414" t="b">
        <v>0</v>
      </c>
      <c r="O1414" s="5">
        <f t="shared" si="155"/>
        <v>4.5714285714285714E-2</v>
      </c>
      <c r="P1414" s="14">
        <f t="shared" si="156"/>
        <v>24.615384615384617</v>
      </c>
      <c r="Q1414" s="8">
        <f t="shared" si="157"/>
        <v>41947.063645833332</v>
      </c>
      <c r="R1414" s="8">
        <f t="shared" si="158"/>
        <v>41977.063645833332</v>
      </c>
      <c r="S1414" t="s">
        <v>8287</v>
      </c>
      <c r="T1414" t="str">
        <f t="shared" si="159"/>
        <v>publishing</v>
      </c>
      <c r="U1414" t="str">
        <f t="shared" si="160"/>
        <v>translations</v>
      </c>
    </row>
    <row r="1415" spans="1:21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14">
        <f t="shared" si="154"/>
        <v>100</v>
      </c>
      <c r="N1415" t="b">
        <v>0</v>
      </c>
      <c r="O1415" s="5">
        <f t="shared" si="155"/>
        <v>0.05</v>
      </c>
      <c r="P1415" s="14">
        <f t="shared" si="156"/>
        <v>100</v>
      </c>
      <c r="Q1415" s="8">
        <f t="shared" si="157"/>
        <v>42360.437152777777</v>
      </c>
      <c r="R1415" s="8">
        <f t="shared" si="158"/>
        <v>42420.437152777777</v>
      </c>
      <c r="S1415" t="s">
        <v>8287</v>
      </c>
      <c r="T1415" t="str">
        <f t="shared" si="159"/>
        <v>publishing</v>
      </c>
      <c r="U1415" t="str">
        <f t="shared" si="160"/>
        <v>translations</v>
      </c>
    </row>
    <row r="1416" spans="1:21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14">
        <f t="shared" si="154"/>
        <v>1</v>
      </c>
      <c r="N1416" t="b">
        <v>0</v>
      </c>
      <c r="O1416" s="5">
        <f t="shared" si="155"/>
        <v>2E-3</v>
      </c>
      <c r="P1416" s="14">
        <f t="shared" si="156"/>
        <v>1</v>
      </c>
      <c r="Q1416" s="8">
        <f t="shared" si="157"/>
        <v>42708.25309027778</v>
      </c>
      <c r="R1416" s="8">
        <f t="shared" si="158"/>
        <v>42738.25309027778</v>
      </c>
      <c r="S1416" t="s">
        <v>8287</v>
      </c>
      <c r="T1416" t="str">
        <f t="shared" si="159"/>
        <v>publishing</v>
      </c>
      <c r="U1416" t="str">
        <f t="shared" si="160"/>
        <v>translations</v>
      </c>
    </row>
    <row r="1417" spans="1:21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14">
        <f t="shared" si="154"/>
        <v>88.888888888888886</v>
      </c>
      <c r="N1417" t="b">
        <v>0</v>
      </c>
      <c r="O1417" s="5">
        <f t="shared" si="155"/>
        <v>0.18181818181818182</v>
      </c>
      <c r="P1417" s="14">
        <f t="shared" si="156"/>
        <v>88.888888888888886</v>
      </c>
      <c r="Q1417" s="8">
        <f t="shared" si="157"/>
        <v>42192.675821759258</v>
      </c>
      <c r="R1417" s="8">
        <f t="shared" si="158"/>
        <v>42232.675821759258</v>
      </c>
      <c r="S1417" t="s">
        <v>8287</v>
      </c>
      <c r="T1417" t="str">
        <f t="shared" si="159"/>
        <v>publishing</v>
      </c>
      <c r="U1417" t="str">
        <f t="shared" si="160"/>
        <v>translations</v>
      </c>
    </row>
    <row r="1418" spans="1:21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14" t="e">
        <f t="shared" si="154"/>
        <v>#DIV/0!</v>
      </c>
      <c r="N1418" t="b">
        <v>0</v>
      </c>
      <c r="O1418" s="5">
        <f t="shared" si="155"/>
        <v>0</v>
      </c>
      <c r="P1418" s="14" t="e">
        <f t="shared" si="156"/>
        <v>#DIV/0!</v>
      </c>
      <c r="Q1418" s="8">
        <f t="shared" si="157"/>
        <v>42299.926145833335</v>
      </c>
      <c r="R1418" s="8">
        <f t="shared" si="158"/>
        <v>42329.967812499999</v>
      </c>
      <c r="S1418" t="s">
        <v>8287</v>
      </c>
      <c r="T1418" t="str">
        <f t="shared" si="159"/>
        <v>publishing</v>
      </c>
      <c r="U1418" t="str">
        <f t="shared" si="160"/>
        <v>translations</v>
      </c>
    </row>
    <row r="1419" spans="1:21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14">
        <f t="shared" si="154"/>
        <v>27.5</v>
      </c>
      <c r="N1419" t="b">
        <v>0</v>
      </c>
      <c r="O1419" s="5">
        <f t="shared" si="155"/>
        <v>1.2222222222222223E-2</v>
      </c>
      <c r="P1419" s="14">
        <f t="shared" si="156"/>
        <v>27.5</v>
      </c>
      <c r="Q1419" s="8">
        <f t="shared" si="157"/>
        <v>42232.15016203704</v>
      </c>
      <c r="R1419" s="8">
        <f t="shared" si="158"/>
        <v>42262.465972222228</v>
      </c>
      <c r="S1419" t="s">
        <v>8287</v>
      </c>
      <c r="T1419" t="str">
        <f t="shared" si="159"/>
        <v>publishing</v>
      </c>
      <c r="U1419" t="str">
        <f t="shared" si="160"/>
        <v>translations</v>
      </c>
    </row>
    <row r="1420" spans="1:21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14">
        <f t="shared" si="154"/>
        <v>6</v>
      </c>
      <c r="N1420" t="b">
        <v>0</v>
      </c>
      <c r="O1420" s="5">
        <f t="shared" si="155"/>
        <v>2E-3</v>
      </c>
      <c r="P1420" s="14">
        <f t="shared" si="156"/>
        <v>6</v>
      </c>
      <c r="Q1420" s="8">
        <f t="shared" si="157"/>
        <v>42395.456412037034</v>
      </c>
      <c r="R1420" s="8">
        <f t="shared" si="158"/>
        <v>42425.456412037034</v>
      </c>
      <c r="S1420" t="s">
        <v>8287</v>
      </c>
      <c r="T1420" t="str">
        <f t="shared" si="159"/>
        <v>publishing</v>
      </c>
      <c r="U1420" t="str">
        <f t="shared" si="160"/>
        <v>translations</v>
      </c>
    </row>
    <row r="1421" spans="1:21" ht="28.8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14">
        <f t="shared" si="154"/>
        <v>44.5</v>
      </c>
      <c r="N1421" t="b">
        <v>0</v>
      </c>
      <c r="O1421" s="5">
        <f t="shared" si="155"/>
        <v>7.0634920634920634E-2</v>
      </c>
      <c r="P1421" s="14">
        <f t="shared" si="156"/>
        <v>44.5</v>
      </c>
      <c r="Q1421" s="8">
        <f t="shared" si="157"/>
        <v>42622.456238425926</v>
      </c>
      <c r="R1421" s="8">
        <f t="shared" si="158"/>
        <v>42652.456238425926</v>
      </c>
      <c r="S1421" t="s">
        <v>8287</v>
      </c>
      <c r="T1421" t="str">
        <f t="shared" si="159"/>
        <v>publishing</v>
      </c>
      <c r="U1421" t="str">
        <f t="shared" si="160"/>
        <v>translations</v>
      </c>
    </row>
    <row r="1422" spans="1:2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14">
        <f t="shared" si="154"/>
        <v>1</v>
      </c>
      <c r="N1422" t="b">
        <v>0</v>
      </c>
      <c r="O1422" s="5">
        <f t="shared" si="155"/>
        <v>2.7272727272727271E-2</v>
      </c>
      <c r="P1422" s="14">
        <f t="shared" si="156"/>
        <v>1</v>
      </c>
      <c r="Q1422" s="8">
        <f t="shared" si="157"/>
        <v>42524.667662037042</v>
      </c>
      <c r="R1422" s="8">
        <f t="shared" si="158"/>
        <v>42549.667662037042</v>
      </c>
      <c r="S1422" t="s">
        <v>8287</v>
      </c>
      <c r="T1422" t="str">
        <f t="shared" si="159"/>
        <v>publishing</v>
      </c>
      <c r="U1422" t="str">
        <f t="shared" si="160"/>
        <v>translations</v>
      </c>
    </row>
    <row r="1423" spans="1:21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14">
        <f t="shared" si="154"/>
        <v>100</v>
      </c>
      <c r="N1423" t="b">
        <v>0</v>
      </c>
      <c r="O1423" s="5">
        <f t="shared" si="155"/>
        <v>1E-3</v>
      </c>
      <c r="P1423" s="14">
        <f t="shared" si="156"/>
        <v>100</v>
      </c>
      <c r="Q1423" s="8">
        <f t="shared" si="157"/>
        <v>42013.915613425925</v>
      </c>
      <c r="R1423" s="8">
        <f t="shared" si="158"/>
        <v>42043.915613425925</v>
      </c>
      <c r="S1423" t="s">
        <v>8287</v>
      </c>
      <c r="T1423" t="str">
        <f t="shared" si="159"/>
        <v>publishing</v>
      </c>
      <c r="U1423" t="str">
        <f t="shared" si="160"/>
        <v>translations</v>
      </c>
    </row>
    <row r="1424" spans="1:21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14">
        <f t="shared" si="154"/>
        <v>13</v>
      </c>
      <c r="N1424" t="b">
        <v>0</v>
      </c>
      <c r="O1424" s="5">
        <f t="shared" si="155"/>
        <v>1.0399999999999999E-3</v>
      </c>
      <c r="P1424" s="14">
        <f t="shared" si="156"/>
        <v>13</v>
      </c>
      <c r="Q1424" s="8">
        <f t="shared" si="157"/>
        <v>42604.239629629628</v>
      </c>
      <c r="R1424" s="8">
        <f t="shared" si="158"/>
        <v>42634.239629629628</v>
      </c>
      <c r="S1424" t="s">
        <v>8287</v>
      </c>
      <c r="T1424" t="str">
        <f t="shared" si="159"/>
        <v>publishing</v>
      </c>
      <c r="U1424" t="str">
        <f t="shared" si="160"/>
        <v>translations</v>
      </c>
    </row>
    <row r="1425" spans="1:21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14">
        <f t="shared" si="154"/>
        <v>100</v>
      </c>
      <c r="N1425" t="b">
        <v>0</v>
      </c>
      <c r="O1425" s="5">
        <f t="shared" si="155"/>
        <v>3.3333333333333335E-3</v>
      </c>
      <c r="P1425" s="14">
        <f t="shared" si="156"/>
        <v>100</v>
      </c>
      <c r="Q1425" s="8">
        <f t="shared" si="157"/>
        <v>42340.360312500001</v>
      </c>
      <c r="R1425" s="8">
        <f t="shared" si="158"/>
        <v>42370.360312500001</v>
      </c>
      <c r="S1425" t="s">
        <v>8287</v>
      </c>
      <c r="T1425" t="str">
        <f t="shared" si="159"/>
        <v>publishing</v>
      </c>
      <c r="U1425" t="str">
        <f t="shared" si="160"/>
        <v>translations</v>
      </c>
    </row>
    <row r="1426" spans="1:21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14">
        <f t="shared" si="154"/>
        <v>109.07142857142857</v>
      </c>
      <c r="N1426" t="b">
        <v>0</v>
      </c>
      <c r="O1426" s="5">
        <f t="shared" si="155"/>
        <v>0.2036</v>
      </c>
      <c r="P1426" s="14">
        <f t="shared" si="156"/>
        <v>109.07142857142857</v>
      </c>
      <c r="Q1426" s="8">
        <f t="shared" si="157"/>
        <v>42676.717615740738</v>
      </c>
      <c r="R1426" s="8">
        <f t="shared" si="158"/>
        <v>42689.759282407409</v>
      </c>
      <c r="S1426" t="s">
        <v>8287</v>
      </c>
      <c r="T1426" t="str">
        <f t="shared" si="159"/>
        <v>publishing</v>
      </c>
      <c r="U1426" t="str">
        <f t="shared" si="160"/>
        <v>translations</v>
      </c>
    </row>
    <row r="1427" spans="1:21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14" t="e">
        <f t="shared" si="154"/>
        <v>#DIV/0!</v>
      </c>
      <c r="N1427" t="b">
        <v>0</v>
      </c>
      <c r="O1427" s="5">
        <f t="shared" si="155"/>
        <v>0</v>
      </c>
      <c r="P1427" s="14" t="e">
        <f t="shared" si="156"/>
        <v>#DIV/0!</v>
      </c>
      <c r="Q1427" s="8">
        <f t="shared" si="157"/>
        <v>42093.131469907406</v>
      </c>
      <c r="R1427" s="8">
        <f t="shared" si="158"/>
        <v>42123.131469907406</v>
      </c>
      <c r="S1427" t="s">
        <v>8287</v>
      </c>
      <c r="T1427" t="str">
        <f t="shared" si="159"/>
        <v>publishing</v>
      </c>
      <c r="U1427" t="str">
        <f t="shared" si="160"/>
        <v>translations</v>
      </c>
    </row>
    <row r="1428" spans="1:21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14" t="e">
        <f t="shared" si="154"/>
        <v>#DIV/0!</v>
      </c>
      <c r="N1428" t="b">
        <v>0</v>
      </c>
      <c r="O1428" s="5">
        <f t="shared" si="155"/>
        <v>0</v>
      </c>
      <c r="P1428" s="14" t="e">
        <f t="shared" si="156"/>
        <v>#DIV/0!</v>
      </c>
      <c r="Q1428" s="8">
        <f t="shared" si="157"/>
        <v>42180.390277777777</v>
      </c>
      <c r="R1428" s="8">
        <f t="shared" si="158"/>
        <v>42240.390277777777</v>
      </c>
      <c r="S1428" t="s">
        <v>8287</v>
      </c>
      <c r="T1428" t="str">
        <f t="shared" si="159"/>
        <v>publishing</v>
      </c>
      <c r="U1428" t="str">
        <f t="shared" si="160"/>
        <v>translations</v>
      </c>
    </row>
    <row r="1429" spans="1:21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14">
        <f t="shared" si="154"/>
        <v>104.75</v>
      </c>
      <c r="N1429" t="b">
        <v>0</v>
      </c>
      <c r="O1429" s="5">
        <f t="shared" si="155"/>
        <v>8.3799999999999999E-2</v>
      </c>
      <c r="P1429" s="14">
        <f t="shared" si="156"/>
        <v>104.75</v>
      </c>
      <c r="Q1429" s="8">
        <f t="shared" si="157"/>
        <v>42601.851678240739</v>
      </c>
      <c r="R1429" s="8">
        <f t="shared" si="158"/>
        <v>42631.851678240739</v>
      </c>
      <c r="S1429" t="s">
        <v>8287</v>
      </c>
      <c r="T1429" t="str">
        <f t="shared" si="159"/>
        <v>publishing</v>
      </c>
      <c r="U1429" t="str">
        <f t="shared" si="160"/>
        <v>translations</v>
      </c>
    </row>
    <row r="1430" spans="1:21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14">
        <f t="shared" si="154"/>
        <v>15</v>
      </c>
      <c r="N1430" t="b">
        <v>0</v>
      </c>
      <c r="O1430" s="5">
        <f t="shared" si="155"/>
        <v>4.4999999999999998E-2</v>
      </c>
      <c r="P1430" s="14">
        <f t="shared" si="156"/>
        <v>15</v>
      </c>
      <c r="Q1430" s="8">
        <f t="shared" si="157"/>
        <v>42432.379826388889</v>
      </c>
      <c r="R1430" s="8">
        <f t="shared" si="158"/>
        <v>42462.338159722218</v>
      </c>
      <c r="S1430" t="s">
        <v>8287</v>
      </c>
      <c r="T1430" t="str">
        <f t="shared" si="159"/>
        <v>publishing</v>
      </c>
      <c r="U1430" t="str">
        <f t="shared" si="160"/>
        <v>translations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14" t="e">
        <f t="shared" si="154"/>
        <v>#DIV/0!</v>
      </c>
      <c r="N1431" t="b">
        <v>0</v>
      </c>
      <c r="O1431" s="5">
        <f t="shared" si="155"/>
        <v>0</v>
      </c>
      <c r="P1431" s="14" t="e">
        <f t="shared" si="156"/>
        <v>#DIV/0!</v>
      </c>
      <c r="Q1431" s="8">
        <f t="shared" si="157"/>
        <v>42074.060671296291</v>
      </c>
      <c r="R1431" s="8">
        <f t="shared" si="158"/>
        <v>42104.060671296291</v>
      </c>
      <c r="S1431" t="s">
        <v>8287</v>
      </c>
      <c r="T1431" t="str">
        <f t="shared" si="159"/>
        <v>publishing</v>
      </c>
      <c r="U1431" t="str">
        <f t="shared" si="160"/>
        <v>translations</v>
      </c>
    </row>
    <row r="1432" spans="1:21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14">
        <f t="shared" si="154"/>
        <v>80.599999999999994</v>
      </c>
      <c r="N1432" t="b">
        <v>0</v>
      </c>
      <c r="O1432" s="5">
        <f t="shared" si="155"/>
        <v>8.0600000000000005E-2</v>
      </c>
      <c r="P1432" s="14">
        <f t="shared" si="156"/>
        <v>80.599999999999994</v>
      </c>
      <c r="Q1432" s="8">
        <f t="shared" si="157"/>
        <v>41961.813518518517</v>
      </c>
      <c r="R1432" s="8">
        <f t="shared" si="158"/>
        <v>41992.813518518517</v>
      </c>
      <c r="S1432" t="s">
        <v>8287</v>
      </c>
      <c r="T1432" t="str">
        <f t="shared" si="159"/>
        <v>publishing</v>
      </c>
      <c r="U1432" t="str">
        <f t="shared" si="160"/>
        <v>translations</v>
      </c>
    </row>
    <row r="1433" spans="1:21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14">
        <f t="shared" si="154"/>
        <v>115.55319148936171</v>
      </c>
      <c r="N1433" t="b">
        <v>0</v>
      </c>
      <c r="O1433" s="5">
        <f t="shared" si="155"/>
        <v>0.31947058823529412</v>
      </c>
      <c r="P1433" s="14">
        <f t="shared" si="156"/>
        <v>115.55319148936171</v>
      </c>
      <c r="Q1433" s="8">
        <f t="shared" si="157"/>
        <v>42304.210833333331</v>
      </c>
      <c r="R1433" s="8">
        <f t="shared" si="158"/>
        <v>42334.252500000002</v>
      </c>
      <c r="S1433" t="s">
        <v>8287</v>
      </c>
      <c r="T1433" t="str">
        <f t="shared" si="159"/>
        <v>publishing</v>
      </c>
      <c r="U1433" t="str">
        <f t="shared" si="160"/>
        <v>translations</v>
      </c>
    </row>
    <row r="1434" spans="1:21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14" t="e">
        <f t="shared" si="154"/>
        <v>#DIV/0!</v>
      </c>
      <c r="N1434" t="b">
        <v>0</v>
      </c>
      <c r="O1434" s="5">
        <f t="shared" si="155"/>
        <v>0</v>
      </c>
      <c r="P1434" s="14" t="e">
        <f t="shared" si="156"/>
        <v>#DIV/0!</v>
      </c>
      <c r="Q1434" s="8">
        <f t="shared" si="157"/>
        <v>42175.780416666668</v>
      </c>
      <c r="R1434" s="8">
        <f t="shared" si="158"/>
        <v>42205.780416666668</v>
      </c>
      <c r="S1434" t="s">
        <v>8287</v>
      </c>
      <c r="T1434" t="str">
        <f t="shared" si="159"/>
        <v>publishing</v>
      </c>
      <c r="U1434" t="str">
        <f t="shared" si="160"/>
        <v>translations</v>
      </c>
    </row>
    <row r="1435" spans="1:21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14">
        <f t="shared" si="154"/>
        <v>80.5</v>
      </c>
      <c r="N1435" t="b">
        <v>0</v>
      </c>
      <c r="O1435" s="5">
        <f t="shared" si="155"/>
        <v>6.7083333333333328E-2</v>
      </c>
      <c r="P1435" s="14">
        <f t="shared" si="156"/>
        <v>80.5</v>
      </c>
      <c r="Q1435" s="8">
        <f t="shared" si="157"/>
        <v>42673.625868055555</v>
      </c>
      <c r="R1435" s="8">
        <f t="shared" si="158"/>
        <v>42714.458333333328</v>
      </c>
      <c r="S1435" t="s">
        <v>8287</v>
      </c>
      <c r="T1435" t="str">
        <f t="shared" si="159"/>
        <v>publishing</v>
      </c>
      <c r="U1435" t="str">
        <f t="shared" si="160"/>
        <v>translations</v>
      </c>
    </row>
    <row r="1436" spans="1:21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14">
        <f t="shared" si="154"/>
        <v>744.5454545454545</v>
      </c>
      <c r="N1436" t="b">
        <v>0</v>
      </c>
      <c r="O1436" s="5">
        <f t="shared" si="155"/>
        <v>9.987804878048781E-2</v>
      </c>
      <c r="P1436" s="14">
        <f t="shared" si="156"/>
        <v>744.5454545454545</v>
      </c>
      <c r="Q1436" s="8">
        <f t="shared" si="157"/>
        <v>42142.767106481479</v>
      </c>
      <c r="R1436" s="8">
        <f t="shared" si="158"/>
        <v>42163.625</v>
      </c>
      <c r="S1436" t="s">
        <v>8287</v>
      </c>
      <c r="T1436" t="str">
        <f t="shared" si="159"/>
        <v>publishing</v>
      </c>
      <c r="U1436" t="str">
        <f t="shared" si="160"/>
        <v>translations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14">
        <f t="shared" si="154"/>
        <v>7.5</v>
      </c>
      <c r="N1437" t="b">
        <v>0</v>
      </c>
      <c r="O1437" s="5">
        <f t="shared" si="155"/>
        <v>1E-3</v>
      </c>
      <c r="P1437" s="14">
        <f t="shared" si="156"/>
        <v>7.5</v>
      </c>
      <c r="Q1437" s="8">
        <f t="shared" si="157"/>
        <v>42258.780324074076</v>
      </c>
      <c r="R1437" s="8">
        <f t="shared" si="158"/>
        <v>42288.780324074076</v>
      </c>
      <c r="S1437" t="s">
        <v>8287</v>
      </c>
      <c r="T1437" t="str">
        <f t="shared" si="159"/>
        <v>publishing</v>
      </c>
      <c r="U1437" t="str">
        <f t="shared" si="160"/>
        <v>translations</v>
      </c>
    </row>
    <row r="1438" spans="1:21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14">
        <f t="shared" si="154"/>
        <v>38.5</v>
      </c>
      <c r="N1438" t="b">
        <v>0</v>
      </c>
      <c r="O1438" s="5">
        <f t="shared" si="155"/>
        <v>7.7000000000000002E-3</v>
      </c>
      <c r="P1438" s="14">
        <f t="shared" si="156"/>
        <v>38.5</v>
      </c>
      <c r="Q1438" s="8">
        <f t="shared" si="157"/>
        <v>42391.35019675926</v>
      </c>
      <c r="R1438" s="8">
        <f t="shared" si="158"/>
        <v>42421.35019675926</v>
      </c>
      <c r="S1438" t="s">
        <v>8287</v>
      </c>
      <c r="T1438" t="str">
        <f t="shared" si="159"/>
        <v>publishing</v>
      </c>
      <c r="U1438" t="str">
        <f t="shared" si="160"/>
        <v>translations</v>
      </c>
    </row>
    <row r="1439" spans="1:21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14">
        <f t="shared" si="154"/>
        <v>36.68181818181818</v>
      </c>
      <c r="N1439" t="b">
        <v>0</v>
      </c>
      <c r="O1439" s="5">
        <f t="shared" si="155"/>
        <v>0.26900000000000002</v>
      </c>
      <c r="P1439" s="14">
        <f t="shared" si="156"/>
        <v>36.68181818181818</v>
      </c>
      <c r="Q1439" s="8">
        <f t="shared" si="157"/>
        <v>41796.531701388885</v>
      </c>
      <c r="R1439" s="8">
        <f t="shared" si="158"/>
        <v>41833.207638888889</v>
      </c>
      <c r="S1439" t="s">
        <v>8287</v>
      </c>
      <c r="T1439" t="str">
        <f t="shared" si="159"/>
        <v>publishing</v>
      </c>
      <c r="U1439" t="str">
        <f t="shared" si="160"/>
        <v>translations</v>
      </c>
    </row>
    <row r="1440" spans="1:21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14">
        <f t="shared" si="154"/>
        <v>75</v>
      </c>
      <c r="N1440" t="b">
        <v>0</v>
      </c>
      <c r="O1440" s="5">
        <f t="shared" si="155"/>
        <v>0.03</v>
      </c>
      <c r="P1440" s="14">
        <f t="shared" si="156"/>
        <v>75</v>
      </c>
      <c r="Q1440" s="8">
        <f t="shared" si="157"/>
        <v>42457.871516203704</v>
      </c>
      <c r="R1440" s="8">
        <f t="shared" si="158"/>
        <v>42487.579861111109</v>
      </c>
      <c r="S1440" t="s">
        <v>8287</v>
      </c>
      <c r="T1440" t="str">
        <f t="shared" si="159"/>
        <v>publishing</v>
      </c>
      <c r="U1440" t="str">
        <f t="shared" si="160"/>
        <v>translations</v>
      </c>
    </row>
    <row r="1441" spans="1:21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14">
        <f t="shared" si="154"/>
        <v>30</v>
      </c>
      <c r="N1441" t="b">
        <v>0</v>
      </c>
      <c r="O1441" s="5">
        <f t="shared" si="155"/>
        <v>6.6055045871559637E-2</v>
      </c>
      <c r="P1441" s="14">
        <f t="shared" si="156"/>
        <v>30</v>
      </c>
      <c r="Q1441" s="8">
        <f t="shared" si="157"/>
        <v>42040.829872685179</v>
      </c>
      <c r="R1441" s="8">
        <f t="shared" si="158"/>
        <v>42070.829872685179</v>
      </c>
      <c r="S1441" t="s">
        <v>8287</v>
      </c>
      <c r="T1441" t="str">
        <f t="shared" si="159"/>
        <v>publishing</v>
      </c>
      <c r="U1441" t="str">
        <f t="shared" si="160"/>
        <v>translations</v>
      </c>
    </row>
    <row r="1442" spans="1:21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14">
        <f t="shared" si="154"/>
        <v>1</v>
      </c>
      <c r="N1442" t="b">
        <v>0</v>
      </c>
      <c r="O1442" s="5">
        <f t="shared" si="155"/>
        <v>7.6923076923076926E-5</v>
      </c>
      <c r="P1442" s="14">
        <f t="shared" si="156"/>
        <v>1</v>
      </c>
      <c r="Q1442" s="8">
        <f t="shared" si="157"/>
        <v>42486.748414351852</v>
      </c>
      <c r="R1442" s="8">
        <f t="shared" si="158"/>
        <v>42516.748414351852</v>
      </c>
      <c r="S1442" t="s">
        <v>8287</v>
      </c>
      <c r="T1442" t="str">
        <f t="shared" si="159"/>
        <v>publishing</v>
      </c>
      <c r="U1442" t="str">
        <f t="shared" si="160"/>
        <v>translations</v>
      </c>
    </row>
    <row r="1443" spans="1:21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14">
        <f t="shared" si="154"/>
        <v>673.33333333333337</v>
      </c>
      <c r="N1443" t="b">
        <v>0</v>
      </c>
      <c r="O1443" s="5">
        <f t="shared" si="155"/>
        <v>1.1222222222222222E-2</v>
      </c>
      <c r="P1443" s="14">
        <f t="shared" si="156"/>
        <v>673.33333333333337</v>
      </c>
      <c r="Q1443" s="8">
        <f t="shared" si="157"/>
        <v>42198.765844907408</v>
      </c>
      <c r="R1443" s="8">
        <f t="shared" si="158"/>
        <v>42258.765844907408</v>
      </c>
      <c r="S1443" t="s">
        <v>8287</v>
      </c>
      <c r="T1443" t="str">
        <f t="shared" si="159"/>
        <v>publishing</v>
      </c>
      <c r="U1443" t="str">
        <f t="shared" si="160"/>
        <v>translations</v>
      </c>
    </row>
    <row r="1444" spans="1:21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14" t="e">
        <f t="shared" si="154"/>
        <v>#DIV/0!</v>
      </c>
      <c r="N1444" t="b">
        <v>0</v>
      </c>
      <c r="O1444" s="5">
        <f t="shared" si="155"/>
        <v>0</v>
      </c>
      <c r="P1444" s="14" t="e">
        <f t="shared" si="156"/>
        <v>#DIV/0!</v>
      </c>
      <c r="Q1444" s="8">
        <f t="shared" si="157"/>
        <v>42485.64534722222</v>
      </c>
      <c r="R1444" s="8">
        <f t="shared" si="158"/>
        <v>42515.64534722222</v>
      </c>
      <c r="S1444" t="s">
        <v>8287</v>
      </c>
      <c r="T1444" t="str">
        <f t="shared" si="159"/>
        <v>publishing</v>
      </c>
      <c r="U1444" t="str">
        <f t="shared" si="160"/>
        <v>translations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14" t="e">
        <f t="shared" si="154"/>
        <v>#DIV/0!</v>
      </c>
      <c r="N1445" t="b">
        <v>0</v>
      </c>
      <c r="O1445" s="5">
        <f t="shared" si="155"/>
        <v>0</v>
      </c>
      <c r="P1445" s="14" t="e">
        <f t="shared" si="156"/>
        <v>#DIV/0!</v>
      </c>
      <c r="Q1445" s="8">
        <f t="shared" si="157"/>
        <v>42707.926030092596</v>
      </c>
      <c r="R1445" s="8">
        <f t="shared" si="158"/>
        <v>42737.926030092596</v>
      </c>
      <c r="S1445" t="s">
        <v>8287</v>
      </c>
      <c r="T1445" t="str">
        <f t="shared" si="159"/>
        <v>publishing</v>
      </c>
      <c r="U1445" t="str">
        <f t="shared" si="160"/>
        <v>translations</v>
      </c>
    </row>
    <row r="1446" spans="1:21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14" t="e">
        <f t="shared" si="154"/>
        <v>#DIV/0!</v>
      </c>
      <c r="N1446" t="b">
        <v>0</v>
      </c>
      <c r="O1446" s="5">
        <f t="shared" si="155"/>
        <v>0</v>
      </c>
      <c r="P1446" s="14" t="e">
        <f t="shared" si="156"/>
        <v>#DIV/0!</v>
      </c>
      <c r="Q1446" s="8">
        <f t="shared" si="157"/>
        <v>42199.873402777783</v>
      </c>
      <c r="R1446" s="8">
        <f t="shared" si="158"/>
        <v>42259.873402777783</v>
      </c>
      <c r="S1446" t="s">
        <v>8287</v>
      </c>
      <c r="T1446" t="str">
        <f t="shared" si="159"/>
        <v>publishing</v>
      </c>
      <c r="U1446" t="str">
        <f t="shared" si="160"/>
        <v>translations</v>
      </c>
    </row>
    <row r="1447" spans="1:21" ht="28.8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14" t="e">
        <f t="shared" si="154"/>
        <v>#DIV/0!</v>
      </c>
      <c r="N1447" t="b">
        <v>0</v>
      </c>
      <c r="O1447" s="5">
        <f t="shared" si="155"/>
        <v>0</v>
      </c>
      <c r="P1447" s="14" t="e">
        <f t="shared" si="156"/>
        <v>#DIV/0!</v>
      </c>
      <c r="Q1447" s="8">
        <f t="shared" si="157"/>
        <v>42139.542303240742</v>
      </c>
      <c r="R1447" s="8">
        <f t="shared" si="158"/>
        <v>42169.542303240742</v>
      </c>
      <c r="S1447" t="s">
        <v>8287</v>
      </c>
      <c r="T1447" t="str">
        <f t="shared" si="159"/>
        <v>publishing</v>
      </c>
      <c r="U1447" t="str">
        <f t="shared" si="160"/>
        <v>translations</v>
      </c>
    </row>
    <row r="1448" spans="1:21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14" t="e">
        <f t="shared" si="154"/>
        <v>#DIV/0!</v>
      </c>
      <c r="N1448" t="b">
        <v>0</v>
      </c>
      <c r="O1448" s="5">
        <f t="shared" si="155"/>
        <v>0</v>
      </c>
      <c r="P1448" s="14" t="e">
        <f t="shared" si="156"/>
        <v>#DIV/0!</v>
      </c>
      <c r="Q1448" s="8">
        <f t="shared" si="157"/>
        <v>42461.447662037041</v>
      </c>
      <c r="R1448" s="8">
        <f t="shared" si="158"/>
        <v>42481.447662037041</v>
      </c>
      <c r="S1448" t="s">
        <v>8287</v>
      </c>
      <c r="T1448" t="str">
        <f t="shared" si="159"/>
        <v>publishing</v>
      </c>
      <c r="U1448" t="str">
        <f t="shared" si="160"/>
        <v>translations</v>
      </c>
    </row>
    <row r="1449" spans="1:2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14">
        <f t="shared" si="154"/>
        <v>25</v>
      </c>
      <c r="N1449" t="b">
        <v>0</v>
      </c>
      <c r="O1449" s="5">
        <f t="shared" si="155"/>
        <v>1.4999999999999999E-4</v>
      </c>
      <c r="P1449" s="14">
        <f t="shared" si="156"/>
        <v>25</v>
      </c>
      <c r="Q1449" s="8">
        <f t="shared" si="157"/>
        <v>42529.730717592596</v>
      </c>
      <c r="R1449" s="8">
        <f t="shared" si="158"/>
        <v>42559.730717592596</v>
      </c>
      <c r="S1449" t="s">
        <v>8287</v>
      </c>
      <c r="T1449" t="str">
        <f t="shared" si="159"/>
        <v>publishing</v>
      </c>
      <c r="U1449" t="str">
        <f t="shared" si="160"/>
        <v>translations</v>
      </c>
    </row>
    <row r="1450" spans="1:21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14" t="e">
        <f t="shared" si="154"/>
        <v>#DIV/0!</v>
      </c>
      <c r="N1450" t="b">
        <v>0</v>
      </c>
      <c r="O1450" s="5">
        <f t="shared" si="155"/>
        <v>0</v>
      </c>
      <c r="P1450" s="14" t="e">
        <f t="shared" si="156"/>
        <v>#DIV/0!</v>
      </c>
      <c r="Q1450" s="8">
        <f t="shared" si="157"/>
        <v>42115.936550925922</v>
      </c>
      <c r="R1450" s="8">
        <f t="shared" si="158"/>
        <v>42146.225694444445</v>
      </c>
      <c r="S1450" t="s">
        <v>8287</v>
      </c>
      <c r="T1450" t="str">
        <f t="shared" si="159"/>
        <v>publishing</v>
      </c>
      <c r="U1450" t="str">
        <f t="shared" si="160"/>
        <v>translations</v>
      </c>
    </row>
    <row r="1451" spans="1:21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14" t="e">
        <f t="shared" si="154"/>
        <v>#DIV/0!</v>
      </c>
      <c r="N1451" t="b">
        <v>0</v>
      </c>
      <c r="O1451" s="5">
        <f t="shared" si="155"/>
        <v>0</v>
      </c>
      <c r="P1451" s="14" t="e">
        <f t="shared" si="156"/>
        <v>#DIV/0!</v>
      </c>
      <c r="Q1451" s="8">
        <f t="shared" si="157"/>
        <v>42086.811400462961</v>
      </c>
      <c r="R1451" s="8">
        <f t="shared" si="158"/>
        <v>42134.811400462961</v>
      </c>
      <c r="S1451" t="s">
        <v>8287</v>
      </c>
      <c r="T1451" t="str">
        <f t="shared" si="159"/>
        <v>publishing</v>
      </c>
      <c r="U1451" t="str">
        <f t="shared" si="160"/>
        <v>translations</v>
      </c>
    </row>
    <row r="1452" spans="1:21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14">
        <f t="shared" si="154"/>
        <v>1</v>
      </c>
      <c r="N1452" t="b">
        <v>0</v>
      </c>
      <c r="O1452" s="5">
        <f t="shared" si="155"/>
        <v>1.0000000000000001E-5</v>
      </c>
      <c r="P1452" s="14">
        <f t="shared" si="156"/>
        <v>1</v>
      </c>
      <c r="Q1452" s="8">
        <f t="shared" si="157"/>
        <v>42390.171261574069</v>
      </c>
      <c r="R1452" s="8">
        <f t="shared" si="158"/>
        <v>42420.171261574069</v>
      </c>
      <c r="S1452" t="s">
        <v>8287</v>
      </c>
      <c r="T1452" t="str">
        <f t="shared" si="159"/>
        <v>publishing</v>
      </c>
      <c r="U1452" t="str">
        <f t="shared" si="160"/>
        <v>translations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14">
        <f t="shared" si="154"/>
        <v>1</v>
      </c>
      <c r="N1453" t="b">
        <v>0</v>
      </c>
      <c r="O1453" s="5">
        <f t="shared" si="155"/>
        <v>1.0554089709762533E-4</v>
      </c>
      <c r="P1453" s="14">
        <f t="shared" si="156"/>
        <v>1</v>
      </c>
      <c r="Q1453" s="8">
        <f t="shared" si="157"/>
        <v>41931.959016203706</v>
      </c>
      <c r="R1453" s="8">
        <f t="shared" si="158"/>
        <v>41962.00068287037</v>
      </c>
      <c r="S1453" t="s">
        <v>8287</v>
      </c>
      <c r="T1453" t="str">
        <f t="shared" si="159"/>
        <v>publishing</v>
      </c>
      <c r="U1453" t="str">
        <f t="shared" si="160"/>
        <v>translations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14" t="e">
        <f t="shared" si="154"/>
        <v>#DIV/0!</v>
      </c>
      <c r="N1454" t="b">
        <v>0</v>
      </c>
      <c r="O1454" s="5">
        <f t="shared" si="155"/>
        <v>0</v>
      </c>
      <c r="P1454" s="14" t="e">
        <f t="shared" si="156"/>
        <v>#DIV/0!</v>
      </c>
      <c r="Q1454" s="8">
        <f t="shared" si="157"/>
        <v>41818.703275462962</v>
      </c>
      <c r="R1454" s="8">
        <f t="shared" si="158"/>
        <v>41848.703275462962</v>
      </c>
      <c r="S1454" t="s">
        <v>8287</v>
      </c>
      <c r="T1454" t="str">
        <f t="shared" si="159"/>
        <v>publishing</v>
      </c>
      <c r="U1454" t="str">
        <f t="shared" si="160"/>
        <v>translations</v>
      </c>
    </row>
    <row r="1455" spans="1:21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14" t="e">
        <f t="shared" si="154"/>
        <v>#DIV/0!</v>
      </c>
      <c r="N1455" t="b">
        <v>0</v>
      </c>
      <c r="O1455" s="5">
        <f t="shared" si="155"/>
        <v>0</v>
      </c>
      <c r="P1455" s="14" t="e">
        <f t="shared" si="156"/>
        <v>#DIV/0!</v>
      </c>
      <c r="Q1455" s="8">
        <f t="shared" si="157"/>
        <v>42795.696145833332</v>
      </c>
      <c r="R1455" s="8">
        <f t="shared" si="158"/>
        <v>42840.654479166667</v>
      </c>
      <c r="S1455" t="s">
        <v>8287</v>
      </c>
      <c r="T1455" t="str">
        <f t="shared" si="159"/>
        <v>publishing</v>
      </c>
      <c r="U1455" t="str">
        <f t="shared" si="160"/>
        <v>translations</v>
      </c>
    </row>
    <row r="1456" spans="1:21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14">
        <f t="shared" si="154"/>
        <v>15</v>
      </c>
      <c r="N1456" t="b">
        <v>0</v>
      </c>
      <c r="O1456" s="5">
        <f t="shared" si="155"/>
        <v>8.5714285714285719E-3</v>
      </c>
      <c r="P1456" s="14">
        <f t="shared" si="156"/>
        <v>15</v>
      </c>
      <c r="Q1456" s="8">
        <f t="shared" si="157"/>
        <v>42463.866666666669</v>
      </c>
      <c r="R1456" s="8">
        <f t="shared" si="158"/>
        <v>42484.915972222225</v>
      </c>
      <c r="S1456" t="s">
        <v>8287</v>
      </c>
      <c r="T1456" t="str">
        <f t="shared" si="159"/>
        <v>publishing</v>
      </c>
      <c r="U1456" t="str">
        <f t="shared" si="160"/>
        <v>translations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14">
        <f t="shared" si="154"/>
        <v>225</v>
      </c>
      <c r="N1457" t="b">
        <v>0</v>
      </c>
      <c r="O1457" s="5">
        <f t="shared" si="155"/>
        <v>0.105</v>
      </c>
      <c r="P1457" s="14">
        <f t="shared" si="156"/>
        <v>225</v>
      </c>
      <c r="Q1457" s="8">
        <f t="shared" si="157"/>
        <v>41832.672685185185</v>
      </c>
      <c r="R1457" s="8">
        <f t="shared" si="158"/>
        <v>41887.568749999999</v>
      </c>
      <c r="S1457" t="s">
        <v>8287</v>
      </c>
      <c r="T1457" t="str">
        <f t="shared" si="159"/>
        <v>publishing</v>
      </c>
      <c r="U1457" t="str">
        <f t="shared" si="160"/>
        <v>translations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14">
        <f t="shared" si="154"/>
        <v>48.333333333333336</v>
      </c>
      <c r="N1458" t="b">
        <v>0</v>
      </c>
      <c r="O1458" s="5">
        <f t="shared" si="155"/>
        <v>2.9000000000000001E-2</v>
      </c>
      <c r="P1458" s="14">
        <f t="shared" si="156"/>
        <v>48.333333333333336</v>
      </c>
      <c r="Q1458" s="8">
        <f t="shared" si="157"/>
        <v>42708.668576388889</v>
      </c>
      <c r="R1458" s="8">
        <f t="shared" si="158"/>
        <v>42738.668576388889</v>
      </c>
      <c r="S1458" t="s">
        <v>8287</v>
      </c>
      <c r="T1458" t="str">
        <f t="shared" si="159"/>
        <v>publishing</v>
      </c>
      <c r="U1458" t="str">
        <f t="shared" si="160"/>
        <v>translations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14" t="e">
        <f t="shared" si="154"/>
        <v>#DIV/0!</v>
      </c>
      <c r="N1459" t="b">
        <v>0</v>
      </c>
      <c r="O1459" s="5">
        <f t="shared" si="155"/>
        <v>0</v>
      </c>
      <c r="P1459" s="14" t="e">
        <f t="shared" si="156"/>
        <v>#DIV/0!</v>
      </c>
      <c r="Q1459" s="8">
        <f t="shared" si="157"/>
        <v>42289.89634259259</v>
      </c>
      <c r="R1459" s="8">
        <f t="shared" si="158"/>
        <v>42319.938009259262</v>
      </c>
      <c r="S1459" t="s">
        <v>8287</v>
      </c>
      <c r="T1459" t="str">
        <f t="shared" si="159"/>
        <v>publishing</v>
      </c>
      <c r="U1459" t="str">
        <f t="shared" si="160"/>
        <v>translations</v>
      </c>
    </row>
    <row r="1460" spans="1:21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14" t="e">
        <f t="shared" si="154"/>
        <v>#DIV/0!</v>
      </c>
      <c r="N1460" t="b">
        <v>0</v>
      </c>
      <c r="O1460" s="5">
        <f t="shared" si="155"/>
        <v>0</v>
      </c>
      <c r="P1460" s="14" t="e">
        <f t="shared" si="156"/>
        <v>#DIV/0!</v>
      </c>
      <c r="Q1460" s="8">
        <f t="shared" si="157"/>
        <v>41831.705555555556</v>
      </c>
      <c r="R1460" s="8">
        <f t="shared" si="158"/>
        <v>41862.166666666664</v>
      </c>
      <c r="S1460" t="s">
        <v>8287</v>
      </c>
      <c r="T1460" t="str">
        <f t="shared" si="159"/>
        <v>publishing</v>
      </c>
      <c r="U1460" t="str">
        <f t="shared" si="160"/>
        <v>translations</v>
      </c>
    </row>
    <row r="1461" spans="1:21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14" t="e">
        <f t="shared" si="154"/>
        <v>#DIV/0!</v>
      </c>
      <c r="N1461" t="b">
        <v>0</v>
      </c>
      <c r="O1461" s="5">
        <f t="shared" si="155"/>
        <v>0</v>
      </c>
      <c r="P1461" s="14" t="e">
        <f t="shared" si="156"/>
        <v>#DIV/0!</v>
      </c>
      <c r="Q1461" s="8">
        <f t="shared" si="157"/>
        <v>42312.204814814817</v>
      </c>
      <c r="R1461" s="8">
        <f t="shared" si="158"/>
        <v>42340.725694444445</v>
      </c>
      <c r="S1461" t="s">
        <v>8287</v>
      </c>
      <c r="T1461" t="str">
        <f t="shared" si="159"/>
        <v>publishing</v>
      </c>
      <c r="U1461" t="str">
        <f t="shared" si="160"/>
        <v>translations</v>
      </c>
    </row>
    <row r="1462" spans="1:21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14" t="e">
        <f t="shared" si="154"/>
        <v>#DIV/0!</v>
      </c>
      <c r="N1462" t="b">
        <v>0</v>
      </c>
      <c r="O1462" s="5">
        <f t="shared" si="155"/>
        <v>0</v>
      </c>
      <c r="P1462" s="14" t="e">
        <f t="shared" si="156"/>
        <v>#DIV/0!</v>
      </c>
      <c r="Q1462" s="8">
        <f t="shared" si="157"/>
        <v>41915.896967592591</v>
      </c>
      <c r="R1462" s="8">
        <f t="shared" si="158"/>
        <v>41973.989583333328</v>
      </c>
      <c r="S1462" t="s">
        <v>8287</v>
      </c>
      <c r="T1462" t="str">
        <f t="shared" si="159"/>
        <v>publishing</v>
      </c>
      <c r="U1462" t="str">
        <f t="shared" si="160"/>
        <v>translations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14">
        <f t="shared" si="154"/>
        <v>44.66673529411765</v>
      </c>
      <c r="N1463" t="b">
        <v>1</v>
      </c>
      <c r="O1463" s="5">
        <f t="shared" si="155"/>
        <v>1.012446</v>
      </c>
      <c r="P1463" s="14">
        <f t="shared" si="156"/>
        <v>44.66673529411765</v>
      </c>
      <c r="Q1463" s="8">
        <f t="shared" si="157"/>
        <v>41899.645300925928</v>
      </c>
      <c r="R1463" s="8">
        <f t="shared" si="158"/>
        <v>41933</v>
      </c>
      <c r="S1463" t="s">
        <v>8288</v>
      </c>
      <c r="T1463" t="str">
        <f t="shared" si="159"/>
        <v>publishing</v>
      </c>
      <c r="U1463" t="str">
        <f t="shared" si="160"/>
        <v>radio &amp; podcasts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14">
        <f t="shared" si="154"/>
        <v>28.937999999999999</v>
      </c>
      <c r="N1464" t="b">
        <v>1</v>
      </c>
      <c r="O1464" s="5">
        <f t="shared" si="155"/>
        <v>1.085175</v>
      </c>
      <c r="P1464" s="14">
        <f t="shared" si="156"/>
        <v>28.937999999999999</v>
      </c>
      <c r="Q1464" s="8">
        <f t="shared" si="157"/>
        <v>41344.662858796299</v>
      </c>
      <c r="R1464" s="8">
        <f t="shared" si="158"/>
        <v>41374.662858796299</v>
      </c>
      <c r="S1464" t="s">
        <v>8288</v>
      </c>
      <c r="T1464" t="str">
        <f t="shared" si="159"/>
        <v>publishing</v>
      </c>
      <c r="U1464" t="str">
        <f t="shared" si="160"/>
        <v>radio &amp; podcasts</v>
      </c>
    </row>
    <row r="1465" spans="1:21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14">
        <f t="shared" si="154"/>
        <v>35.44</v>
      </c>
      <c r="N1465" t="b">
        <v>1</v>
      </c>
      <c r="O1465" s="5">
        <f t="shared" si="155"/>
        <v>1.4766666666666666</v>
      </c>
      <c r="P1465" s="14">
        <f t="shared" si="156"/>
        <v>35.44</v>
      </c>
      <c r="Q1465" s="8">
        <f t="shared" si="157"/>
        <v>41326.911319444444</v>
      </c>
      <c r="R1465" s="8">
        <f t="shared" si="158"/>
        <v>41371.869652777779</v>
      </c>
      <c r="S1465" t="s">
        <v>8288</v>
      </c>
      <c r="T1465" t="str">
        <f t="shared" si="159"/>
        <v>publishing</v>
      </c>
      <c r="U1465" t="str">
        <f t="shared" si="160"/>
        <v>radio &amp; podcasts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14">
        <f t="shared" si="154"/>
        <v>34.871794871794869</v>
      </c>
      <c r="N1466" t="b">
        <v>1</v>
      </c>
      <c r="O1466" s="5">
        <f t="shared" si="155"/>
        <v>1.6319999999999999</v>
      </c>
      <c r="P1466" s="14">
        <f t="shared" si="156"/>
        <v>34.871794871794869</v>
      </c>
      <c r="Q1466" s="8">
        <f t="shared" si="157"/>
        <v>41291.661550925928</v>
      </c>
      <c r="R1466" s="8">
        <f t="shared" si="158"/>
        <v>41321.661550925928</v>
      </c>
      <c r="S1466" t="s">
        <v>8288</v>
      </c>
      <c r="T1466" t="str">
        <f t="shared" si="159"/>
        <v>publishing</v>
      </c>
      <c r="U1466" t="str">
        <f t="shared" si="160"/>
        <v>radio &amp; podcasts</v>
      </c>
    </row>
    <row r="1467" spans="1:21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14">
        <f t="shared" si="154"/>
        <v>52.622732513451197</v>
      </c>
      <c r="N1467" t="b">
        <v>1</v>
      </c>
      <c r="O1467" s="5">
        <f t="shared" si="155"/>
        <v>4.5641449999999999</v>
      </c>
      <c r="P1467" s="14">
        <f t="shared" si="156"/>
        <v>52.622732513451197</v>
      </c>
      <c r="Q1467" s="8">
        <f t="shared" si="157"/>
        <v>40959.734398148146</v>
      </c>
      <c r="R1467" s="8">
        <f t="shared" si="158"/>
        <v>40990.125</v>
      </c>
      <c r="S1467" t="s">
        <v>8288</v>
      </c>
      <c r="T1467" t="str">
        <f t="shared" si="159"/>
        <v>publishing</v>
      </c>
      <c r="U1467" t="str">
        <f t="shared" si="160"/>
        <v>radio &amp; podcasts</v>
      </c>
    </row>
    <row r="1468" spans="1:21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14">
        <f t="shared" si="154"/>
        <v>69.598266129032254</v>
      </c>
      <c r="N1468" t="b">
        <v>1</v>
      </c>
      <c r="O1468" s="5">
        <f t="shared" si="155"/>
        <v>1.0787731249999999</v>
      </c>
      <c r="P1468" s="14">
        <f t="shared" si="156"/>
        <v>69.598266129032254</v>
      </c>
      <c r="Q1468" s="8">
        <f t="shared" si="157"/>
        <v>42340.172060185185</v>
      </c>
      <c r="R1468" s="8">
        <f t="shared" si="158"/>
        <v>42381.208333333328</v>
      </c>
      <c r="S1468" t="s">
        <v>8288</v>
      </c>
      <c r="T1468" t="str">
        <f t="shared" si="159"/>
        <v>publishing</v>
      </c>
      <c r="U1468" t="str">
        <f t="shared" si="160"/>
        <v>radio &amp; podcasts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14">
        <f t="shared" si="154"/>
        <v>76.72</v>
      </c>
      <c r="N1469" t="b">
        <v>1</v>
      </c>
      <c r="O1469" s="5">
        <f t="shared" si="155"/>
        <v>1.1508</v>
      </c>
      <c r="P1469" s="14">
        <f t="shared" si="156"/>
        <v>76.72</v>
      </c>
      <c r="Q1469" s="8">
        <f t="shared" si="157"/>
        <v>40933.80190972222</v>
      </c>
      <c r="R1469" s="8">
        <f t="shared" si="158"/>
        <v>40993.760243055556</v>
      </c>
      <c r="S1469" t="s">
        <v>8288</v>
      </c>
      <c r="T1469" t="str">
        <f t="shared" si="159"/>
        <v>publishing</v>
      </c>
      <c r="U1469" t="str">
        <f t="shared" si="160"/>
        <v>radio &amp; podcasts</v>
      </c>
    </row>
    <row r="1470" spans="1:21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14">
        <f t="shared" si="154"/>
        <v>33.191126279863482</v>
      </c>
      <c r="N1470" t="b">
        <v>1</v>
      </c>
      <c r="O1470" s="5">
        <f t="shared" si="155"/>
        <v>1.0236842105263158</v>
      </c>
      <c r="P1470" s="14">
        <f t="shared" si="156"/>
        <v>33.191126279863482</v>
      </c>
      <c r="Q1470" s="8">
        <f t="shared" si="157"/>
        <v>40646.014456018522</v>
      </c>
      <c r="R1470" s="8">
        <f t="shared" si="158"/>
        <v>40706.014456018522</v>
      </c>
      <c r="S1470" t="s">
        <v>8288</v>
      </c>
      <c r="T1470" t="str">
        <f t="shared" si="159"/>
        <v>publishing</v>
      </c>
      <c r="U1470" t="str">
        <f t="shared" si="160"/>
        <v>radio &amp; podcasts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14">
        <f t="shared" si="154"/>
        <v>149.46417445482865</v>
      </c>
      <c r="N1471" t="b">
        <v>1</v>
      </c>
      <c r="O1471" s="5">
        <f t="shared" si="155"/>
        <v>1.0842485875706214</v>
      </c>
      <c r="P1471" s="14">
        <f t="shared" si="156"/>
        <v>149.46417445482865</v>
      </c>
      <c r="Q1471" s="8">
        <f t="shared" si="157"/>
        <v>41290.598483796297</v>
      </c>
      <c r="R1471" s="8">
        <f t="shared" si="158"/>
        <v>41320.598483796297</v>
      </c>
      <c r="S1471" t="s">
        <v>8288</v>
      </c>
      <c r="T1471" t="str">
        <f t="shared" si="159"/>
        <v>publishing</v>
      </c>
      <c r="U1471" t="str">
        <f t="shared" si="160"/>
        <v>radio &amp; podcasts</v>
      </c>
    </row>
    <row r="1472" spans="1:21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14">
        <f t="shared" si="154"/>
        <v>23.172839506172838</v>
      </c>
      <c r="N1472" t="b">
        <v>1</v>
      </c>
      <c r="O1472" s="5">
        <f t="shared" si="155"/>
        <v>1.2513333333333334</v>
      </c>
      <c r="P1472" s="14">
        <f t="shared" si="156"/>
        <v>23.172839506172838</v>
      </c>
      <c r="Q1472" s="8">
        <f t="shared" si="157"/>
        <v>41250.827118055553</v>
      </c>
      <c r="R1472" s="8">
        <f t="shared" si="158"/>
        <v>41271.827118055553</v>
      </c>
      <c r="S1472" t="s">
        <v>8288</v>
      </c>
      <c r="T1472" t="str">
        <f t="shared" si="159"/>
        <v>publishing</v>
      </c>
      <c r="U1472" t="str">
        <f t="shared" si="160"/>
        <v>radio &amp; podcasts</v>
      </c>
    </row>
    <row r="1473" spans="1:21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14">
        <f t="shared" si="154"/>
        <v>96.877551020408163</v>
      </c>
      <c r="N1473" t="b">
        <v>1</v>
      </c>
      <c r="O1473" s="5">
        <f t="shared" si="155"/>
        <v>1.03840625</v>
      </c>
      <c r="P1473" s="14">
        <f t="shared" si="156"/>
        <v>96.877551020408163</v>
      </c>
      <c r="Q1473" s="8">
        <f t="shared" si="157"/>
        <v>42073.957569444443</v>
      </c>
      <c r="R1473" s="8">
        <f t="shared" si="158"/>
        <v>42103.957569444443</v>
      </c>
      <c r="S1473" t="s">
        <v>8288</v>
      </c>
      <c r="T1473" t="str">
        <f t="shared" si="159"/>
        <v>publishing</v>
      </c>
      <c r="U1473" t="str">
        <f t="shared" si="160"/>
        <v>radio &amp; podcasts</v>
      </c>
    </row>
    <row r="1474" spans="1:21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14">
        <f t="shared" ref="M1474:M1537" si="161">$E1474/$L1474</f>
        <v>103.20238095238095</v>
      </c>
      <c r="N1474" t="b">
        <v>1</v>
      </c>
      <c r="O1474" s="5">
        <f t="shared" ref="O1474:O1537" si="162">E1474/D1474</f>
        <v>1.3870400000000001</v>
      </c>
      <c r="P1474" s="14">
        <f t="shared" ref="P1474:P1537" si="163">$E1474/$L1474</f>
        <v>103.20238095238095</v>
      </c>
      <c r="Q1474" s="8">
        <f t="shared" ref="Q1474:Q1537" si="164">(((J1474/60)/60)/24)+DATE(1970,1,1)</f>
        <v>41533.542858796296</v>
      </c>
      <c r="R1474" s="8">
        <f t="shared" ref="R1474:R1537" si="165">(((I1474/60)/60)/24)+DATE(1970,1,1)</f>
        <v>41563.542858796296</v>
      </c>
      <c r="S1474" t="s">
        <v>8288</v>
      </c>
      <c r="T1474" t="str">
        <f t="shared" ref="T1474:T1537" si="166">LEFT(S1474, SEARCH("/",S1474,1)-1)</f>
        <v>publishing</v>
      </c>
      <c r="U1474" t="str">
        <f t="shared" ref="U1474:U1537" si="167">RIGHT(S1474,LEN(S1474)-SEARCH("/",S1474,1))</f>
        <v>radio &amp; podcasts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14">
        <f t="shared" si="161"/>
        <v>38.462553191489363</v>
      </c>
      <c r="N1475" t="b">
        <v>1</v>
      </c>
      <c r="O1475" s="5">
        <f t="shared" si="162"/>
        <v>1.20516</v>
      </c>
      <c r="P1475" s="14">
        <f t="shared" si="163"/>
        <v>38.462553191489363</v>
      </c>
      <c r="Q1475" s="8">
        <f t="shared" si="164"/>
        <v>40939.979618055557</v>
      </c>
      <c r="R1475" s="8">
        <f t="shared" si="165"/>
        <v>40969.979618055557</v>
      </c>
      <c r="S1475" t="s">
        <v>8288</v>
      </c>
      <c r="T1475" t="str">
        <f t="shared" si="166"/>
        <v>publishing</v>
      </c>
      <c r="U1475" t="str">
        <f t="shared" si="167"/>
        <v>radio &amp; podcasts</v>
      </c>
    </row>
    <row r="1476" spans="1:21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14">
        <f t="shared" si="161"/>
        <v>44.315789473684212</v>
      </c>
      <c r="N1476" t="b">
        <v>1</v>
      </c>
      <c r="O1476" s="5">
        <f t="shared" si="162"/>
        <v>1.1226666666666667</v>
      </c>
      <c r="P1476" s="14">
        <f t="shared" si="163"/>
        <v>44.315789473684212</v>
      </c>
      <c r="Q1476" s="8">
        <f t="shared" si="164"/>
        <v>41500.727916666663</v>
      </c>
      <c r="R1476" s="8">
        <f t="shared" si="165"/>
        <v>41530.727916666663</v>
      </c>
      <c r="S1476" t="s">
        <v>8288</v>
      </c>
      <c r="T1476" t="str">
        <f t="shared" si="166"/>
        <v>publishing</v>
      </c>
      <c r="U1476" t="str">
        <f t="shared" si="167"/>
        <v>radio &amp; podcasts</v>
      </c>
    </row>
    <row r="1477" spans="1:21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14">
        <f t="shared" si="161"/>
        <v>64.173356009070289</v>
      </c>
      <c r="N1477" t="b">
        <v>1</v>
      </c>
      <c r="O1477" s="5">
        <f t="shared" si="162"/>
        <v>1.8866966666666667</v>
      </c>
      <c r="P1477" s="14">
        <f t="shared" si="163"/>
        <v>64.173356009070289</v>
      </c>
      <c r="Q1477" s="8">
        <f t="shared" si="164"/>
        <v>41960.722951388889</v>
      </c>
      <c r="R1477" s="8">
        <f t="shared" si="165"/>
        <v>41993.207638888889</v>
      </c>
      <c r="S1477" t="s">
        <v>8288</v>
      </c>
      <c r="T1477" t="str">
        <f t="shared" si="166"/>
        <v>publishing</v>
      </c>
      <c r="U1477" t="str">
        <f t="shared" si="167"/>
        <v>radio &amp; podcasts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14">
        <f t="shared" si="161"/>
        <v>43.333275109170302</v>
      </c>
      <c r="N1478" t="b">
        <v>1</v>
      </c>
      <c r="O1478" s="5">
        <f t="shared" si="162"/>
        <v>6.6155466666666669</v>
      </c>
      <c r="P1478" s="14">
        <f t="shared" si="163"/>
        <v>43.333275109170302</v>
      </c>
      <c r="Q1478" s="8">
        <f t="shared" si="164"/>
        <v>40766.041921296295</v>
      </c>
      <c r="R1478" s="8">
        <f t="shared" si="165"/>
        <v>40796.041921296295</v>
      </c>
      <c r="S1478" t="s">
        <v>8288</v>
      </c>
      <c r="T1478" t="str">
        <f t="shared" si="166"/>
        <v>publishing</v>
      </c>
      <c r="U1478" t="str">
        <f t="shared" si="167"/>
        <v>radio &amp; podcasts</v>
      </c>
    </row>
    <row r="1479" spans="1:21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14">
        <f t="shared" si="161"/>
        <v>90.495934959349597</v>
      </c>
      <c r="N1479" t="b">
        <v>1</v>
      </c>
      <c r="O1479" s="5">
        <f t="shared" si="162"/>
        <v>1.1131</v>
      </c>
      <c r="P1479" s="14">
        <f t="shared" si="163"/>
        <v>90.495934959349597</v>
      </c>
      <c r="Q1479" s="8">
        <f t="shared" si="164"/>
        <v>40840.615787037037</v>
      </c>
      <c r="R1479" s="8">
        <f t="shared" si="165"/>
        <v>40900.125</v>
      </c>
      <c r="S1479" t="s">
        <v>8288</v>
      </c>
      <c r="T1479" t="str">
        <f t="shared" si="166"/>
        <v>publishing</v>
      </c>
      <c r="U1479" t="str">
        <f t="shared" si="167"/>
        <v>radio &amp; podcasts</v>
      </c>
    </row>
    <row r="1480" spans="1:21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14">
        <f t="shared" si="161"/>
        <v>29.187190495010373</v>
      </c>
      <c r="N1480" t="b">
        <v>1</v>
      </c>
      <c r="O1480" s="5">
        <f t="shared" si="162"/>
        <v>11.8161422</v>
      </c>
      <c r="P1480" s="14">
        <f t="shared" si="163"/>
        <v>29.187190495010373</v>
      </c>
      <c r="Q1480" s="8">
        <f t="shared" si="164"/>
        <v>41394.871678240743</v>
      </c>
      <c r="R1480" s="8">
        <f t="shared" si="165"/>
        <v>41408.871678240743</v>
      </c>
      <c r="S1480" t="s">
        <v>8288</v>
      </c>
      <c r="T1480" t="str">
        <f t="shared" si="166"/>
        <v>publishing</v>
      </c>
      <c r="U1480" t="str">
        <f t="shared" si="167"/>
        <v>radio &amp; podcasts</v>
      </c>
    </row>
    <row r="1481" spans="1:21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14">
        <f t="shared" si="161"/>
        <v>30.95774647887324</v>
      </c>
      <c r="N1481" t="b">
        <v>1</v>
      </c>
      <c r="O1481" s="5">
        <f t="shared" si="162"/>
        <v>1.37375</v>
      </c>
      <c r="P1481" s="14">
        <f t="shared" si="163"/>
        <v>30.95774647887324</v>
      </c>
      <c r="Q1481" s="8">
        <f t="shared" si="164"/>
        <v>41754.745243055557</v>
      </c>
      <c r="R1481" s="8">
        <f t="shared" si="165"/>
        <v>41769.165972222225</v>
      </c>
      <c r="S1481" t="s">
        <v>8288</v>
      </c>
      <c r="T1481" t="str">
        <f t="shared" si="166"/>
        <v>publishing</v>
      </c>
      <c r="U1481" t="str">
        <f t="shared" si="167"/>
        <v>radio &amp; podcasts</v>
      </c>
    </row>
    <row r="1482" spans="1:21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14">
        <f t="shared" si="161"/>
        <v>92.157795275590544</v>
      </c>
      <c r="N1482" t="b">
        <v>1</v>
      </c>
      <c r="O1482" s="5">
        <f t="shared" si="162"/>
        <v>1.170404</v>
      </c>
      <c r="P1482" s="14">
        <f t="shared" si="163"/>
        <v>92.157795275590544</v>
      </c>
      <c r="Q1482" s="8">
        <f t="shared" si="164"/>
        <v>41464.934016203704</v>
      </c>
      <c r="R1482" s="8">
        <f t="shared" si="165"/>
        <v>41481.708333333336</v>
      </c>
      <c r="S1482" t="s">
        <v>8288</v>
      </c>
      <c r="T1482" t="str">
        <f t="shared" si="166"/>
        <v>publishing</v>
      </c>
      <c r="U1482" t="str">
        <f t="shared" si="167"/>
        <v>radio &amp; podcasts</v>
      </c>
    </row>
    <row r="1483" spans="1:21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14">
        <f t="shared" si="161"/>
        <v>17.5</v>
      </c>
      <c r="N1483" t="b">
        <v>0</v>
      </c>
      <c r="O1483" s="5">
        <f t="shared" si="162"/>
        <v>2.1000000000000001E-2</v>
      </c>
      <c r="P1483" s="14">
        <f t="shared" si="163"/>
        <v>17.5</v>
      </c>
      <c r="Q1483" s="8">
        <f t="shared" si="164"/>
        <v>41550.922974537039</v>
      </c>
      <c r="R1483" s="8">
        <f t="shared" si="165"/>
        <v>41580.922974537039</v>
      </c>
      <c r="S1483" t="s">
        <v>8275</v>
      </c>
      <c r="T1483" t="str">
        <f t="shared" si="166"/>
        <v>publishing</v>
      </c>
      <c r="U1483" t="str">
        <f t="shared" si="167"/>
        <v>fiction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14">
        <f t="shared" si="161"/>
        <v>5</v>
      </c>
      <c r="N1484" t="b">
        <v>0</v>
      </c>
      <c r="O1484" s="5">
        <f t="shared" si="162"/>
        <v>1E-3</v>
      </c>
      <c r="P1484" s="14">
        <f t="shared" si="163"/>
        <v>5</v>
      </c>
      <c r="Q1484" s="8">
        <f t="shared" si="164"/>
        <v>41136.85805555556</v>
      </c>
      <c r="R1484" s="8">
        <f t="shared" si="165"/>
        <v>41159.32708333333</v>
      </c>
      <c r="S1484" t="s">
        <v>8275</v>
      </c>
      <c r="T1484" t="str">
        <f t="shared" si="166"/>
        <v>publishing</v>
      </c>
      <c r="U1484" t="str">
        <f t="shared" si="167"/>
        <v>fiction</v>
      </c>
    </row>
    <row r="1485" spans="1:21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14">
        <f t="shared" si="161"/>
        <v>25</v>
      </c>
      <c r="N1485" t="b">
        <v>0</v>
      </c>
      <c r="O1485" s="5">
        <f t="shared" si="162"/>
        <v>7.1428571428571426E-3</v>
      </c>
      <c r="P1485" s="14">
        <f t="shared" si="163"/>
        <v>25</v>
      </c>
      <c r="Q1485" s="8">
        <f t="shared" si="164"/>
        <v>42548.192997685182</v>
      </c>
      <c r="R1485" s="8">
        <f t="shared" si="165"/>
        <v>42573.192997685182</v>
      </c>
      <c r="S1485" t="s">
        <v>8275</v>
      </c>
      <c r="T1485" t="str">
        <f t="shared" si="166"/>
        <v>publishing</v>
      </c>
      <c r="U1485" t="str">
        <f t="shared" si="167"/>
        <v>fiction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14" t="e">
        <f t="shared" si="161"/>
        <v>#DIV/0!</v>
      </c>
      <c r="N1486" t="b">
        <v>0</v>
      </c>
      <c r="O1486" s="5">
        <f t="shared" si="162"/>
        <v>0</v>
      </c>
      <c r="P1486" s="14" t="e">
        <f t="shared" si="163"/>
        <v>#DIV/0!</v>
      </c>
      <c r="Q1486" s="8">
        <f t="shared" si="164"/>
        <v>41053.200960648144</v>
      </c>
      <c r="R1486" s="8">
        <f t="shared" si="165"/>
        <v>41111.618750000001</v>
      </c>
      <c r="S1486" t="s">
        <v>8275</v>
      </c>
      <c r="T1486" t="str">
        <f t="shared" si="166"/>
        <v>publishing</v>
      </c>
      <c r="U1486" t="str">
        <f t="shared" si="167"/>
        <v>fiction</v>
      </c>
    </row>
    <row r="1487" spans="1:21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14">
        <f t="shared" si="161"/>
        <v>50</v>
      </c>
      <c r="N1487" t="b">
        <v>0</v>
      </c>
      <c r="O1487" s="5">
        <f t="shared" si="162"/>
        <v>2.2388059701492536E-2</v>
      </c>
      <c r="P1487" s="14">
        <f t="shared" si="163"/>
        <v>50</v>
      </c>
      <c r="Q1487" s="8">
        <f t="shared" si="164"/>
        <v>42130.795983796299</v>
      </c>
      <c r="R1487" s="8">
        <f t="shared" si="165"/>
        <v>42175.795983796299</v>
      </c>
      <c r="S1487" t="s">
        <v>8275</v>
      </c>
      <c r="T1487" t="str">
        <f t="shared" si="166"/>
        <v>publishing</v>
      </c>
      <c r="U1487" t="str">
        <f t="shared" si="167"/>
        <v>fiction</v>
      </c>
    </row>
    <row r="1488" spans="1:21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14">
        <f t="shared" si="161"/>
        <v>16</v>
      </c>
      <c r="N1488" t="b">
        <v>0</v>
      </c>
      <c r="O1488" s="5">
        <f t="shared" si="162"/>
        <v>2.3999999999999998E-3</v>
      </c>
      <c r="P1488" s="14">
        <f t="shared" si="163"/>
        <v>16</v>
      </c>
      <c r="Q1488" s="8">
        <f t="shared" si="164"/>
        <v>42032.168530092589</v>
      </c>
      <c r="R1488" s="8">
        <f t="shared" si="165"/>
        <v>42062.168530092589</v>
      </c>
      <c r="S1488" t="s">
        <v>8275</v>
      </c>
      <c r="T1488" t="str">
        <f t="shared" si="166"/>
        <v>publishing</v>
      </c>
      <c r="U1488" t="str">
        <f t="shared" si="167"/>
        <v>fiction</v>
      </c>
    </row>
    <row r="1489" spans="1:21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14" t="e">
        <f t="shared" si="161"/>
        <v>#DIV/0!</v>
      </c>
      <c r="N1489" t="b">
        <v>0</v>
      </c>
      <c r="O1489" s="5">
        <f t="shared" si="162"/>
        <v>0</v>
      </c>
      <c r="P1489" s="14" t="e">
        <f t="shared" si="163"/>
        <v>#DIV/0!</v>
      </c>
      <c r="Q1489" s="8">
        <f t="shared" si="164"/>
        <v>42554.917488425926</v>
      </c>
      <c r="R1489" s="8">
        <f t="shared" si="165"/>
        <v>42584.917488425926</v>
      </c>
      <c r="S1489" t="s">
        <v>8275</v>
      </c>
      <c r="T1489" t="str">
        <f t="shared" si="166"/>
        <v>publishing</v>
      </c>
      <c r="U1489" t="str">
        <f t="shared" si="167"/>
        <v>fiction</v>
      </c>
    </row>
    <row r="1490" spans="1:21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14">
        <f t="shared" si="161"/>
        <v>60</v>
      </c>
      <c r="N1490" t="b">
        <v>0</v>
      </c>
      <c r="O1490" s="5">
        <f t="shared" si="162"/>
        <v>2.4E-2</v>
      </c>
      <c r="P1490" s="14">
        <f t="shared" si="163"/>
        <v>60</v>
      </c>
      <c r="Q1490" s="8">
        <f t="shared" si="164"/>
        <v>41614.563194444447</v>
      </c>
      <c r="R1490" s="8">
        <f t="shared" si="165"/>
        <v>41644.563194444447</v>
      </c>
      <c r="S1490" t="s">
        <v>8275</v>
      </c>
      <c r="T1490" t="str">
        <f t="shared" si="166"/>
        <v>publishing</v>
      </c>
      <c r="U1490" t="str">
        <f t="shared" si="167"/>
        <v>fiction</v>
      </c>
    </row>
    <row r="1491" spans="1:21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14" t="e">
        <f t="shared" si="161"/>
        <v>#DIV/0!</v>
      </c>
      <c r="N1491" t="b">
        <v>0</v>
      </c>
      <c r="O1491" s="5">
        <f t="shared" si="162"/>
        <v>0</v>
      </c>
      <c r="P1491" s="14" t="e">
        <f t="shared" si="163"/>
        <v>#DIV/0!</v>
      </c>
      <c r="Q1491" s="8">
        <f t="shared" si="164"/>
        <v>41198.611712962964</v>
      </c>
      <c r="R1491" s="8">
        <f t="shared" si="165"/>
        <v>41228.653379629628</v>
      </c>
      <c r="S1491" t="s">
        <v>8275</v>
      </c>
      <c r="T1491" t="str">
        <f t="shared" si="166"/>
        <v>publishing</v>
      </c>
      <c r="U1491" t="str">
        <f t="shared" si="167"/>
        <v>fiction</v>
      </c>
    </row>
    <row r="1492" spans="1:21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14">
        <f t="shared" si="161"/>
        <v>47.10526315789474</v>
      </c>
      <c r="N1492" t="b">
        <v>0</v>
      </c>
      <c r="O1492" s="5">
        <f t="shared" si="162"/>
        <v>0.30862068965517242</v>
      </c>
      <c r="P1492" s="14">
        <f t="shared" si="163"/>
        <v>47.10526315789474</v>
      </c>
      <c r="Q1492" s="8">
        <f t="shared" si="164"/>
        <v>41520.561041666668</v>
      </c>
      <c r="R1492" s="8">
        <f t="shared" si="165"/>
        <v>41549.561041666668</v>
      </c>
      <c r="S1492" t="s">
        <v>8275</v>
      </c>
      <c r="T1492" t="str">
        <f t="shared" si="166"/>
        <v>publishing</v>
      </c>
      <c r="U1492" t="str">
        <f t="shared" si="167"/>
        <v>fiction</v>
      </c>
    </row>
    <row r="1493" spans="1:21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14">
        <f t="shared" si="161"/>
        <v>100</v>
      </c>
      <c r="N1493" t="b">
        <v>0</v>
      </c>
      <c r="O1493" s="5">
        <f t="shared" si="162"/>
        <v>8.3333333333333329E-2</v>
      </c>
      <c r="P1493" s="14">
        <f t="shared" si="163"/>
        <v>100</v>
      </c>
      <c r="Q1493" s="8">
        <f t="shared" si="164"/>
        <v>41991.713460648149</v>
      </c>
      <c r="R1493" s="8">
        <f t="shared" si="165"/>
        <v>42050.651388888888</v>
      </c>
      <c r="S1493" t="s">
        <v>8275</v>
      </c>
      <c r="T1493" t="str">
        <f t="shared" si="166"/>
        <v>publishing</v>
      </c>
      <c r="U1493" t="str">
        <f t="shared" si="167"/>
        <v>fiction</v>
      </c>
    </row>
    <row r="1494" spans="1:21" ht="28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14">
        <f t="shared" si="161"/>
        <v>15</v>
      </c>
      <c r="N1494" t="b">
        <v>0</v>
      </c>
      <c r="O1494" s="5">
        <f t="shared" si="162"/>
        <v>7.4999999999999997E-3</v>
      </c>
      <c r="P1494" s="14">
        <f t="shared" si="163"/>
        <v>15</v>
      </c>
      <c r="Q1494" s="8">
        <f t="shared" si="164"/>
        <v>40682.884791666671</v>
      </c>
      <c r="R1494" s="8">
        <f t="shared" si="165"/>
        <v>40712.884791666671</v>
      </c>
      <c r="S1494" t="s">
        <v>8275</v>
      </c>
      <c r="T1494" t="str">
        <f t="shared" si="166"/>
        <v>publishing</v>
      </c>
      <c r="U1494" t="str">
        <f t="shared" si="167"/>
        <v>fiction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14" t="e">
        <f t="shared" si="161"/>
        <v>#DIV/0!</v>
      </c>
      <c r="N1495" t="b">
        <v>0</v>
      </c>
      <c r="O1495" s="5">
        <f t="shared" si="162"/>
        <v>0</v>
      </c>
      <c r="P1495" s="14" t="e">
        <f t="shared" si="163"/>
        <v>#DIV/0!</v>
      </c>
      <c r="Q1495" s="8">
        <f t="shared" si="164"/>
        <v>41411.866608796299</v>
      </c>
      <c r="R1495" s="8">
        <f t="shared" si="165"/>
        <v>41441.866608796299</v>
      </c>
      <c r="S1495" t="s">
        <v>8275</v>
      </c>
      <c r="T1495" t="str">
        <f t="shared" si="166"/>
        <v>publishing</v>
      </c>
      <c r="U1495" t="str">
        <f t="shared" si="167"/>
        <v>fiction</v>
      </c>
    </row>
    <row r="1496" spans="1:21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14">
        <f t="shared" si="161"/>
        <v>40.454545454545453</v>
      </c>
      <c r="N1496" t="b">
        <v>0</v>
      </c>
      <c r="O1496" s="5">
        <f t="shared" si="162"/>
        <v>8.8999999999999996E-2</v>
      </c>
      <c r="P1496" s="14">
        <f t="shared" si="163"/>
        <v>40.454545454545453</v>
      </c>
      <c r="Q1496" s="8">
        <f t="shared" si="164"/>
        <v>42067.722372685181</v>
      </c>
      <c r="R1496" s="8">
        <f t="shared" si="165"/>
        <v>42097.651388888888</v>
      </c>
      <c r="S1496" t="s">
        <v>8275</v>
      </c>
      <c r="T1496" t="str">
        <f t="shared" si="166"/>
        <v>publishing</v>
      </c>
      <c r="U1496" t="str">
        <f t="shared" si="167"/>
        <v>fiction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14" t="e">
        <f t="shared" si="161"/>
        <v>#DIV/0!</v>
      </c>
      <c r="N1497" t="b">
        <v>0</v>
      </c>
      <c r="O1497" s="5">
        <f t="shared" si="162"/>
        <v>0</v>
      </c>
      <c r="P1497" s="14" t="e">
        <f t="shared" si="163"/>
        <v>#DIV/0!</v>
      </c>
      <c r="Q1497" s="8">
        <f t="shared" si="164"/>
        <v>40752.789710648147</v>
      </c>
      <c r="R1497" s="8">
        <f t="shared" si="165"/>
        <v>40782.789710648147</v>
      </c>
      <c r="S1497" t="s">
        <v>8275</v>
      </c>
      <c r="T1497" t="str">
        <f t="shared" si="166"/>
        <v>publishing</v>
      </c>
      <c r="U1497" t="str">
        <f t="shared" si="167"/>
        <v>fiction</v>
      </c>
    </row>
    <row r="1498" spans="1:21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14" t="e">
        <f t="shared" si="161"/>
        <v>#DIV/0!</v>
      </c>
      <c r="N1498" t="b">
        <v>0</v>
      </c>
      <c r="O1498" s="5">
        <f t="shared" si="162"/>
        <v>0</v>
      </c>
      <c r="P1498" s="14" t="e">
        <f t="shared" si="163"/>
        <v>#DIV/0!</v>
      </c>
      <c r="Q1498" s="8">
        <f t="shared" si="164"/>
        <v>41838.475219907406</v>
      </c>
      <c r="R1498" s="8">
        <f t="shared" si="165"/>
        <v>41898.475219907406</v>
      </c>
      <c r="S1498" t="s">
        <v>8275</v>
      </c>
      <c r="T1498" t="str">
        <f t="shared" si="166"/>
        <v>publishing</v>
      </c>
      <c r="U1498" t="str">
        <f t="shared" si="167"/>
        <v>fiction</v>
      </c>
    </row>
    <row r="1499" spans="1:21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14">
        <f t="shared" si="161"/>
        <v>1</v>
      </c>
      <c r="N1499" t="b">
        <v>0</v>
      </c>
      <c r="O1499" s="5">
        <f t="shared" si="162"/>
        <v>6.666666666666667E-5</v>
      </c>
      <c r="P1499" s="14">
        <f t="shared" si="163"/>
        <v>1</v>
      </c>
      <c r="Q1499" s="8">
        <f t="shared" si="164"/>
        <v>41444.64261574074</v>
      </c>
      <c r="R1499" s="8">
        <f t="shared" si="165"/>
        <v>41486.821527777778</v>
      </c>
      <c r="S1499" t="s">
        <v>8275</v>
      </c>
      <c r="T1499" t="str">
        <f t="shared" si="166"/>
        <v>publishing</v>
      </c>
      <c r="U1499" t="str">
        <f t="shared" si="167"/>
        <v>fiction</v>
      </c>
    </row>
    <row r="1500" spans="1:21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14">
        <f t="shared" si="161"/>
        <v>19</v>
      </c>
      <c r="N1500" t="b">
        <v>0</v>
      </c>
      <c r="O1500" s="5">
        <f t="shared" si="162"/>
        <v>1.9E-2</v>
      </c>
      <c r="P1500" s="14">
        <f t="shared" si="163"/>
        <v>19</v>
      </c>
      <c r="Q1500" s="8">
        <f t="shared" si="164"/>
        <v>41840.983541666668</v>
      </c>
      <c r="R1500" s="8">
        <f t="shared" si="165"/>
        <v>41885.983541666668</v>
      </c>
      <c r="S1500" t="s">
        <v>8275</v>
      </c>
      <c r="T1500" t="str">
        <f t="shared" si="166"/>
        <v>publishing</v>
      </c>
      <c r="U1500" t="str">
        <f t="shared" si="167"/>
        <v>fiction</v>
      </c>
    </row>
    <row r="1501" spans="1:21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14">
        <f t="shared" si="161"/>
        <v>5</v>
      </c>
      <c r="N1501" t="b">
        <v>0</v>
      </c>
      <c r="O1501" s="5">
        <f t="shared" si="162"/>
        <v>2.5000000000000001E-3</v>
      </c>
      <c r="P1501" s="14">
        <f t="shared" si="163"/>
        <v>5</v>
      </c>
      <c r="Q1501" s="8">
        <f t="shared" si="164"/>
        <v>42527.007326388892</v>
      </c>
      <c r="R1501" s="8">
        <f t="shared" si="165"/>
        <v>42587.007326388892</v>
      </c>
      <c r="S1501" t="s">
        <v>8275</v>
      </c>
      <c r="T1501" t="str">
        <f t="shared" si="166"/>
        <v>publishing</v>
      </c>
      <c r="U1501" t="str">
        <f t="shared" si="167"/>
        <v>fiction</v>
      </c>
    </row>
    <row r="1502" spans="1:21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14">
        <f t="shared" si="161"/>
        <v>46.733333333333334</v>
      </c>
      <c r="N1502" t="b">
        <v>0</v>
      </c>
      <c r="O1502" s="5">
        <f t="shared" si="162"/>
        <v>0.25035714285714283</v>
      </c>
      <c r="P1502" s="14">
        <f t="shared" si="163"/>
        <v>46.733333333333334</v>
      </c>
      <c r="Q1502" s="8">
        <f t="shared" si="164"/>
        <v>41365.904594907406</v>
      </c>
      <c r="R1502" s="8">
        <f t="shared" si="165"/>
        <v>41395.904594907406</v>
      </c>
      <c r="S1502" t="s">
        <v>8275</v>
      </c>
      <c r="T1502" t="str">
        <f t="shared" si="166"/>
        <v>publishing</v>
      </c>
      <c r="U1502" t="str">
        <f t="shared" si="167"/>
        <v>fiction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14">
        <f t="shared" si="161"/>
        <v>97.731073446327684</v>
      </c>
      <c r="N1503" t="b">
        <v>1</v>
      </c>
      <c r="O1503" s="5">
        <f t="shared" si="162"/>
        <v>1.6633076923076924</v>
      </c>
      <c r="P1503" s="14">
        <f t="shared" si="163"/>
        <v>97.731073446327684</v>
      </c>
      <c r="Q1503" s="8">
        <f t="shared" si="164"/>
        <v>42163.583599537036</v>
      </c>
      <c r="R1503" s="8">
        <f t="shared" si="165"/>
        <v>42193.583599537036</v>
      </c>
      <c r="S1503" t="s">
        <v>8285</v>
      </c>
      <c r="T1503" t="str">
        <f t="shared" si="166"/>
        <v>photography</v>
      </c>
      <c r="U1503" t="str">
        <f t="shared" si="167"/>
        <v>photobooks</v>
      </c>
    </row>
    <row r="1504" spans="1:21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14">
        <f t="shared" si="161"/>
        <v>67.835866261398181</v>
      </c>
      <c r="N1504" t="b">
        <v>1</v>
      </c>
      <c r="O1504" s="5">
        <f t="shared" si="162"/>
        <v>1.0144545454545455</v>
      </c>
      <c r="P1504" s="14">
        <f t="shared" si="163"/>
        <v>67.835866261398181</v>
      </c>
      <c r="Q1504" s="8">
        <f t="shared" si="164"/>
        <v>42426.542592592596</v>
      </c>
      <c r="R1504" s="8">
        <f t="shared" si="165"/>
        <v>42454.916666666672</v>
      </c>
      <c r="S1504" t="s">
        <v>8285</v>
      </c>
      <c r="T1504" t="str">
        <f t="shared" si="166"/>
        <v>photography</v>
      </c>
      <c r="U1504" t="str">
        <f t="shared" si="167"/>
        <v>photobooks</v>
      </c>
    </row>
    <row r="1505" spans="1:21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14">
        <f t="shared" si="161"/>
        <v>56.98492957746479</v>
      </c>
      <c r="N1505" t="b">
        <v>1</v>
      </c>
      <c r="O1505" s="5">
        <f t="shared" si="162"/>
        <v>1.0789146666666667</v>
      </c>
      <c r="P1505" s="14">
        <f t="shared" si="163"/>
        <v>56.98492957746479</v>
      </c>
      <c r="Q1505" s="8">
        <f t="shared" si="164"/>
        <v>42606.347233796296</v>
      </c>
      <c r="R1505" s="8">
        <f t="shared" si="165"/>
        <v>42666.347233796296</v>
      </c>
      <c r="S1505" t="s">
        <v>8285</v>
      </c>
      <c r="T1505" t="str">
        <f t="shared" si="166"/>
        <v>photography</v>
      </c>
      <c r="U1505" t="str">
        <f t="shared" si="167"/>
        <v>photobooks</v>
      </c>
    </row>
    <row r="1506" spans="1:21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14">
        <f t="shared" si="161"/>
        <v>67.159851301115239</v>
      </c>
      <c r="N1506" t="b">
        <v>1</v>
      </c>
      <c r="O1506" s="5">
        <f t="shared" si="162"/>
        <v>2.7793846153846156</v>
      </c>
      <c r="P1506" s="14">
        <f t="shared" si="163"/>
        <v>67.159851301115239</v>
      </c>
      <c r="Q1506" s="8">
        <f t="shared" si="164"/>
        <v>41772.657685185186</v>
      </c>
      <c r="R1506" s="8">
        <f t="shared" si="165"/>
        <v>41800.356249999997</v>
      </c>
      <c r="S1506" t="s">
        <v>8285</v>
      </c>
      <c r="T1506" t="str">
        <f t="shared" si="166"/>
        <v>photography</v>
      </c>
      <c r="U1506" t="str">
        <f t="shared" si="167"/>
        <v>photobooks</v>
      </c>
    </row>
    <row r="1507" spans="1:21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14">
        <f t="shared" si="161"/>
        <v>48.037681159420288</v>
      </c>
      <c r="N1507" t="b">
        <v>1</v>
      </c>
      <c r="O1507" s="5">
        <f t="shared" si="162"/>
        <v>1.0358125</v>
      </c>
      <c r="P1507" s="14">
        <f t="shared" si="163"/>
        <v>48.037681159420288</v>
      </c>
      <c r="Q1507" s="8">
        <f t="shared" si="164"/>
        <v>42414.44332175926</v>
      </c>
      <c r="R1507" s="8">
        <f t="shared" si="165"/>
        <v>42451.834027777775</v>
      </c>
      <c r="S1507" t="s">
        <v>8285</v>
      </c>
      <c r="T1507" t="str">
        <f t="shared" si="166"/>
        <v>photography</v>
      </c>
      <c r="U1507" t="str">
        <f t="shared" si="167"/>
        <v>photobooks</v>
      </c>
    </row>
    <row r="1508" spans="1:21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14">
        <f t="shared" si="161"/>
        <v>38.860465116279073</v>
      </c>
      <c r="N1508" t="b">
        <v>1</v>
      </c>
      <c r="O1508" s="5">
        <f t="shared" si="162"/>
        <v>1.1140000000000001</v>
      </c>
      <c r="P1508" s="14">
        <f t="shared" si="163"/>
        <v>38.860465116279073</v>
      </c>
      <c r="Q1508" s="8">
        <f t="shared" si="164"/>
        <v>41814.785925925928</v>
      </c>
      <c r="R1508" s="8">
        <f t="shared" si="165"/>
        <v>41844.785925925928</v>
      </c>
      <c r="S1508" t="s">
        <v>8285</v>
      </c>
      <c r="T1508" t="str">
        <f t="shared" si="166"/>
        <v>photography</v>
      </c>
      <c r="U1508" t="str">
        <f t="shared" si="167"/>
        <v>photobooks</v>
      </c>
    </row>
    <row r="1509" spans="1:21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14">
        <f t="shared" si="161"/>
        <v>78.181818181818187</v>
      </c>
      <c r="N1509" t="b">
        <v>1</v>
      </c>
      <c r="O1509" s="5">
        <f t="shared" si="162"/>
        <v>2.15</v>
      </c>
      <c r="P1509" s="14">
        <f t="shared" si="163"/>
        <v>78.181818181818187</v>
      </c>
      <c r="Q1509" s="8">
        <f t="shared" si="164"/>
        <v>40254.450335648151</v>
      </c>
      <c r="R1509" s="8">
        <f t="shared" si="165"/>
        <v>40313.340277777781</v>
      </c>
      <c r="S1509" t="s">
        <v>8285</v>
      </c>
      <c r="T1509" t="str">
        <f t="shared" si="166"/>
        <v>photography</v>
      </c>
      <c r="U1509" t="str">
        <f t="shared" si="167"/>
        <v>photobooks</v>
      </c>
    </row>
    <row r="1510" spans="1:21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14">
        <f t="shared" si="161"/>
        <v>97.113744075829388</v>
      </c>
      <c r="N1510" t="b">
        <v>1</v>
      </c>
      <c r="O1510" s="5">
        <f t="shared" si="162"/>
        <v>1.1076216216216217</v>
      </c>
      <c r="P1510" s="14">
        <f t="shared" si="163"/>
        <v>97.113744075829388</v>
      </c>
      <c r="Q1510" s="8">
        <f t="shared" si="164"/>
        <v>41786.614363425928</v>
      </c>
      <c r="R1510" s="8">
        <f t="shared" si="165"/>
        <v>41817.614363425928</v>
      </c>
      <c r="S1510" t="s">
        <v>8285</v>
      </c>
      <c r="T1510" t="str">
        <f t="shared" si="166"/>
        <v>photography</v>
      </c>
      <c r="U1510" t="str">
        <f t="shared" si="167"/>
        <v>photobooks</v>
      </c>
    </row>
    <row r="1511" spans="1:21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14">
        <f t="shared" si="161"/>
        <v>110.39397959183674</v>
      </c>
      <c r="N1511" t="b">
        <v>1</v>
      </c>
      <c r="O1511" s="5">
        <f t="shared" si="162"/>
        <v>1.2364125714285714</v>
      </c>
      <c r="P1511" s="14">
        <f t="shared" si="163"/>
        <v>110.39397959183674</v>
      </c>
      <c r="Q1511" s="8">
        <f t="shared" si="164"/>
        <v>42751.533391203702</v>
      </c>
      <c r="R1511" s="8">
        <f t="shared" si="165"/>
        <v>42780.957638888889</v>
      </c>
      <c r="S1511" t="s">
        <v>8285</v>
      </c>
      <c r="T1511" t="str">
        <f t="shared" si="166"/>
        <v>photography</v>
      </c>
      <c r="U1511" t="str">
        <f t="shared" si="167"/>
        <v>photobooks</v>
      </c>
    </row>
    <row r="1512" spans="1:21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14">
        <f t="shared" si="161"/>
        <v>39.91506172839506</v>
      </c>
      <c r="N1512" t="b">
        <v>1</v>
      </c>
      <c r="O1512" s="5">
        <f t="shared" si="162"/>
        <v>1.0103500000000001</v>
      </c>
      <c r="P1512" s="14">
        <f t="shared" si="163"/>
        <v>39.91506172839506</v>
      </c>
      <c r="Q1512" s="8">
        <f t="shared" si="164"/>
        <v>41809.385162037033</v>
      </c>
      <c r="R1512" s="8">
        <f t="shared" si="165"/>
        <v>41839.385162037033</v>
      </c>
      <c r="S1512" t="s">
        <v>8285</v>
      </c>
      <c r="T1512" t="str">
        <f t="shared" si="166"/>
        <v>photography</v>
      </c>
      <c r="U1512" t="str">
        <f t="shared" si="167"/>
        <v>photobooks</v>
      </c>
    </row>
    <row r="1513" spans="1:21" ht="28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14">
        <f t="shared" si="161"/>
        <v>75.975728155339809</v>
      </c>
      <c r="N1513" t="b">
        <v>1</v>
      </c>
      <c r="O1513" s="5">
        <f t="shared" si="162"/>
        <v>1.1179285714285714</v>
      </c>
      <c r="P1513" s="14">
        <f t="shared" si="163"/>
        <v>75.975728155339809</v>
      </c>
      <c r="Q1513" s="8">
        <f t="shared" si="164"/>
        <v>42296.583379629628</v>
      </c>
      <c r="R1513" s="8">
        <f t="shared" si="165"/>
        <v>42326.625046296293</v>
      </c>
      <c r="S1513" t="s">
        <v>8285</v>
      </c>
      <c r="T1513" t="str">
        <f t="shared" si="166"/>
        <v>photography</v>
      </c>
      <c r="U1513" t="str">
        <f t="shared" si="167"/>
        <v>photobooks</v>
      </c>
    </row>
    <row r="1514" spans="1:21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14">
        <f t="shared" si="161"/>
        <v>58.379104477611939</v>
      </c>
      <c r="N1514" t="b">
        <v>1</v>
      </c>
      <c r="O1514" s="5">
        <f t="shared" si="162"/>
        <v>5.5877142857142861</v>
      </c>
      <c r="P1514" s="14">
        <f t="shared" si="163"/>
        <v>58.379104477611939</v>
      </c>
      <c r="Q1514" s="8">
        <f t="shared" si="164"/>
        <v>42741.684479166666</v>
      </c>
      <c r="R1514" s="8">
        <f t="shared" si="165"/>
        <v>42771.684479166666</v>
      </c>
      <c r="S1514" t="s">
        <v>8285</v>
      </c>
      <c r="T1514" t="str">
        <f t="shared" si="166"/>
        <v>photography</v>
      </c>
      <c r="U1514" t="str">
        <f t="shared" si="167"/>
        <v>photobooks</v>
      </c>
    </row>
    <row r="1515" spans="1:21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14">
        <f t="shared" si="161"/>
        <v>55.82093023255814</v>
      </c>
      <c r="N1515" t="b">
        <v>1</v>
      </c>
      <c r="O1515" s="5">
        <f t="shared" si="162"/>
        <v>1.5001875</v>
      </c>
      <c r="P1515" s="14">
        <f t="shared" si="163"/>
        <v>55.82093023255814</v>
      </c>
      <c r="Q1515" s="8">
        <f t="shared" si="164"/>
        <v>41806.637337962966</v>
      </c>
      <c r="R1515" s="8">
        <f t="shared" si="165"/>
        <v>41836.637337962966</v>
      </c>
      <c r="S1515" t="s">
        <v>8285</v>
      </c>
      <c r="T1515" t="str">
        <f t="shared" si="166"/>
        <v>photography</v>
      </c>
      <c r="U1515" t="str">
        <f t="shared" si="167"/>
        <v>photobooks</v>
      </c>
    </row>
    <row r="1516" spans="1:21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14">
        <f t="shared" si="161"/>
        <v>151.24431818181819</v>
      </c>
      <c r="N1516" t="b">
        <v>1</v>
      </c>
      <c r="O1516" s="5">
        <f t="shared" si="162"/>
        <v>1.0647599999999999</v>
      </c>
      <c r="P1516" s="14">
        <f t="shared" si="163"/>
        <v>151.24431818181819</v>
      </c>
      <c r="Q1516" s="8">
        <f t="shared" si="164"/>
        <v>42234.597685185188</v>
      </c>
      <c r="R1516" s="8">
        <f t="shared" si="165"/>
        <v>42274.597685185188</v>
      </c>
      <c r="S1516" t="s">
        <v>8285</v>
      </c>
      <c r="T1516" t="str">
        <f t="shared" si="166"/>
        <v>photography</v>
      </c>
      <c r="U1516" t="str">
        <f t="shared" si="167"/>
        <v>photobooks</v>
      </c>
    </row>
    <row r="1517" spans="1:21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14">
        <f t="shared" si="161"/>
        <v>849.67027027027029</v>
      </c>
      <c r="N1517" t="b">
        <v>1</v>
      </c>
      <c r="O1517" s="5">
        <f t="shared" si="162"/>
        <v>1.57189</v>
      </c>
      <c r="P1517" s="14">
        <f t="shared" si="163"/>
        <v>849.67027027027029</v>
      </c>
      <c r="Q1517" s="8">
        <f t="shared" si="164"/>
        <v>42415.253437499996</v>
      </c>
      <c r="R1517" s="8">
        <f t="shared" si="165"/>
        <v>42445.211770833332</v>
      </c>
      <c r="S1517" t="s">
        <v>8285</v>
      </c>
      <c r="T1517" t="str">
        <f t="shared" si="166"/>
        <v>photography</v>
      </c>
      <c r="U1517" t="str">
        <f t="shared" si="167"/>
        <v>photobooks</v>
      </c>
    </row>
    <row r="1518" spans="1:21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14">
        <f t="shared" si="161"/>
        <v>159.24137931034483</v>
      </c>
      <c r="N1518" t="b">
        <v>1</v>
      </c>
      <c r="O1518" s="5">
        <f t="shared" si="162"/>
        <v>1.0865882352941176</v>
      </c>
      <c r="P1518" s="14">
        <f t="shared" si="163"/>
        <v>159.24137931034483</v>
      </c>
      <c r="Q1518" s="8">
        <f t="shared" si="164"/>
        <v>42619.466342592597</v>
      </c>
      <c r="R1518" s="8">
        <f t="shared" si="165"/>
        <v>42649.583333333328</v>
      </c>
      <c r="S1518" t="s">
        <v>8285</v>
      </c>
      <c r="T1518" t="str">
        <f t="shared" si="166"/>
        <v>photography</v>
      </c>
      <c r="U1518" t="str">
        <f t="shared" si="167"/>
        <v>photobooks</v>
      </c>
    </row>
    <row r="1519" spans="1:21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14">
        <f t="shared" si="161"/>
        <v>39.507317073170732</v>
      </c>
      <c r="N1519" t="b">
        <v>1</v>
      </c>
      <c r="O1519" s="5">
        <f t="shared" si="162"/>
        <v>1.6197999999999999</v>
      </c>
      <c r="P1519" s="14">
        <f t="shared" si="163"/>
        <v>39.507317073170732</v>
      </c>
      <c r="Q1519" s="8">
        <f t="shared" si="164"/>
        <v>41948.56658564815</v>
      </c>
      <c r="R1519" s="8">
        <f t="shared" si="165"/>
        <v>41979.25</v>
      </c>
      <c r="S1519" t="s">
        <v>8285</v>
      </c>
      <c r="T1519" t="str">
        <f t="shared" si="166"/>
        <v>photography</v>
      </c>
      <c r="U1519" t="str">
        <f t="shared" si="167"/>
        <v>photobooks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14">
        <f t="shared" si="161"/>
        <v>130.52966101694915</v>
      </c>
      <c r="N1520" t="b">
        <v>1</v>
      </c>
      <c r="O1520" s="5">
        <f t="shared" si="162"/>
        <v>2.0536666666666665</v>
      </c>
      <c r="P1520" s="14">
        <f t="shared" si="163"/>
        <v>130.52966101694915</v>
      </c>
      <c r="Q1520" s="8">
        <f t="shared" si="164"/>
        <v>41760.8200462963</v>
      </c>
      <c r="R1520" s="8">
        <f t="shared" si="165"/>
        <v>41790.8200462963</v>
      </c>
      <c r="S1520" t="s">
        <v>8285</v>
      </c>
      <c r="T1520" t="str">
        <f t="shared" si="166"/>
        <v>photography</v>
      </c>
      <c r="U1520" t="str">
        <f t="shared" si="167"/>
        <v>photobooks</v>
      </c>
    </row>
    <row r="1521" spans="1:21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14">
        <f t="shared" si="161"/>
        <v>64.156896551724131</v>
      </c>
      <c r="N1521" t="b">
        <v>1</v>
      </c>
      <c r="O1521" s="5">
        <f t="shared" si="162"/>
        <v>1.033638888888889</v>
      </c>
      <c r="P1521" s="14">
        <f t="shared" si="163"/>
        <v>64.156896551724131</v>
      </c>
      <c r="Q1521" s="8">
        <f t="shared" si="164"/>
        <v>41782.741701388892</v>
      </c>
      <c r="R1521" s="8">
        <f t="shared" si="165"/>
        <v>41810.915972222225</v>
      </c>
      <c r="S1521" t="s">
        <v>8285</v>
      </c>
      <c r="T1521" t="str">
        <f t="shared" si="166"/>
        <v>photography</v>
      </c>
      <c r="U1521" t="str">
        <f t="shared" si="167"/>
        <v>photobooks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14">
        <f t="shared" si="161"/>
        <v>111.52694610778443</v>
      </c>
      <c r="N1522" t="b">
        <v>1</v>
      </c>
      <c r="O1522" s="5">
        <f t="shared" si="162"/>
        <v>1.0347222222222223</v>
      </c>
      <c r="P1522" s="14">
        <f t="shared" si="163"/>
        <v>111.52694610778443</v>
      </c>
      <c r="Q1522" s="8">
        <f t="shared" si="164"/>
        <v>41955.857789351852</v>
      </c>
      <c r="R1522" s="8">
        <f t="shared" si="165"/>
        <v>41992.166666666672</v>
      </c>
      <c r="S1522" t="s">
        <v>8285</v>
      </c>
      <c r="T1522" t="str">
        <f t="shared" si="166"/>
        <v>photography</v>
      </c>
      <c r="U1522" t="str">
        <f t="shared" si="167"/>
        <v>photobooks</v>
      </c>
    </row>
    <row r="1523" spans="1:21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14">
        <f t="shared" si="161"/>
        <v>170.44680851063831</v>
      </c>
      <c r="N1523" t="b">
        <v>1</v>
      </c>
      <c r="O1523" s="5">
        <f t="shared" si="162"/>
        <v>1.0681333333333334</v>
      </c>
      <c r="P1523" s="14">
        <f t="shared" si="163"/>
        <v>170.44680851063831</v>
      </c>
      <c r="Q1523" s="8">
        <f t="shared" si="164"/>
        <v>42493.167719907404</v>
      </c>
      <c r="R1523" s="8">
        <f t="shared" si="165"/>
        <v>42528.167719907404</v>
      </c>
      <c r="S1523" t="s">
        <v>8285</v>
      </c>
      <c r="T1523" t="str">
        <f t="shared" si="166"/>
        <v>photography</v>
      </c>
      <c r="U1523" t="str">
        <f t="shared" si="167"/>
        <v>photobooks</v>
      </c>
    </row>
    <row r="1524" spans="1:21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14">
        <f t="shared" si="161"/>
        <v>133.7391592920354</v>
      </c>
      <c r="N1524" t="b">
        <v>1</v>
      </c>
      <c r="O1524" s="5">
        <f t="shared" si="162"/>
        <v>1.3896574712643677</v>
      </c>
      <c r="P1524" s="14">
        <f t="shared" si="163"/>
        <v>133.7391592920354</v>
      </c>
      <c r="Q1524" s="8">
        <f t="shared" si="164"/>
        <v>41899.830312500002</v>
      </c>
      <c r="R1524" s="8">
        <f t="shared" si="165"/>
        <v>41929.830312500002</v>
      </c>
      <c r="S1524" t="s">
        <v>8285</v>
      </c>
      <c r="T1524" t="str">
        <f t="shared" si="166"/>
        <v>photography</v>
      </c>
      <c r="U1524" t="str">
        <f t="shared" si="167"/>
        <v>photobooks</v>
      </c>
    </row>
    <row r="1525" spans="1:21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14">
        <f t="shared" si="161"/>
        <v>95.834024896265561</v>
      </c>
      <c r="N1525" t="b">
        <v>1</v>
      </c>
      <c r="O1525" s="5">
        <f t="shared" si="162"/>
        <v>1.2484324324324325</v>
      </c>
      <c r="P1525" s="14">
        <f t="shared" si="163"/>
        <v>95.834024896265561</v>
      </c>
      <c r="Q1525" s="8">
        <f t="shared" si="164"/>
        <v>41964.751342592594</v>
      </c>
      <c r="R1525" s="8">
        <f t="shared" si="165"/>
        <v>41996</v>
      </c>
      <c r="S1525" t="s">
        <v>8285</v>
      </c>
      <c r="T1525" t="str">
        <f t="shared" si="166"/>
        <v>photography</v>
      </c>
      <c r="U1525" t="str">
        <f t="shared" si="167"/>
        <v>photobooks</v>
      </c>
    </row>
    <row r="1526" spans="1:21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14">
        <f t="shared" si="161"/>
        <v>221.78571428571428</v>
      </c>
      <c r="N1526" t="b">
        <v>1</v>
      </c>
      <c r="O1526" s="5">
        <f t="shared" si="162"/>
        <v>2.0699999999999998</v>
      </c>
      <c r="P1526" s="14">
        <f t="shared" si="163"/>
        <v>221.78571428571428</v>
      </c>
      <c r="Q1526" s="8">
        <f t="shared" si="164"/>
        <v>42756.501041666663</v>
      </c>
      <c r="R1526" s="8">
        <f t="shared" si="165"/>
        <v>42786.501041666663</v>
      </c>
      <c r="S1526" t="s">
        <v>8285</v>
      </c>
      <c r="T1526" t="str">
        <f t="shared" si="166"/>
        <v>photography</v>
      </c>
      <c r="U1526" t="str">
        <f t="shared" si="167"/>
        <v>photobooks</v>
      </c>
    </row>
    <row r="1527" spans="1:21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14">
        <f t="shared" si="161"/>
        <v>32.315357142857138</v>
      </c>
      <c r="N1527" t="b">
        <v>1</v>
      </c>
      <c r="O1527" s="5">
        <f t="shared" si="162"/>
        <v>1.7400576923076922</v>
      </c>
      <c r="P1527" s="14">
        <f t="shared" si="163"/>
        <v>32.315357142857138</v>
      </c>
      <c r="Q1527" s="8">
        <f t="shared" si="164"/>
        <v>42570.702986111108</v>
      </c>
      <c r="R1527" s="8">
        <f t="shared" si="165"/>
        <v>42600.702986111108</v>
      </c>
      <c r="S1527" t="s">
        <v>8285</v>
      </c>
      <c r="T1527" t="str">
        <f t="shared" si="166"/>
        <v>photography</v>
      </c>
      <c r="U1527" t="str">
        <f t="shared" si="167"/>
        <v>photobooks</v>
      </c>
    </row>
    <row r="1528" spans="1:21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14">
        <f t="shared" si="161"/>
        <v>98.839285714285708</v>
      </c>
      <c r="N1528" t="b">
        <v>1</v>
      </c>
      <c r="O1528" s="5">
        <f t="shared" si="162"/>
        <v>1.2032608695652174</v>
      </c>
      <c r="P1528" s="14">
        <f t="shared" si="163"/>
        <v>98.839285714285708</v>
      </c>
      <c r="Q1528" s="8">
        <f t="shared" si="164"/>
        <v>42339.276006944448</v>
      </c>
      <c r="R1528" s="8">
        <f t="shared" si="165"/>
        <v>42388.276006944448</v>
      </c>
      <c r="S1528" t="s">
        <v>8285</v>
      </c>
      <c r="T1528" t="str">
        <f t="shared" si="166"/>
        <v>photography</v>
      </c>
      <c r="U1528" t="str">
        <f t="shared" si="167"/>
        <v>photobooks</v>
      </c>
    </row>
    <row r="1529" spans="1:21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14">
        <f t="shared" si="161"/>
        <v>55.222142857142863</v>
      </c>
      <c r="N1529" t="b">
        <v>1</v>
      </c>
      <c r="O1529" s="5">
        <f t="shared" si="162"/>
        <v>1.1044428571428573</v>
      </c>
      <c r="P1529" s="14">
        <f t="shared" si="163"/>
        <v>55.222142857142863</v>
      </c>
      <c r="Q1529" s="8">
        <f t="shared" si="164"/>
        <v>42780.600532407407</v>
      </c>
      <c r="R1529" s="8">
        <f t="shared" si="165"/>
        <v>42808.558865740735</v>
      </c>
      <c r="S1529" t="s">
        <v>8285</v>
      </c>
      <c r="T1529" t="str">
        <f t="shared" si="166"/>
        <v>photography</v>
      </c>
      <c r="U1529" t="str">
        <f t="shared" si="167"/>
        <v>photobooks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14">
        <f t="shared" si="161"/>
        <v>52.793750000000003</v>
      </c>
      <c r="N1530" t="b">
        <v>1</v>
      </c>
      <c r="O1530" s="5">
        <f t="shared" si="162"/>
        <v>2.8156666666666665</v>
      </c>
      <c r="P1530" s="14">
        <f t="shared" si="163"/>
        <v>52.793750000000003</v>
      </c>
      <c r="Q1530" s="8">
        <f t="shared" si="164"/>
        <v>42736.732893518521</v>
      </c>
      <c r="R1530" s="8">
        <f t="shared" si="165"/>
        <v>42767</v>
      </c>
      <c r="S1530" t="s">
        <v>8285</v>
      </c>
      <c r="T1530" t="str">
        <f t="shared" si="166"/>
        <v>photography</v>
      </c>
      <c r="U1530" t="str">
        <f t="shared" si="167"/>
        <v>photobooks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14">
        <f t="shared" si="161"/>
        <v>135.66666666666666</v>
      </c>
      <c r="N1531" t="b">
        <v>1</v>
      </c>
      <c r="O1531" s="5">
        <f t="shared" si="162"/>
        <v>1.0067894736842105</v>
      </c>
      <c r="P1531" s="14">
        <f t="shared" si="163"/>
        <v>135.66666666666666</v>
      </c>
      <c r="Q1531" s="8">
        <f t="shared" si="164"/>
        <v>42052.628703703704</v>
      </c>
      <c r="R1531" s="8">
        <f t="shared" si="165"/>
        <v>42082.587037037039</v>
      </c>
      <c r="S1531" t="s">
        <v>8285</v>
      </c>
      <c r="T1531" t="str">
        <f t="shared" si="166"/>
        <v>photography</v>
      </c>
      <c r="U1531" t="str">
        <f t="shared" si="167"/>
        <v>photobooks</v>
      </c>
    </row>
    <row r="1532" spans="1:21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14">
        <f t="shared" si="161"/>
        <v>53.991990846681922</v>
      </c>
      <c r="N1532" t="b">
        <v>1</v>
      </c>
      <c r="O1532" s="5">
        <f t="shared" si="162"/>
        <v>1.3482571428571428</v>
      </c>
      <c r="P1532" s="14">
        <f t="shared" si="163"/>
        <v>53.991990846681922</v>
      </c>
      <c r="Q1532" s="8">
        <f t="shared" si="164"/>
        <v>42275.767303240747</v>
      </c>
      <c r="R1532" s="8">
        <f t="shared" si="165"/>
        <v>42300.767303240747</v>
      </c>
      <c r="S1532" t="s">
        <v>8285</v>
      </c>
      <c r="T1532" t="str">
        <f t="shared" si="166"/>
        <v>photography</v>
      </c>
      <c r="U1532" t="str">
        <f t="shared" si="167"/>
        <v>photobooks</v>
      </c>
    </row>
    <row r="1533" spans="1:21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14">
        <f t="shared" si="161"/>
        <v>56.643835616438359</v>
      </c>
      <c r="N1533" t="b">
        <v>1</v>
      </c>
      <c r="O1533" s="5">
        <f t="shared" si="162"/>
        <v>1.7595744680851064</v>
      </c>
      <c r="P1533" s="14">
        <f t="shared" si="163"/>
        <v>56.643835616438359</v>
      </c>
      <c r="Q1533" s="8">
        <f t="shared" si="164"/>
        <v>41941.802384259259</v>
      </c>
      <c r="R1533" s="8">
        <f t="shared" si="165"/>
        <v>41974.125</v>
      </c>
      <c r="S1533" t="s">
        <v>8285</v>
      </c>
      <c r="T1533" t="str">
        <f t="shared" si="166"/>
        <v>photography</v>
      </c>
      <c r="U1533" t="str">
        <f t="shared" si="167"/>
        <v>photobooks</v>
      </c>
    </row>
    <row r="1534" spans="1:21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14">
        <f t="shared" si="161"/>
        <v>82.316326530612244</v>
      </c>
      <c r="N1534" t="b">
        <v>1</v>
      </c>
      <c r="O1534" s="5">
        <f t="shared" si="162"/>
        <v>4.8402000000000003</v>
      </c>
      <c r="P1534" s="14">
        <f t="shared" si="163"/>
        <v>82.316326530612244</v>
      </c>
      <c r="Q1534" s="8">
        <f t="shared" si="164"/>
        <v>42391.475289351853</v>
      </c>
      <c r="R1534" s="8">
        <f t="shared" si="165"/>
        <v>42415.625</v>
      </c>
      <c r="S1534" t="s">
        <v>8285</v>
      </c>
      <c r="T1534" t="str">
        <f t="shared" si="166"/>
        <v>photography</v>
      </c>
      <c r="U1534" t="str">
        <f t="shared" si="167"/>
        <v>photobooks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14">
        <f t="shared" si="161"/>
        <v>88.26081081081081</v>
      </c>
      <c r="N1535" t="b">
        <v>1</v>
      </c>
      <c r="O1535" s="5">
        <f t="shared" si="162"/>
        <v>1.4514</v>
      </c>
      <c r="P1535" s="14">
        <f t="shared" si="163"/>
        <v>88.26081081081081</v>
      </c>
      <c r="Q1535" s="8">
        <f t="shared" si="164"/>
        <v>42443.00204861111</v>
      </c>
      <c r="R1535" s="8">
        <f t="shared" si="165"/>
        <v>42492.165972222225</v>
      </c>
      <c r="S1535" t="s">
        <v>8285</v>
      </c>
      <c r="T1535" t="str">
        <f t="shared" si="166"/>
        <v>photography</v>
      </c>
      <c r="U1535" t="str">
        <f t="shared" si="167"/>
        <v>photobooks</v>
      </c>
    </row>
    <row r="1536" spans="1:21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14">
        <f t="shared" si="161"/>
        <v>84.905149051490511</v>
      </c>
      <c r="N1536" t="b">
        <v>1</v>
      </c>
      <c r="O1536" s="5">
        <f t="shared" si="162"/>
        <v>4.1773333333333333</v>
      </c>
      <c r="P1536" s="14">
        <f t="shared" si="163"/>
        <v>84.905149051490511</v>
      </c>
      <c r="Q1536" s="8">
        <f t="shared" si="164"/>
        <v>42221.67432870371</v>
      </c>
      <c r="R1536" s="8">
        <f t="shared" si="165"/>
        <v>42251.67432870371</v>
      </c>
      <c r="S1536" t="s">
        <v>8285</v>
      </c>
      <c r="T1536" t="str">
        <f t="shared" si="166"/>
        <v>photography</v>
      </c>
      <c r="U1536" t="str">
        <f t="shared" si="167"/>
        <v>photobooks</v>
      </c>
    </row>
    <row r="1537" spans="1:21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14">
        <f t="shared" si="161"/>
        <v>48.154545454545456</v>
      </c>
      <c r="N1537" t="b">
        <v>1</v>
      </c>
      <c r="O1537" s="5">
        <f t="shared" si="162"/>
        <v>1.3242499999999999</v>
      </c>
      <c r="P1537" s="14">
        <f t="shared" si="163"/>
        <v>48.154545454545456</v>
      </c>
      <c r="Q1537" s="8">
        <f t="shared" si="164"/>
        <v>42484.829062500001</v>
      </c>
      <c r="R1537" s="8">
        <f t="shared" si="165"/>
        <v>42513.916666666672</v>
      </c>
      <c r="S1537" t="s">
        <v>8285</v>
      </c>
      <c r="T1537" t="str">
        <f t="shared" si="166"/>
        <v>photography</v>
      </c>
      <c r="U1537" t="str">
        <f t="shared" si="167"/>
        <v>photobooks</v>
      </c>
    </row>
    <row r="1538" spans="1:21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14">
        <f t="shared" ref="M1538:M1601" si="168">$E1538/$L1538</f>
        <v>66.015406593406595</v>
      </c>
      <c r="N1538" t="b">
        <v>1</v>
      </c>
      <c r="O1538" s="5">
        <f t="shared" ref="O1538:O1601" si="169">E1538/D1538</f>
        <v>2.5030841666666666</v>
      </c>
      <c r="P1538" s="14">
        <f t="shared" ref="P1538:P1601" si="170">$E1538/$L1538</f>
        <v>66.015406593406595</v>
      </c>
      <c r="Q1538" s="8">
        <f t="shared" ref="Q1538:Q1601" si="171">(((J1538/60)/60)/24)+DATE(1970,1,1)</f>
        <v>42213.802199074074</v>
      </c>
      <c r="R1538" s="8">
        <f t="shared" ref="R1538:R1601" si="172">(((I1538/60)/60)/24)+DATE(1970,1,1)</f>
        <v>42243.802199074074</v>
      </c>
      <c r="S1538" t="s">
        <v>8285</v>
      </c>
      <c r="T1538" t="str">
        <f t="shared" ref="T1538:T1601" si="173">LEFT(S1538, SEARCH("/",S1538,1)-1)</f>
        <v>photography</v>
      </c>
      <c r="U1538" t="str">
        <f t="shared" ref="U1538:U1601" si="174">RIGHT(S1538,LEN(S1538)-SEARCH("/",S1538,1))</f>
        <v>photobooks</v>
      </c>
    </row>
    <row r="1539" spans="1:21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14">
        <f t="shared" si="168"/>
        <v>96.375</v>
      </c>
      <c r="N1539" t="b">
        <v>1</v>
      </c>
      <c r="O1539" s="5">
        <f t="shared" si="169"/>
        <v>1.7989999999999999</v>
      </c>
      <c r="P1539" s="14">
        <f t="shared" si="170"/>
        <v>96.375</v>
      </c>
      <c r="Q1539" s="8">
        <f t="shared" si="171"/>
        <v>42552.315127314811</v>
      </c>
      <c r="R1539" s="8">
        <f t="shared" si="172"/>
        <v>42588.75</v>
      </c>
      <c r="S1539" t="s">
        <v>8285</v>
      </c>
      <c r="T1539" t="str">
        <f t="shared" si="173"/>
        <v>photography</v>
      </c>
      <c r="U1539" t="str">
        <f t="shared" si="174"/>
        <v>photobooks</v>
      </c>
    </row>
    <row r="1540" spans="1:21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14">
        <f t="shared" si="168"/>
        <v>156.17391304347825</v>
      </c>
      <c r="N1540" t="b">
        <v>1</v>
      </c>
      <c r="O1540" s="5">
        <f t="shared" si="169"/>
        <v>1.0262857142857142</v>
      </c>
      <c r="P1540" s="14">
        <f t="shared" si="170"/>
        <v>156.17391304347825</v>
      </c>
      <c r="Q1540" s="8">
        <f t="shared" si="171"/>
        <v>41981.782060185185</v>
      </c>
      <c r="R1540" s="8">
        <f t="shared" si="172"/>
        <v>42026.782060185185</v>
      </c>
      <c r="S1540" t="s">
        <v>8285</v>
      </c>
      <c r="T1540" t="str">
        <f t="shared" si="173"/>
        <v>photography</v>
      </c>
      <c r="U1540" t="str">
        <f t="shared" si="174"/>
        <v>photobooks</v>
      </c>
    </row>
    <row r="1541" spans="1:21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14">
        <f t="shared" si="168"/>
        <v>95.764859154929582</v>
      </c>
      <c r="N1541" t="b">
        <v>1</v>
      </c>
      <c r="O1541" s="5">
        <f t="shared" si="169"/>
        <v>1.359861</v>
      </c>
      <c r="P1541" s="14">
        <f t="shared" si="170"/>
        <v>95.764859154929582</v>
      </c>
      <c r="Q1541" s="8">
        <f t="shared" si="171"/>
        <v>42705.919201388882</v>
      </c>
      <c r="R1541" s="8">
        <f t="shared" si="172"/>
        <v>42738.919201388882</v>
      </c>
      <c r="S1541" t="s">
        <v>8285</v>
      </c>
      <c r="T1541" t="str">
        <f t="shared" si="173"/>
        <v>photography</v>
      </c>
      <c r="U1541" t="str">
        <f t="shared" si="174"/>
        <v>photobooks</v>
      </c>
    </row>
    <row r="1542" spans="1:21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14">
        <f t="shared" si="168"/>
        <v>180.40816326530611</v>
      </c>
      <c r="N1542" t="b">
        <v>1</v>
      </c>
      <c r="O1542" s="5">
        <f t="shared" si="169"/>
        <v>1.1786666666666668</v>
      </c>
      <c r="P1542" s="14">
        <f t="shared" si="170"/>
        <v>180.40816326530611</v>
      </c>
      <c r="Q1542" s="8">
        <f t="shared" si="171"/>
        <v>41939.00712962963</v>
      </c>
      <c r="R1542" s="8">
        <f t="shared" si="172"/>
        <v>41969.052083333328</v>
      </c>
      <c r="S1542" t="s">
        <v>8285</v>
      </c>
      <c r="T1542" t="str">
        <f t="shared" si="173"/>
        <v>photography</v>
      </c>
      <c r="U1542" t="str">
        <f t="shared" si="174"/>
        <v>photobooks</v>
      </c>
    </row>
    <row r="1543" spans="1:21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14">
        <f t="shared" si="168"/>
        <v>3</v>
      </c>
      <c r="N1543" t="b">
        <v>0</v>
      </c>
      <c r="O1543" s="5">
        <f t="shared" si="169"/>
        <v>3.3333333333333332E-4</v>
      </c>
      <c r="P1543" s="14">
        <f t="shared" si="170"/>
        <v>3</v>
      </c>
      <c r="Q1543" s="8">
        <f t="shared" si="171"/>
        <v>41974.712245370371</v>
      </c>
      <c r="R1543" s="8">
        <f t="shared" si="172"/>
        <v>42004.712245370371</v>
      </c>
      <c r="S1543" t="s">
        <v>8289</v>
      </c>
      <c r="T1543" t="str">
        <f t="shared" si="173"/>
        <v>photography</v>
      </c>
      <c r="U1543" t="str">
        <f t="shared" si="174"/>
        <v>nature</v>
      </c>
    </row>
    <row r="1544" spans="1:21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14">
        <f t="shared" si="168"/>
        <v>20</v>
      </c>
      <c r="N1544" t="b">
        <v>0</v>
      </c>
      <c r="O1544" s="5">
        <f t="shared" si="169"/>
        <v>0.04</v>
      </c>
      <c r="P1544" s="14">
        <f t="shared" si="170"/>
        <v>20</v>
      </c>
      <c r="Q1544" s="8">
        <f t="shared" si="171"/>
        <v>42170.996527777781</v>
      </c>
      <c r="R1544" s="8">
        <f t="shared" si="172"/>
        <v>42185.996527777781</v>
      </c>
      <c r="S1544" t="s">
        <v>8289</v>
      </c>
      <c r="T1544" t="str">
        <f t="shared" si="173"/>
        <v>photography</v>
      </c>
      <c r="U1544" t="str">
        <f t="shared" si="174"/>
        <v>nature</v>
      </c>
    </row>
    <row r="1545" spans="1:21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14">
        <f t="shared" si="168"/>
        <v>10</v>
      </c>
      <c r="N1545" t="b">
        <v>0</v>
      </c>
      <c r="O1545" s="5">
        <f t="shared" si="169"/>
        <v>4.4444444444444444E-3</v>
      </c>
      <c r="P1545" s="14">
        <f t="shared" si="170"/>
        <v>10</v>
      </c>
      <c r="Q1545" s="8">
        <f t="shared" si="171"/>
        <v>41935.509652777779</v>
      </c>
      <c r="R1545" s="8">
        <f t="shared" si="172"/>
        <v>41965.551319444443</v>
      </c>
      <c r="S1545" t="s">
        <v>8289</v>
      </c>
      <c r="T1545" t="str">
        <f t="shared" si="173"/>
        <v>photography</v>
      </c>
      <c r="U1545" t="str">
        <f t="shared" si="174"/>
        <v>nature</v>
      </c>
    </row>
    <row r="1546" spans="1:21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14" t="e">
        <f t="shared" si="168"/>
        <v>#DIV/0!</v>
      </c>
      <c r="N1546" t="b">
        <v>0</v>
      </c>
      <c r="O1546" s="5">
        <f t="shared" si="169"/>
        <v>0</v>
      </c>
      <c r="P1546" s="14" t="e">
        <f t="shared" si="170"/>
        <v>#DIV/0!</v>
      </c>
      <c r="Q1546" s="8">
        <f t="shared" si="171"/>
        <v>42053.051203703704</v>
      </c>
      <c r="R1546" s="8">
        <f t="shared" si="172"/>
        <v>42095.012499999997</v>
      </c>
      <c r="S1546" t="s">
        <v>8289</v>
      </c>
      <c r="T1546" t="str">
        <f t="shared" si="173"/>
        <v>photography</v>
      </c>
      <c r="U1546" t="str">
        <f t="shared" si="174"/>
        <v>nature</v>
      </c>
    </row>
    <row r="1547" spans="1:21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14">
        <f t="shared" si="168"/>
        <v>1</v>
      </c>
      <c r="N1547" t="b">
        <v>0</v>
      </c>
      <c r="O1547" s="5">
        <f t="shared" si="169"/>
        <v>3.3333333333333332E-4</v>
      </c>
      <c r="P1547" s="14">
        <f t="shared" si="170"/>
        <v>1</v>
      </c>
      <c r="Q1547" s="8">
        <f t="shared" si="171"/>
        <v>42031.884652777779</v>
      </c>
      <c r="R1547" s="8">
        <f t="shared" si="172"/>
        <v>42065.886111111111</v>
      </c>
      <c r="S1547" t="s">
        <v>8289</v>
      </c>
      <c r="T1547" t="str">
        <f t="shared" si="173"/>
        <v>photography</v>
      </c>
      <c r="U1547" t="str">
        <f t="shared" si="174"/>
        <v>nature</v>
      </c>
    </row>
    <row r="1548" spans="1:21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14">
        <f t="shared" si="168"/>
        <v>26.272727272727273</v>
      </c>
      <c r="N1548" t="b">
        <v>0</v>
      </c>
      <c r="O1548" s="5">
        <f t="shared" si="169"/>
        <v>0.28899999999999998</v>
      </c>
      <c r="P1548" s="14">
        <f t="shared" si="170"/>
        <v>26.272727272727273</v>
      </c>
      <c r="Q1548" s="8">
        <f t="shared" si="171"/>
        <v>41839.212951388887</v>
      </c>
      <c r="R1548" s="8">
        <f t="shared" si="172"/>
        <v>41899.212951388887</v>
      </c>
      <c r="S1548" t="s">
        <v>8289</v>
      </c>
      <c r="T1548" t="str">
        <f t="shared" si="173"/>
        <v>photography</v>
      </c>
      <c r="U1548" t="str">
        <f t="shared" si="174"/>
        <v>nature</v>
      </c>
    </row>
    <row r="1549" spans="1:21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14" t="e">
        <f t="shared" si="168"/>
        <v>#DIV/0!</v>
      </c>
      <c r="N1549" t="b">
        <v>0</v>
      </c>
      <c r="O1549" s="5">
        <f t="shared" si="169"/>
        <v>0</v>
      </c>
      <c r="P1549" s="14" t="e">
        <f t="shared" si="170"/>
        <v>#DIV/0!</v>
      </c>
      <c r="Q1549" s="8">
        <f t="shared" si="171"/>
        <v>42782.426875000005</v>
      </c>
      <c r="R1549" s="8">
        <f t="shared" si="172"/>
        <v>42789.426875000005</v>
      </c>
      <c r="S1549" t="s">
        <v>8289</v>
      </c>
      <c r="T1549" t="str">
        <f t="shared" si="173"/>
        <v>photography</v>
      </c>
      <c r="U1549" t="str">
        <f t="shared" si="174"/>
        <v>nature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14">
        <f t="shared" si="168"/>
        <v>60</v>
      </c>
      <c r="N1550" t="b">
        <v>0</v>
      </c>
      <c r="O1550" s="5">
        <f t="shared" si="169"/>
        <v>8.5714285714285715E-2</v>
      </c>
      <c r="P1550" s="14">
        <f t="shared" si="170"/>
        <v>60</v>
      </c>
      <c r="Q1550" s="8">
        <f t="shared" si="171"/>
        <v>42286.88217592593</v>
      </c>
      <c r="R1550" s="8">
        <f t="shared" si="172"/>
        <v>42316.923842592587</v>
      </c>
      <c r="S1550" t="s">
        <v>8289</v>
      </c>
      <c r="T1550" t="str">
        <f t="shared" si="173"/>
        <v>photography</v>
      </c>
      <c r="U1550" t="str">
        <f t="shared" si="174"/>
        <v>nature</v>
      </c>
    </row>
    <row r="1551" spans="1:21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14">
        <f t="shared" si="168"/>
        <v>28.333333333333332</v>
      </c>
      <c r="N1551" t="b">
        <v>0</v>
      </c>
      <c r="O1551" s="5">
        <f t="shared" si="169"/>
        <v>0.34</v>
      </c>
      <c r="P1551" s="14">
        <f t="shared" si="170"/>
        <v>28.333333333333332</v>
      </c>
      <c r="Q1551" s="8">
        <f t="shared" si="171"/>
        <v>42281.136099537034</v>
      </c>
      <c r="R1551" s="8">
        <f t="shared" si="172"/>
        <v>42311.177766203706</v>
      </c>
      <c r="S1551" t="s">
        <v>8289</v>
      </c>
      <c r="T1551" t="str">
        <f t="shared" si="173"/>
        <v>photography</v>
      </c>
      <c r="U1551" t="str">
        <f t="shared" si="174"/>
        <v>nature</v>
      </c>
    </row>
    <row r="1552" spans="1:21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14">
        <f t="shared" si="168"/>
        <v>14.428571428571429</v>
      </c>
      <c r="N1552" t="b">
        <v>0</v>
      </c>
      <c r="O1552" s="5">
        <f t="shared" si="169"/>
        <v>0.13466666666666666</v>
      </c>
      <c r="P1552" s="14">
        <f t="shared" si="170"/>
        <v>14.428571428571429</v>
      </c>
      <c r="Q1552" s="8">
        <f t="shared" si="171"/>
        <v>42472.449467592596</v>
      </c>
      <c r="R1552" s="8">
        <f t="shared" si="172"/>
        <v>42502.449467592596</v>
      </c>
      <c r="S1552" t="s">
        <v>8289</v>
      </c>
      <c r="T1552" t="str">
        <f t="shared" si="173"/>
        <v>photography</v>
      </c>
      <c r="U1552" t="str">
        <f t="shared" si="174"/>
        <v>nature</v>
      </c>
    </row>
    <row r="1553" spans="1:21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14" t="e">
        <f t="shared" si="168"/>
        <v>#DIV/0!</v>
      </c>
      <c r="N1553" t="b">
        <v>0</v>
      </c>
      <c r="O1553" s="5">
        <f t="shared" si="169"/>
        <v>0</v>
      </c>
      <c r="P1553" s="14" t="e">
        <f t="shared" si="170"/>
        <v>#DIV/0!</v>
      </c>
      <c r="Q1553" s="8">
        <f t="shared" si="171"/>
        <v>42121.824525462958</v>
      </c>
      <c r="R1553" s="8">
        <f t="shared" si="172"/>
        <v>42151.824525462958</v>
      </c>
      <c r="S1553" t="s">
        <v>8289</v>
      </c>
      <c r="T1553" t="str">
        <f t="shared" si="173"/>
        <v>photography</v>
      </c>
      <c r="U1553" t="str">
        <f t="shared" si="174"/>
        <v>nature</v>
      </c>
    </row>
    <row r="1554" spans="1:21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14">
        <f t="shared" si="168"/>
        <v>132.1875</v>
      </c>
      <c r="N1554" t="b">
        <v>0</v>
      </c>
      <c r="O1554" s="5">
        <f t="shared" si="169"/>
        <v>0.49186046511627907</v>
      </c>
      <c r="P1554" s="14">
        <f t="shared" si="170"/>
        <v>132.1875</v>
      </c>
      <c r="Q1554" s="8">
        <f t="shared" si="171"/>
        <v>41892.688750000001</v>
      </c>
      <c r="R1554" s="8">
        <f t="shared" si="172"/>
        <v>41913.165972222225</v>
      </c>
      <c r="S1554" t="s">
        <v>8289</v>
      </c>
      <c r="T1554" t="str">
        <f t="shared" si="173"/>
        <v>photography</v>
      </c>
      <c r="U1554" t="str">
        <f t="shared" si="174"/>
        <v>nature</v>
      </c>
    </row>
    <row r="1555" spans="1:21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14" t="e">
        <f t="shared" si="168"/>
        <v>#DIV/0!</v>
      </c>
      <c r="N1555" t="b">
        <v>0</v>
      </c>
      <c r="O1555" s="5">
        <f t="shared" si="169"/>
        <v>0</v>
      </c>
      <c r="P1555" s="14" t="e">
        <f t="shared" si="170"/>
        <v>#DIV/0!</v>
      </c>
      <c r="Q1555" s="8">
        <f t="shared" si="171"/>
        <v>42219.282951388886</v>
      </c>
      <c r="R1555" s="8">
        <f t="shared" si="172"/>
        <v>42249.282951388886</v>
      </c>
      <c r="S1555" t="s">
        <v>8289</v>
      </c>
      <c r="T1555" t="str">
        <f t="shared" si="173"/>
        <v>photography</v>
      </c>
      <c r="U1555" t="str">
        <f t="shared" si="174"/>
        <v>nature</v>
      </c>
    </row>
    <row r="1556" spans="1:21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14" t="e">
        <f t="shared" si="168"/>
        <v>#DIV/0!</v>
      </c>
      <c r="N1556" t="b">
        <v>0</v>
      </c>
      <c r="O1556" s="5">
        <f t="shared" si="169"/>
        <v>0</v>
      </c>
      <c r="P1556" s="14" t="e">
        <f t="shared" si="170"/>
        <v>#DIV/0!</v>
      </c>
      <c r="Q1556" s="8">
        <f t="shared" si="171"/>
        <v>42188.252199074079</v>
      </c>
      <c r="R1556" s="8">
        <f t="shared" si="172"/>
        <v>42218.252199074079</v>
      </c>
      <c r="S1556" t="s">
        <v>8289</v>
      </c>
      <c r="T1556" t="str">
        <f t="shared" si="173"/>
        <v>photography</v>
      </c>
      <c r="U1556" t="str">
        <f t="shared" si="174"/>
        <v>nature</v>
      </c>
    </row>
    <row r="1557" spans="1:21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14" t="e">
        <f t="shared" si="168"/>
        <v>#DIV/0!</v>
      </c>
      <c r="N1557" t="b">
        <v>0</v>
      </c>
      <c r="O1557" s="5">
        <f t="shared" si="169"/>
        <v>0</v>
      </c>
      <c r="P1557" s="14" t="e">
        <f t="shared" si="170"/>
        <v>#DIV/0!</v>
      </c>
      <c r="Q1557" s="8">
        <f t="shared" si="171"/>
        <v>42241.613796296297</v>
      </c>
      <c r="R1557" s="8">
        <f t="shared" si="172"/>
        <v>42264.708333333328</v>
      </c>
      <c r="S1557" t="s">
        <v>8289</v>
      </c>
      <c r="T1557" t="str">
        <f t="shared" si="173"/>
        <v>photography</v>
      </c>
      <c r="U1557" t="str">
        <f t="shared" si="174"/>
        <v>nature</v>
      </c>
    </row>
    <row r="1558" spans="1:21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14">
        <f t="shared" si="168"/>
        <v>56.416666666666664</v>
      </c>
      <c r="N1558" t="b">
        <v>0</v>
      </c>
      <c r="O1558" s="5">
        <f t="shared" si="169"/>
        <v>0.45133333333333331</v>
      </c>
      <c r="P1558" s="14">
        <f t="shared" si="170"/>
        <v>56.416666666666664</v>
      </c>
      <c r="Q1558" s="8">
        <f t="shared" si="171"/>
        <v>42525.153055555551</v>
      </c>
      <c r="R1558" s="8">
        <f t="shared" si="172"/>
        <v>42555.153055555551</v>
      </c>
      <c r="S1558" t="s">
        <v>8289</v>
      </c>
      <c r="T1558" t="str">
        <f t="shared" si="173"/>
        <v>photography</v>
      </c>
      <c r="U1558" t="str">
        <f t="shared" si="174"/>
        <v>nature</v>
      </c>
    </row>
    <row r="1559" spans="1:21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14">
        <f t="shared" si="168"/>
        <v>100</v>
      </c>
      <c r="N1559" t="b">
        <v>0</v>
      </c>
      <c r="O1559" s="5">
        <f t="shared" si="169"/>
        <v>0.04</v>
      </c>
      <c r="P1559" s="14">
        <f t="shared" si="170"/>
        <v>100</v>
      </c>
      <c r="Q1559" s="8">
        <f t="shared" si="171"/>
        <v>41871.65315972222</v>
      </c>
      <c r="R1559" s="8">
        <f t="shared" si="172"/>
        <v>41902.65315972222</v>
      </c>
      <c r="S1559" t="s">
        <v>8289</v>
      </c>
      <c r="T1559" t="str">
        <f t="shared" si="173"/>
        <v>photography</v>
      </c>
      <c r="U1559" t="str">
        <f t="shared" si="174"/>
        <v>nature</v>
      </c>
    </row>
    <row r="1560" spans="1:21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14">
        <f t="shared" si="168"/>
        <v>11.666666666666666</v>
      </c>
      <c r="N1560" t="b">
        <v>0</v>
      </c>
      <c r="O1560" s="5">
        <f t="shared" si="169"/>
        <v>4.6666666666666669E-2</v>
      </c>
      <c r="P1560" s="14">
        <f t="shared" si="170"/>
        <v>11.666666666666666</v>
      </c>
      <c r="Q1560" s="8">
        <f t="shared" si="171"/>
        <v>42185.397673611107</v>
      </c>
      <c r="R1560" s="8">
        <f t="shared" si="172"/>
        <v>42244.508333333331</v>
      </c>
      <c r="S1560" t="s">
        <v>8289</v>
      </c>
      <c r="T1560" t="str">
        <f t="shared" si="173"/>
        <v>photography</v>
      </c>
      <c r="U1560" t="str">
        <f t="shared" si="174"/>
        <v>nature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14">
        <f t="shared" si="168"/>
        <v>50</v>
      </c>
      <c r="N1561" t="b">
        <v>0</v>
      </c>
      <c r="O1561" s="5">
        <f t="shared" si="169"/>
        <v>3.3333333333333335E-3</v>
      </c>
      <c r="P1561" s="14">
        <f t="shared" si="170"/>
        <v>50</v>
      </c>
      <c r="Q1561" s="8">
        <f t="shared" si="171"/>
        <v>42108.05322916666</v>
      </c>
      <c r="R1561" s="8">
        <f t="shared" si="172"/>
        <v>42123.05322916666</v>
      </c>
      <c r="S1561" t="s">
        <v>8289</v>
      </c>
      <c r="T1561" t="str">
        <f t="shared" si="173"/>
        <v>photography</v>
      </c>
      <c r="U1561" t="str">
        <f t="shared" si="174"/>
        <v>nature</v>
      </c>
    </row>
    <row r="1562" spans="1:21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14">
        <f t="shared" si="168"/>
        <v>23.5</v>
      </c>
      <c r="N1562" t="b">
        <v>0</v>
      </c>
      <c r="O1562" s="5">
        <f t="shared" si="169"/>
        <v>3.7600000000000001E-2</v>
      </c>
      <c r="P1562" s="14">
        <f t="shared" si="170"/>
        <v>23.5</v>
      </c>
      <c r="Q1562" s="8">
        <f t="shared" si="171"/>
        <v>41936.020752314813</v>
      </c>
      <c r="R1562" s="8">
        <f t="shared" si="172"/>
        <v>41956.062418981484</v>
      </c>
      <c r="S1562" t="s">
        <v>8289</v>
      </c>
      <c r="T1562" t="str">
        <f t="shared" si="173"/>
        <v>photography</v>
      </c>
      <c r="U1562" t="str">
        <f t="shared" si="174"/>
        <v>nature</v>
      </c>
    </row>
    <row r="1563" spans="1:21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14">
        <f t="shared" si="168"/>
        <v>67</v>
      </c>
      <c r="N1563" t="b">
        <v>0</v>
      </c>
      <c r="O1563" s="5">
        <f t="shared" si="169"/>
        <v>6.7000000000000002E-3</v>
      </c>
      <c r="P1563" s="14">
        <f t="shared" si="170"/>
        <v>67</v>
      </c>
      <c r="Q1563" s="8">
        <f t="shared" si="171"/>
        <v>41555.041701388887</v>
      </c>
      <c r="R1563" s="8">
        <f t="shared" si="172"/>
        <v>41585.083368055559</v>
      </c>
      <c r="S1563" t="s">
        <v>8290</v>
      </c>
      <c r="T1563" t="str">
        <f t="shared" si="173"/>
        <v>publishing</v>
      </c>
      <c r="U1563" t="str">
        <f t="shared" si="174"/>
        <v>art books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14" t="e">
        <f t="shared" si="168"/>
        <v>#DIV/0!</v>
      </c>
      <c r="N1564" t="b">
        <v>0</v>
      </c>
      <c r="O1564" s="5">
        <f t="shared" si="169"/>
        <v>0</v>
      </c>
      <c r="P1564" s="14" t="e">
        <f t="shared" si="170"/>
        <v>#DIV/0!</v>
      </c>
      <c r="Q1564" s="8">
        <f t="shared" si="171"/>
        <v>40079.566157407404</v>
      </c>
      <c r="R1564" s="8">
        <f t="shared" si="172"/>
        <v>40149.034722222219</v>
      </c>
      <c r="S1564" t="s">
        <v>8290</v>
      </c>
      <c r="T1564" t="str">
        <f t="shared" si="173"/>
        <v>publishing</v>
      </c>
      <c r="U1564" t="str">
        <f t="shared" si="174"/>
        <v>art books</v>
      </c>
    </row>
    <row r="1565" spans="1:21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14">
        <f t="shared" si="168"/>
        <v>42.5</v>
      </c>
      <c r="N1565" t="b">
        <v>0</v>
      </c>
      <c r="O1565" s="5">
        <f t="shared" si="169"/>
        <v>1.4166666666666666E-2</v>
      </c>
      <c r="P1565" s="14">
        <f t="shared" si="170"/>
        <v>42.5</v>
      </c>
      <c r="Q1565" s="8">
        <f t="shared" si="171"/>
        <v>41652.742488425924</v>
      </c>
      <c r="R1565" s="8">
        <f t="shared" si="172"/>
        <v>41712.700821759259</v>
      </c>
      <c r="S1565" t="s">
        <v>8290</v>
      </c>
      <c r="T1565" t="str">
        <f t="shared" si="173"/>
        <v>publishing</v>
      </c>
      <c r="U1565" t="str">
        <f t="shared" si="174"/>
        <v>art books</v>
      </c>
    </row>
    <row r="1566" spans="1:21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14">
        <f t="shared" si="168"/>
        <v>10</v>
      </c>
      <c r="N1566" t="b">
        <v>0</v>
      </c>
      <c r="O1566" s="5">
        <f t="shared" si="169"/>
        <v>1E-3</v>
      </c>
      <c r="P1566" s="14">
        <f t="shared" si="170"/>
        <v>10</v>
      </c>
      <c r="Q1566" s="8">
        <f t="shared" si="171"/>
        <v>42121.367002314815</v>
      </c>
      <c r="R1566" s="8">
        <f t="shared" si="172"/>
        <v>42152.836805555555</v>
      </c>
      <c r="S1566" t="s">
        <v>8290</v>
      </c>
      <c r="T1566" t="str">
        <f t="shared" si="173"/>
        <v>publishing</v>
      </c>
      <c r="U1566" t="str">
        <f t="shared" si="174"/>
        <v>art books</v>
      </c>
    </row>
    <row r="1567" spans="1:21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14">
        <f t="shared" si="168"/>
        <v>100</v>
      </c>
      <c r="N1567" t="b">
        <v>0</v>
      </c>
      <c r="O1567" s="5">
        <f t="shared" si="169"/>
        <v>2.5000000000000001E-2</v>
      </c>
      <c r="P1567" s="14">
        <f t="shared" si="170"/>
        <v>100</v>
      </c>
      <c r="Q1567" s="8">
        <f t="shared" si="171"/>
        <v>40672.729872685188</v>
      </c>
      <c r="R1567" s="8">
        <f t="shared" si="172"/>
        <v>40702.729872685188</v>
      </c>
      <c r="S1567" t="s">
        <v>8290</v>
      </c>
      <c r="T1567" t="str">
        <f t="shared" si="173"/>
        <v>publishing</v>
      </c>
      <c r="U1567" t="str">
        <f t="shared" si="174"/>
        <v>art books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14">
        <f t="shared" si="168"/>
        <v>108.05084745762711</v>
      </c>
      <c r="N1568" t="b">
        <v>0</v>
      </c>
      <c r="O1568" s="5">
        <f t="shared" si="169"/>
        <v>0.21249999999999999</v>
      </c>
      <c r="P1568" s="14">
        <f t="shared" si="170"/>
        <v>108.05084745762711</v>
      </c>
      <c r="Q1568" s="8">
        <f t="shared" si="171"/>
        <v>42549.916712962964</v>
      </c>
      <c r="R1568" s="8">
        <f t="shared" si="172"/>
        <v>42578.916666666672</v>
      </c>
      <c r="S1568" t="s">
        <v>8290</v>
      </c>
      <c r="T1568" t="str">
        <f t="shared" si="173"/>
        <v>publishing</v>
      </c>
      <c r="U1568" t="str">
        <f t="shared" si="174"/>
        <v>art books</v>
      </c>
    </row>
    <row r="1569" spans="1:21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14">
        <f t="shared" si="168"/>
        <v>26.923076923076923</v>
      </c>
      <c r="N1569" t="b">
        <v>0</v>
      </c>
      <c r="O1569" s="5">
        <f t="shared" si="169"/>
        <v>4.1176470588235294E-2</v>
      </c>
      <c r="P1569" s="14">
        <f t="shared" si="170"/>
        <v>26.923076923076923</v>
      </c>
      <c r="Q1569" s="8">
        <f t="shared" si="171"/>
        <v>41671.936863425923</v>
      </c>
      <c r="R1569" s="8">
        <f t="shared" si="172"/>
        <v>41687</v>
      </c>
      <c r="S1569" t="s">
        <v>8290</v>
      </c>
      <c r="T1569" t="str">
        <f t="shared" si="173"/>
        <v>publishing</v>
      </c>
      <c r="U1569" t="str">
        <f t="shared" si="174"/>
        <v>art books</v>
      </c>
    </row>
    <row r="1570" spans="1:21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14">
        <f t="shared" si="168"/>
        <v>155</v>
      </c>
      <c r="N1570" t="b">
        <v>0</v>
      </c>
      <c r="O1570" s="5">
        <f t="shared" si="169"/>
        <v>0.13639999999999999</v>
      </c>
      <c r="P1570" s="14">
        <f t="shared" si="170"/>
        <v>155</v>
      </c>
      <c r="Q1570" s="8">
        <f t="shared" si="171"/>
        <v>41962.062326388885</v>
      </c>
      <c r="R1570" s="8">
        <f t="shared" si="172"/>
        <v>41997.062326388885</v>
      </c>
      <c r="S1570" t="s">
        <v>8290</v>
      </c>
      <c r="T1570" t="str">
        <f t="shared" si="173"/>
        <v>publishing</v>
      </c>
      <c r="U1570" t="str">
        <f t="shared" si="174"/>
        <v>art books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14" t="e">
        <f t="shared" si="168"/>
        <v>#DIV/0!</v>
      </c>
      <c r="N1571" t="b">
        <v>0</v>
      </c>
      <c r="O1571" s="5">
        <f t="shared" si="169"/>
        <v>0</v>
      </c>
      <c r="P1571" s="14" t="e">
        <f t="shared" si="170"/>
        <v>#DIV/0!</v>
      </c>
      <c r="Q1571" s="8">
        <f t="shared" si="171"/>
        <v>41389.679560185185</v>
      </c>
      <c r="R1571" s="8">
        <f t="shared" si="172"/>
        <v>41419.679560185185</v>
      </c>
      <c r="S1571" t="s">
        <v>8290</v>
      </c>
      <c r="T1571" t="str">
        <f t="shared" si="173"/>
        <v>publishing</v>
      </c>
      <c r="U1571" t="str">
        <f t="shared" si="174"/>
        <v>art books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14">
        <f t="shared" si="168"/>
        <v>47.769230769230766</v>
      </c>
      <c r="N1572" t="b">
        <v>0</v>
      </c>
      <c r="O1572" s="5">
        <f t="shared" si="169"/>
        <v>0.41399999999999998</v>
      </c>
      <c r="P1572" s="14">
        <f t="shared" si="170"/>
        <v>47.769230769230766</v>
      </c>
      <c r="Q1572" s="8">
        <f t="shared" si="171"/>
        <v>42438.813449074078</v>
      </c>
      <c r="R1572" s="8">
        <f t="shared" si="172"/>
        <v>42468.771782407406</v>
      </c>
      <c r="S1572" t="s">
        <v>8290</v>
      </c>
      <c r="T1572" t="str">
        <f t="shared" si="173"/>
        <v>publishing</v>
      </c>
      <c r="U1572" t="str">
        <f t="shared" si="174"/>
        <v>art books</v>
      </c>
    </row>
    <row r="1573" spans="1:21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14">
        <f t="shared" si="168"/>
        <v>20</v>
      </c>
      <c r="N1573" t="b">
        <v>0</v>
      </c>
      <c r="O1573" s="5">
        <f t="shared" si="169"/>
        <v>6.6115702479338841E-3</v>
      </c>
      <c r="P1573" s="14">
        <f t="shared" si="170"/>
        <v>20</v>
      </c>
      <c r="Q1573" s="8">
        <f t="shared" si="171"/>
        <v>42144.769479166673</v>
      </c>
      <c r="R1573" s="8">
        <f t="shared" si="172"/>
        <v>42174.769479166673</v>
      </c>
      <c r="S1573" t="s">
        <v>8290</v>
      </c>
      <c r="T1573" t="str">
        <f t="shared" si="173"/>
        <v>publishing</v>
      </c>
      <c r="U1573" t="str">
        <f t="shared" si="174"/>
        <v>art books</v>
      </c>
    </row>
    <row r="1574" spans="1:21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14">
        <f t="shared" si="168"/>
        <v>41.666666666666664</v>
      </c>
      <c r="N1574" t="b">
        <v>0</v>
      </c>
      <c r="O1574" s="5">
        <f t="shared" si="169"/>
        <v>0.05</v>
      </c>
      <c r="P1574" s="14">
        <f t="shared" si="170"/>
        <v>41.666666666666664</v>
      </c>
      <c r="Q1574" s="8">
        <f t="shared" si="171"/>
        <v>42404.033090277779</v>
      </c>
      <c r="R1574" s="8">
        <f t="shared" si="172"/>
        <v>42428.999305555553</v>
      </c>
      <c r="S1574" t="s">
        <v>8290</v>
      </c>
      <c r="T1574" t="str">
        <f t="shared" si="173"/>
        <v>publishing</v>
      </c>
      <c r="U1574" t="str">
        <f t="shared" si="174"/>
        <v>art books</v>
      </c>
    </row>
    <row r="1575" spans="1:21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14">
        <f t="shared" si="168"/>
        <v>74.333333333333329</v>
      </c>
      <c r="N1575" t="b">
        <v>0</v>
      </c>
      <c r="O1575" s="5">
        <f t="shared" si="169"/>
        <v>2.4777777777777777E-2</v>
      </c>
      <c r="P1575" s="14">
        <f t="shared" si="170"/>
        <v>74.333333333333329</v>
      </c>
      <c r="Q1575" s="8">
        <f t="shared" si="171"/>
        <v>42786.000023148154</v>
      </c>
      <c r="R1575" s="8">
        <f t="shared" si="172"/>
        <v>42826.165972222225</v>
      </c>
      <c r="S1575" t="s">
        <v>8290</v>
      </c>
      <c r="T1575" t="str">
        <f t="shared" si="173"/>
        <v>publishing</v>
      </c>
      <c r="U1575" t="str">
        <f t="shared" si="174"/>
        <v>art books</v>
      </c>
    </row>
    <row r="1576" spans="1:21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14">
        <f t="shared" si="168"/>
        <v>84.333333333333329</v>
      </c>
      <c r="N1576" t="b">
        <v>0</v>
      </c>
      <c r="O1576" s="5">
        <f t="shared" si="169"/>
        <v>5.0599999999999999E-2</v>
      </c>
      <c r="P1576" s="14">
        <f t="shared" si="170"/>
        <v>84.333333333333329</v>
      </c>
      <c r="Q1576" s="8">
        <f t="shared" si="171"/>
        <v>42017.927418981482</v>
      </c>
      <c r="R1576" s="8">
        <f t="shared" si="172"/>
        <v>42052.927418981482</v>
      </c>
      <c r="S1576" t="s">
        <v>8290</v>
      </c>
      <c r="T1576" t="str">
        <f t="shared" si="173"/>
        <v>publishing</v>
      </c>
      <c r="U1576" t="str">
        <f t="shared" si="174"/>
        <v>art books</v>
      </c>
    </row>
    <row r="1577" spans="1:21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14">
        <f t="shared" si="168"/>
        <v>65.457142857142856</v>
      </c>
      <c r="N1577" t="b">
        <v>0</v>
      </c>
      <c r="O1577" s="5">
        <f t="shared" si="169"/>
        <v>0.2291</v>
      </c>
      <c r="P1577" s="14">
        <f t="shared" si="170"/>
        <v>65.457142857142856</v>
      </c>
      <c r="Q1577" s="8">
        <f t="shared" si="171"/>
        <v>41799.524259259262</v>
      </c>
      <c r="R1577" s="8">
        <f t="shared" si="172"/>
        <v>41829.524259259262</v>
      </c>
      <c r="S1577" t="s">
        <v>8290</v>
      </c>
      <c r="T1577" t="str">
        <f t="shared" si="173"/>
        <v>publishing</v>
      </c>
      <c r="U1577" t="str">
        <f t="shared" si="174"/>
        <v>art books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14">
        <f t="shared" si="168"/>
        <v>65</v>
      </c>
      <c r="N1578" t="b">
        <v>0</v>
      </c>
      <c r="O1578" s="5">
        <f t="shared" si="169"/>
        <v>0.13</v>
      </c>
      <c r="P1578" s="14">
        <f t="shared" si="170"/>
        <v>65</v>
      </c>
      <c r="Q1578" s="8">
        <f t="shared" si="171"/>
        <v>42140.879259259258</v>
      </c>
      <c r="R1578" s="8">
        <f t="shared" si="172"/>
        <v>42185.879259259258</v>
      </c>
      <c r="S1578" t="s">
        <v>8290</v>
      </c>
      <c r="T1578" t="str">
        <f t="shared" si="173"/>
        <v>publishing</v>
      </c>
      <c r="U1578" t="str">
        <f t="shared" si="174"/>
        <v>art books</v>
      </c>
    </row>
    <row r="1579" spans="1:21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14">
        <f t="shared" si="168"/>
        <v>27.5</v>
      </c>
      <c r="N1579" t="b">
        <v>0</v>
      </c>
      <c r="O1579" s="5">
        <f t="shared" si="169"/>
        <v>5.4999999999999997E-3</v>
      </c>
      <c r="P1579" s="14">
        <f t="shared" si="170"/>
        <v>27.5</v>
      </c>
      <c r="Q1579" s="8">
        <f t="shared" si="171"/>
        <v>41054.847777777781</v>
      </c>
      <c r="R1579" s="8">
        <f t="shared" si="172"/>
        <v>41114.847777777781</v>
      </c>
      <c r="S1579" t="s">
        <v>8290</v>
      </c>
      <c r="T1579" t="str">
        <f t="shared" si="173"/>
        <v>publishing</v>
      </c>
      <c r="U1579" t="str">
        <f t="shared" si="174"/>
        <v>art books</v>
      </c>
    </row>
    <row r="1580" spans="1:21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14">
        <f t="shared" si="168"/>
        <v>51.25</v>
      </c>
      <c r="N1580" t="b">
        <v>0</v>
      </c>
      <c r="O1580" s="5">
        <f t="shared" si="169"/>
        <v>0.10806536636794939</v>
      </c>
      <c r="P1580" s="14">
        <f t="shared" si="170"/>
        <v>51.25</v>
      </c>
      <c r="Q1580" s="8">
        <f t="shared" si="171"/>
        <v>40399.065868055557</v>
      </c>
      <c r="R1580" s="8">
        <f t="shared" si="172"/>
        <v>40423.083333333336</v>
      </c>
      <c r="S1580" t="s">
        <v>8290</v>
      </c>
      <c r="T1580" t="str">
        <f t="shared" si="173"/>
        <v>publishing</v>
      </c>
      <c r="U1580" t="str">
        <f t="shared" si="174"/>
        <v>art books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14">
        <f t="shared" si="168"/>
        <v>14</v>
      </c>
      <c r="N1581" t="b">
        <v>0</v>
      </c>
      <c r="O1581" s="5">
        <f t="shared" si="169"/>
        <v>8.4008400840084006E-3</v>
      </c>
      <c r="P1581" s="14">
        <f t="shared" si="170"/>
        <v>14</v>
      </c>
      <c r="Q1581" s="8">
        <f t="shared" si="171"/>
        <v>41481.996423611112</v>
      </c>
      <c r="R1581" s="8">
        <f t="shared" si="172"/>
        <v>41514.996423611112</v>
      </c>
      <c r="S1581" t="s">
        <v>8290</v>
      </c>
      <c r="T1581" t="str">
        <f t="shared" si="173"/>
        <v>publishing</v>
      </c>
      <c r="U1581" t="str">
        <f t="shared" si="174"/>
        <v>art books</v>
      </c>
    </row>
    <row r="1582" spans="1:21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14" t="e">
        <f t="shared" si="168"/>
        <v>#DIV/0!</v>
      </c>
      <c r="N1582" t="b">
        <v>0</v>
      </c>
      <c r="O1582" s="5">
        <f t="shared" si="169"/>
        <v>0</v>
      </c>
      <c r="P1582" s="14" t="e">
        <f t="shared" si="170"/>
        <v>#DIV/0!</v>
      </c>
      <c r="Q1582" s="8">
        <f t="shared" si="171"/>
        <v>40990.050069444449</v>
      </c>
      <c r="R1582" s="8">
        <f t="shared" si="172"/>
        <v>41050.050069444449</v>
      </c>
      <c r="S1582" t="s">
        <v>8290</v>
      </c>
      <c r="T1582" t="str">
        <f t="shared" si="173"/>
        <v>publishing</v>
      </c>
      <c r="U1582" t="str">
        <f t="shared" si="174"/>
        <v>art books</v>
      </c>
    </row>
    <row r="1583" spans="1:21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14">
        <f t="shared" si="168"/>
        <v>5</v>
      </c>
      <c r="N1583" t="b">
        <v>0</v>
      </c>
      <c r="O1583" s="5">
        <f t="shared" si="169"/>
        <v>5.0000000000000001E-3</v>
      </c>
      <c r="P1583" s="14">
        <f t="shared" si="170"/>
        <v>5</v>
      </c>
      <c r="Q1583" s="8">
        <f t="shared" si="171"/>
        <v>42325.448958333334</v>
      </c>
      <c r="R1583" s="8">
        <f t="shared" si="172"/>
        <v>42357.448958333334</v>
      </c>
      <c r="S1583" t="s">
        <v>8291</v>
      </c>
      <c r="T1583" t="str">
        <f t="shared" si="173"/>
        <v>photography</v>
      </c>
      <c r="U1583" t="str">
        <f t="shared" si="174"/>
        <v>places</v>
      </c>
    </row>
    <row r="1584" spans="1:2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14">
        <f t="shared" si="168"/>
        <v>31</v>
      </c>
      <c r="N1584" t="b">
        <v>0</v>
      </c>
      <c r="O1584" s="5">
        <f t="shared" si="169"/>
        <v>9.2999999999999999E-2</v>
      </c>
      <c r="P1584" s="14">
        <f t="shared" si="170"/>
        <v>31</v>
      </c>
      <c r="Q1584" s="8">
        <f t="shared" si="171"/>
        <v>42246.789965277778</v>
      </c>
      <c r="R1584" s="8">
        <f t="shared" si="172"/>
        <v>42303.888888888891</v>
      </c>
      <c r="S1584" t="s">
        <v>8291</v>
      </c>
      <c r="T1584" t="str">
        <f t="shared" si="173"/>
        <v>photography</v>
      </c>
      <c r="U1584" t="str">
        <f t="shared" si="174"/>
        <v>places</v>
      </c>
    </row>
    <row r="1585" spans="1:21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14">
        <f t="shared" si="168"/>
        <v>15</v>
      </c>
      <c r="N1585" t="b">
        <v>0</v>
      </c>
      <c r="O1585" s="5">
        <f t="shared" si="169"/>
        <v>7.5000000000000002E-4</v>
      </c>
      <c r="P1585" s="14">
        <f t="shared" si="170"/>
        <v>15</v>
      </c>
      <c r="Q1585" s="8">
        <f t="shared" si="171"/>
        <v>41877.904988425929</v>
      </c>
      <c r="R1585" s="8">
        <f t="shared" si="172"/>
        <v>41907.904988425929</v>
      </c>
      <c r="S1585" t="s">
        <v>8291</v>
      </c>
      <c r="T1585" t="str">
        <f t="shared" si="173"/>
        <v>photography</v>
      </c>
      <c r="U1585" t="str">
        <f t="shared" si="174"/>
        <v>places</v>
      </c>
    </row>
    <row r="1586" spans="1:21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14" t="e">
        <f t="shared" si="168"/>
        <v>#DIV/0!</v>
      </c>
      <c r="N1586" t="b">
        <v>0</v>
      </c>
      <c r="O1586" s="5">
        <f t="shared" si="169"/>
        <v>0</v>
      </c>
      <c r="P1586" s="14" t="e">
        <f t="shared" si="170"/>
        <v>#DIV/0!</v>
      </c>
      <c r="Q1586" s="8">
        <f t="shared" si="171"/>
        <v>41779.649317129632</v>
      </c>
      <c r="R1586" s="8">
        <f t="shared" si="172"/>
        <v>41789.649317129632</v>
      </c>
      <c r="S1586" t="s">
        <v>8291</v>
      </c>
      <c r="T1586" t="str">
        <f t="shared" si="173"/>
        <v>photography</v>
      </c>
      <c r="U1586" t="str">
        <f t="shared" si="174"/>
        <v>places</v>
      </c>
    </row>
    <row r="1587" spans="1:21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14">
        <f t="shared" si="168"/>
        <v>131.66666666666666</v>
      </c>
      <c r="N1587" t="b">
        <v>0</v>
      </c>
      <c r="O1587" s="5">
        <f t="shared" si="169"/>
        <v>0.79</v>
      </c>
      <c r="P1587" s="14">
        <f t="shared" si="170"/>
        <v>131.66666666666666</v>
      </c>
      <c r="Q1587" s="8">
        <f t="shared" si="171"/>
        <v>42707.895462962959</v>
      </c>
      <c r="R1587" s="8">
        <f t="shared" si="172"/>
        <v>42729.458333333328</v>
      </c>
      <c r="S1587" t="s">
        <v>8291</v>
      </c>
      <c r="T1587" t="str">
        <f t="shared" si="173"/>
        <v>photography</v>
      </c>
      <c r="U1587" t="str">
        <f t="shared" si="174"/>
        <v>places</v>
      </c>
    </row>
    <row r="1588" spans="1:2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14" t="e">
        <f t="shared" si="168"/>
        <v>#DIV/0!</v>
      </c>
      <c r="N1588" t="b">
        <v>0</v>
      </c>
      <c r="O1588" s="5">
        <f t="shared" si="169"/>
        <v>0</v>
      </c>
      <c r="P1588" s="14" t="e">
        <f t="shared" si="170"/>
        <v>#DIV/0!</v>
      </c>
      <c r="Q1588" s="8">
        <f t="shared" si="171"/>
        <v>42069.104421296302</v>
      </c>
      <c r="R1588" s="8">
        <f t="shared" si="172"/>
        <v>42099.062754629631</v>
      </c>
      <c r="S1588" t="s">
        <v>8291</v>
      </c>
      <c r="T1588" t="str">
        <f t="shared" si="173"/>
        <v>photography</v>
      </c>
      <c r="U1588" t="str">
        <f t="shared" si="174"/>
        <v>places</v>
      </c>
    </row>
    <row r="1589" spans="1:21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14">
        <f t="shared" si="168"/>
        <v>1</v>
      </c>
      <c r="N1589" t="b">
        <v>0</v>
      </c>
      <c r="O1589" s="5">
        <f t="shared" si="169"/>
        <v>1.3333333333333334E-4</v>
      </c>
      <c r="P1589" s="14">
        <f t="shared" si="170"/>
        <v>1</v>
      </c>
      <c r="Q1589" s="8">
        <f t="shared" si="171"/>
        <v>41956.950983796298</v>
      </c>
      <c r="R1589" s="8">
        <f t="shared" si="172"/>
        <v>41986.950983796298</v>
      </c>
      <c r="S1589" t="s">
        <v>8291</v>
      </c>
      <c r="T1589" t="str">
        <f t="shared" si="173"/>
        <v>photography</v>
      </c>
      <c r="U1589" t="str">
        <f t="shared" si="174"/>
        <v>places</v>
      </c>
    </row>
    <row r="1590" spans="1:2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14" t="e">
        <f t="shared" si="168"/>
        <v>#DIV/0!</v>
      </c>
      <c r="N1590" t="b">
        <v>0</v>
      </c>
      <c r="O1590" s="5">
        <f t="shared" si="169"/>
        <v>0</v>
      </c>
      <c r="P1590" s="14" t="e">
        <f t="shared" si="170"/>
        <v>#DIV/0!</v>
      </c>
      <c r="Q1590" s="8">
        <f t="shared" si="171"/>
        <v>42005.24998842593</v>
      </c>
      <c r="R1590" s="8">
        <f t="shared" si="172"/>
        <v>42035.841666666667</v>
      </c>
      <c r="S1590" t="s">
        <v>8291</v>
      </c>
      <c r="T1590" t="str">
        <f t="shared" si="173"/>
        <v>photography</v>
      </c>
      <c r="U1590" t="str">
        <f t="shared" si="174"/>
        <v>places</v>
      </c>
    </row>
    <row r="1591" spans="1:21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14" t="e">
        <f t="shared" si="168"/>
        <v>#DIV/0!</v>
      </c>
      <c r="N1591" t="b">
        <v>0</v>
      </c>
      <c r="O1591" s="5">
        <f t="shared" si="169"/>
        <v>0</v>
      </c>
      <c r="P1591" s="14" t="e">
        <f t="shared" si="170"/>
        <v>#DIV/0!</v>
      </c>
      <c r="Q1591" s="8">
        <f t="shared" si="171"/>
        <v>42256.984791666662</v>
      </c>
      <c r="R1591" s="8">
        <f t="shared" si="172"/>
        <v>42286.984791666662</v>
      </c>
      <c r="S1591" t="s">
        <v>8291</v>
      </c>
      <c r="T1591" t="str">
        <f t="shared" si="173"/>
        <v>photography</v>
      </c>
      <c r="U1591" t="str">
        <f t="shared" si="174"/>
        <v>places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14">
        <f t="shared" si="168"/>
        <v>510</v>
      </c>
      <c r="N1592" t="b">
        <v>0</v>
      </c>
      <c r="O1592" s="5">
        <f t="shared" si="169"/>
        <v>1.7000000000000001E-2</v>
      </c>
      <c r="P1592" s="14">
        <f t="shared" si="170"/>
        <v>510</v>
      </c>
      <c r="Q1592" s="8">
        <f t="shared" si="171"/>
        <v>42240.857222222221</v>
      </c>
      <c r="R1592" s="8">
        <f t="shared" si="172"/>
        <v>42270.857222222221</v>
      </c>
      <c r="S1592" t="s">
        <v>8291</v>
      </c>
      <c r="T1592" t="str">
        <f t="shared" si="173"/>
        <v>photography</v>
      </c>
      <c r="U1592" t="str">
        <f t="shared" si="174"/>
        <v>places</v>
      </c>
    </row>
    <row r="1593" spans="1:21" ht="28.8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14">
        <f t="shared" si="168"/>
        <v>44.478260869565219</v>
      </c>
      <c r="N1593" t="b">
        <v>0</v>
      </c>
      <c r="O1593" s="5">
        <f t="shared" si="169"/>
        <v>0.29228571428571426</v>
      </c>
      <c r="P1593" s="14">
        <f t="shared" si="170"/>
        <v>44.478260869565219</v>
      </c>
      <c r="Q1593" s="8">
        <f t="shared" si="171"/>
        <v>42433.726168981477</v>
      </c>
      <c r="R1593" s="8">
        <f t="shared" si="172"/>
        <v>42463.68450231482</v>
      </c>
      <c r="S1593" t="s">
        <v>8291</v>
      </c>
      <c r="T1593" t="str">
        <f t="shared" si="173"/>
        <v>photography</v>
      </c>
      <c r="U1593" t="str">
        <f t="shared" si="174"/>
        <v>places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14" t="e">
        <f t="shared" si="168"/>
        <v>#DIV/0!</v>
      </c>
      <c r="N1594" t="b">
        <v>0</v>
      </c>
      <c r="O1594" s="5">
        <f t="shared" si="169"/>
        <v>0</v>
      </c>
      <c r="P1594" s="14" t="e">
        <f t="shared" si="170"/>
        <v>#DIV/0!</v>
      </c>
      <c r="Q1594" s="8">
        <f t="shared" si="171"/>
        <v>42046.072743055556</v>
      </c>
      <c r="R1594" s="8">
        <f t="shared" si="172"/>
        <v>42091.031076388885</v>
      </c>
      <c r="S1594" t="s">
        <v>8291</v>
      </c>
      <c r="T1594" t="str">
        <f t="shared" si="173"/>
        <v>photography</v>
      </c>
      <c r="U1594" t="str">
        <f t="shared" si="174"/>
        <v>places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14">
        <f t="shared" si="168"/>
        <v>1</v>
      </c>
      <c r="N1595" t="b">
        <v>0</v>
      </c>
      <c r="O1595" s="5">
        <f t="shared" si="169"/>
        <v>1.3636363636363637E-4</v>
      </c>
      <c r="P1595" s="14">
        <f t="shared" si="170"/>
        <v>1</v>
      </c>
      <c r="Q1595" s="8">
        <f t="shared" si="171"/>
        <v>42033.845543981486</v>
      </c>
      <c r="R1595" s="8">
        <f t="shared" si="172"/>
        <v>42063.845543981486</v>
      </c>
      <c r="S1595" t="s">
        <v>8291</v>
      </c>
      <c r="T1595" t="str">
        <f t="shared" si="173"/>
        <v>photography</v>
      </c>
      <c r="U1595" t="str">
        <f t="shared" si="174"/>
        <v>places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14">
        <f t="shared" si="168"/>
        <v>20.5</v>
      </c>
      <c r="N1596" t="b">
        <v>0</v>
      </c>
      <c r="O1596" s="5">
        <f t="shared" si="169"/>
        <v>0.20499999999999999</v>
      </c>
      <c r="P1596" s="14">
        <f t="shared" si="170"/>
        <v>20.5</v>
      </c>
      <c r="Q1596" s="8">
        <f t="shared" si="171"/>
        <v>42445.712754629625</v>
      </c>
      <c r="R1596" s="8">
        <f t="shared" si="172"/>
        <v>42505.681249999994</v>
      </c>
      <c r="S1596" t="s">
        <v>8291</v>
      </c>
      <c r="T1596" t="str">
        <f t="shared" si="173"/>
        <v>photography</v>
      </c>
      <c r="U1596" t="str">
        <f t="shared" si="174"/>
        <v>places</v>
      </c>
    </row>
    <row r="1597" spans="1:21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14">
        <f t="shared" si="168"/>
        <v>40</v>
      </c>
      <c r="N1597" t="b">
        <v>0</v>
      </c>
      <c r="O1597" s="5">
        <f t="shared" si="169"/>
        <v>2.8E-3</v>
      </c>
      <c r="P1597" s="14">
        <f t="shared" si="170"/>
        <v>40</v>
      </c>
      <c r="Q1597" s="8">
        <f t="shared" si="171"/>
        <v>41780.050092592595</v>
      </c>
      <c r="R1597" s="8">
        <f t="shared" si="172"/>
        <v>41808.842361111114</v>
      </c>
      <c r="S1597" t="s">
        <v>8291</v>
      </c>
      <c r="T1597" t="str">
        <f t="shared" si="173"/>
        <v>photography</v>
      </c>
      <c r="U1597" t="str">
        <f t="shared" si="174"/>
        <v>places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14">
        <f t="shared" si="168"/>
        <v>25</v>
      </c>
      <c r="N1598" t="b">
        <v>0</v>
      </c>
      <c r="O1598" s="5">
        <f t="shared" si="169"/>
        <v>2.3076923076923078E-2</v>
      </c>
      <c r="P1598" s="14">
        <f t="shared" si="170"/>
        <v>25</v>
      </c>
      <c r="Q1598" s="8">
        <f t="shared" si="171"/>
        <v>41941.430196759262</v>
      </c>
      <c r="R1598" s="8">
        <f t="shared" si="172"/>
        <v>41986.471863425926</v>
      </c>
      <c r="S1598" t="s">
        <v>8291</v>
      </c>
      <c r="T1598" t="str">
        <f t="shared" si="173"/>
        <v>photography</v>
      </c>
      <c r="U1598" t="str">
        <f t="shared" si="174"/>
        <v>places</v>
      </c>
    </row>
    <row r="1599" spans="1:21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14" t="e">
        <f t="shared" si="168"/>
        <v>#DIV/0!</v>
      </c>
      <c r="N1599" t="b">
        <v>0</v>
      </c>
      <c r="O1599" s="5">
        <f t="shared" si="169"/>
        <v>0</v>
      </c>
      <c r="P1599" s="14" t="e">
        <f t="shared" si="170"/>
        <v>#DIV/0!</v>
      </c>
      <c r="Q1599" s="8">
        <f t="shared" si="171"/>
        <v>42603.354131944448</v>
      </c>
      <c r="R1599" s="8">
        <f t="shared" si="172"/>
        <v>42633.354131944448</v>
      </c>
      <c r="S1599" t="s">
        <v>8291</v>
      </c>
      <c r="T1599" t="str">
        <f t="shared" si="173"/>
        <v>photography</v>
      </c>
      <c r="U1599" t="str">
        <f t="shared" si="174"/>
        <v>places</v>
      </c>
    </row>
    <row r="1600" spans="1:21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14">
        <f t="shared" si="168"/>
        <v>1</v>
      </c>
      <c r="N1600" t="b">
        <v>0</v>
      </c>
      <c r="O1600" s="5">
        <f t="shared" si="169"/>
        <v>1.25E-3</v>
      </c>
      <c r="P1600" s="14">
        <f t="shared" si="170"/>
        <v>1</v>
      </c>
      <c r="Q1600" s="8">
        <f t="shared" si="171"/>
        <v>42151.667337962965</v>
      </c>
      <c r="R1600" s="8">
        <f t="shared" si="172"/>
        <v>42211.667337962965</v>
      </c>
      <c r="S1600" t="s">
        <v>8291</v>
      </c>
      <c r="T1600" t="str">
        <f t="shared" si="173"/>
        <v>photography</v>
      </c>
      <c r="U1600" t="str">
        <f t="shared" si="174"/>
        <v>places</v>
      </c>
    </row>
    <row r="1601" spans="1:21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14" t="e">
        <f t="shared" si="168"/>
        <v>#DIV/0!</v>
      </c>
      <c r="N1601" t="b">
        <v>0</v>
      </c>
      <c r="O1601" s="5">
        <f t="shared" si="169"/>
        <v>0</v>
      </c>
      <c r="P1601" s="14" t="e">
        <f t="shared" si="170"/>
        <v>#DIV/0!</v>
      </c>
      <c r="Q1601" s="8">
        <f t="shared" si="171"/>
        <v>42438.53907407407</v>
      </c>
      <c r="R1601" s="8">
        <f t="shared" si="172"/>
        <v>42468.497407407413</v>
      </c>
      <c r="S1601" t="s">
        <v>8291</v>
      </c>
      <c r="T1601" t="str">
        <f t="shared" si="173"/>
        <v>photography</v>
      </c>
      <c r="U1601" t="str">
        <f t="shared" si="174"/>
        <v>places</v>
      </c>
    </row>
    <row r="1602" spans="1:21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14">
        <f t="shared" ref="M1602:M1665" si="175">$E1602/$L1602</f>
        <v>40.777777777777779</v>
      </c>
      <c r="N1602" t="b">
        <v>0</v>
      </c>
      <c r="O1602" s="5">
        <f t="shared" ref="O1602:O1665" si="176">E1602/D1602</f>
        <v>7.3400000000000007E-2</v>
      </c>
      <c r="P1602" s="14">
        <f t="shared" ref="P1602:P1665" si="177">$E1602/$L1602</f>
        <v>40.777777777777779</v>
      </c>
      <c r="Q1602" s="8">
        <f t="shared" ref="Q1602:Q1665" si="178">(((J1602/60)/60)/24)+DATE(1970,1,1)</f>
        <v>41791.057314814818</v>
      </c>
      <c r="R1602" s="8">
        <f t="shared" ref="R1602:R1665" si="179">(((I1602/60)/60)/24)+DATE(1970,1,1)</f>
        <v>41835.21597222222</v>
      </c>
      <c r="S1602" t="s">
        <v>8291</v>
      </c>
      <c r="T1602" t="str">
        <f t="shared" ref="T1602:T1665" si="180">LEFT(S1602, SEARCH("/",S1602,1)-1)</f>
        <v>photography</v>
      </c>
      <c r="U1602" t="str">
        <f t="shared" ref="U1602:U1665" si="181">RIGHT(S1602,LEN(S1602)-SEARCH("/",S1602,1))</f>
        <v>places</v>
      </c>
    </row>
    <row r="1603" spans="1:21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14">
        <f t="shared" si="175"/>
        <v>48.325535714285714</v>
      </c>
      <c r="N1603" t="b">
        <v>1</v>
      </c>
      <c r="O1603" s="5">
        <f t="shared" si="176"/>
        <v>1.082492</v>
      </c>
      <c r="P1603" s="14">
        <f t="shared" si="177"/>
        <v>48.325535714285714</v>
      </c>
      <c r="Q1603" s="8">
        <f t="shared" si="178"/>
        <v>40638.092974537038</v>
      </c>
      <c r="R1603" s="8">
        <f t="shared" si="179"/>
        <v>40668.092974537038</v>
      </c>
      <c r="S1603" t="s">
        <v>8276</v>
      </c>
      <c r="T1603" t="str">
        <f t="shared" si="180"/>
        <v>music</v>
      </c>
      <c r="U1603" t="str">
        <f t="shared" si="181"/>
        <v>rock</v>
      </c>
    </row>
    <row r="1604" spans="1:21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14">
        <f t="shared" si="175"/>
        <v>46.953125</v>
      </c>
      <c r="N1604" t="b">
        <v>1</v>
      </c>
      <c r="O1604" s="5">
        <f t="shared" si="176"/>
        <v>1.0016666666666667</v>
      </c>
      <c r="P1604" s="14">
        <f t="shared" si="177"/>
        <v>46.953125</v>
      </c>
      <c r="Q1604" s="8">
        <f t="shared" si="178"/>
        <v>40788.297650462962</v>
      </c>
      <c r="R1604" s="8">
        <f t="shared" si="179"/>
        <v>40830.958333333336</v>
      </c>
      <c r="S1604" t="s">
        <v>8276</v>
      </c>
      <c r="T1604" t="str">
        <f t="shared" si="180"/>
        <v>music</v>
      </c>
      <c r="U1604" t="str">
        <f t="shared" si="181"/>
        <v>rock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14">
        <f t="shared" si="175"/>
        <v>66.688666666666663</v>
      </c>
      <c r="N1605" t="b">
        <v>1</v>
      </c>
      <c r="O1605" s="5">
        <f t="shared" si="176"/>
        <v>1.0003299999999999</v>
      </c>
      <c r="P1605" s="14">
        <f t="shared" si="177"/>
        <v>66.688666666666663</v>
      </c>
      <c r="Q1605" s="8">
        <f t="shared" si="178"/>
        <v>40876.169664351852</v>
      </c>
      <c r="R1605" s="8">
        <f t="shared" si="179"/>
        <v>40936.169664351852</v>
      </c>
      <c r="S1605" t="s">
        <v>8276</v>
      </c>
      <c r="T1605" t="str">
        <f t="shared" si="180"/>
        <v>music</v>
      </c>
      <c r="U1605" t="str">
        <f t="shared" si="181"/>
        <v>rock</v>
      </c>
    </row>
    <row r="1606" spans="1:21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14">
        <f t="shared" si="175"/>
        <v>48.842857142857142</v>
      </c>
      <c r="N1606" t="b">
        <v>1</v>
      </c>
      <c r="O1606" s="5">
        <f t="shared" si="176"/>
        <v>1.2210714285714286</v>
      </c>
      <c r="P1606" s="14">
        <f t="shared" si="177"/>
        <v>48.842857142857142</v>
      </c>
      <c r="Q1606" s="8">
        <f t="shared" si="178"/>
        <v>40945.845312500001</v>
      </c>
      <c r="R1606" s="8">
        <f t="shared" si="179"/>
        <v>40985.80364583333</v>
      </c>
      <c r="S1606" t="s">
        <v>8276</v>
      </c>
      <c r="T1606" t="str">
        <f t="shared" si="180"/>
        <v>music</v>
      </c>
      <c r="U1606" t="str">
        <f t="shared" si="181"/>
        <v>rock</v>
      </c>
    </row>
    <row r="1607" spans="1:21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14">
        <f t="shared" si="175"/>
        <v>137.30909090909091</v>
      </c>
      <c r="N1607" t="b">
        <v>1</v>
      </c>
      <c r="O1607" s="5">
        <f t="shared" si="176"/>
        <v>1.0069333333333335</v>
      </c>
      <c r="P1607" s="14">
        <f t="shared" si="177"/>
        <v>137.30909090909091</v>
      </c>
      <c r="Q1607" s="8">
        <f t="shared" si="178"/>
        <v>40747.012881944444</v>
      </c>
      <c r="R1607" s="8">
        <f t="shared" si="179"/>
        <v>40756.291666666664</v>
      </c>
      <c r="S1607" t="s">
        <v>8276</v>
      </c>
      <c r="T1607" t="str">
        <f t="shared" si="180"/>
        <v>music</v>
      </c>
      <c r="U1607" t="str">
        <f t="shared" si="181"/>
        <v>rock</v>
      </c>
    </row>
    <row r="1608" spans="1:21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14">
        <f t="shared" si="175"/>
        <v>87.829673913043479</v>
      </c>
      <c r="N1608" t="b">
        <v>1</v>
      </c>
      <c r="O1608" s="5">
        <f t="shared" si="176"/>
        <v>1.01004125</v>
      </c>
      <c r="P1608" s="14">
        <f t="shared" si="177"/>
        <v>87.829673913043479</v>
      </c>
      <c r="Q1608" s="8">
        <f t="shared" si="178"/>
        <v>40536.111550925925</v>
      </c>
      <c r="R1608" s="8">
        <f t="shared" si="179"/>
        <v>40626.069884259261</v>
      </c>
      <c r="S1608" t="s">
        <v>8276</v>
      </c>
      <c r="T1608" t="str">
        <f t="shared" si="180"/>
        <v>music</v>
      </c>
      <c r="U1608" t="str">
        <f t="shared" si="181"/>
        <v>rock</v>
      </c>
    </row>
    <row r="1609" spans="1:21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14">
        <f t="shared" si="175"/>
        <v>70.785365853658533</v>
      </c>
      <c r="N1609" t="b">
        <v>1</v>
      </c>
      <c r="O1609" s="5">
        <f t="shared" si="176"/>
        <v>1.4511000000000001</v>
      </c>
      <c r="P1609" s="14">
        <f t="shared" si="177"/>
        <v>70.785365853658533</v>
      </c>
      <c r="Q1609" s="8">
        <f t="shared" si="178"/>
        <v>41053.80846064815</v>
      </c>
      <c r="R1609" s="8">
        <f t="shared" si="179"/>
        <v>41074.80846064815</v>
      </c>
      <c r="S1609" t="s">
        <v>8276</v>
      </c>
      <c r="T1609" t="str">
        <f t="shared" si="180"/>
        <v>music</v>
      </c>
      <c r="U1609" t="str">
        <f t="shared" si="181"/>
        <v>rock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14">
        <f t="shared" si="175"/>
        <v>52.826086956521742</v>
      </c>
      <c r="N1610" t="b">
        <v>1</v>
      </c>
      <c r="O1610" s="5">
        <f t="shared" si="176"/>
        <v>1.0125</v>
      </c>
      <c r="P1610" s="14">
        <f t="shared" si="177"/>
        <v>52.826086956521742</v>
      </c>
      <c r="Q1610" s="8">
        <f t="shared" si="178"/>
        <v>41607.83085648148</v>
      </c>
      <c r="R1610" s="8">
        <f t="shared" si="179"/>
        <v>41640.226388888892</v>
      </c>
      <c r="S1610" t="s">
        <v>8276</v>
      </c>
      <c r="T1610" t="str">
        <f t="shared" si="180"/>
        <v>music</v>
      </c>
      <c r="U1610" t="str">
        <f t="shared" si="181"/>
        <v>rock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14">
        <f t="shared" si="175"/>
        <v>443.75</v>
      </c>
      <c r="N1611" t="b">
        <v>1</v>
      </c>
      <c r="O1611" s="5">
        <f t="shared" si="176"/>
        <v>1.1833333333333333</v>
      </c>
      <c r="P1611" s="14">
        <f t="shared" si="177"/>
        <v>443.75</v>
      </c>
      <c r="Q1611" s="8">
        <f t="shared" si="178"/>
        <v>40796.001261574071</v>
      </c>
      <c r="R1611" s="8">
        <f t="shared" si="179"/>
        <v>40849.333333333336</v>
      </c>
      <c r="S1611" t="s">
        <v>8276</v>
      </c>
      <c r="T1611" t="str">
        <f t="shared" si="180"/>
        <v>music</v>
      </c>
      <c r="U1611" t="str">
        <f t="shared" si="181"/>
        <v>rock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14">
        <f t="shared" si="175"/>
        <v>48.544642857142854</v>
      </c>
      <c r="N1612" t="b">
        <v>1</v>
      </c>
      <c r="O1612" s="5">
        <f t="shared" si="176"/>
        <v>2.7185000000000001</v>
      </c>
      <c r="P1612" s="14">
        <f t="shared" si="177"/>
        <v>48.544642857142854</v>
      </c>
      <c r="Q1612" s="8">
        <f t="shared" si="178"/>
        <v>41228.924884259257</v>
      </c>
      <c r="R1612" s="8">
        <f t="shared" si="179"/>
        <v>41258.924884259257</v>
      </c>
      <c r="S1612" t="s">
        <v>8276</v>
      </c>
      <c r="T1612" t="str">
        <f t="shared" si="180"/>
        <v>music</v>
      </c>
      <c r="U1612" t="str">
        <f t="shared" si="181"/>
        <v>rock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14">
        <f t="shared" si="175"/>
        <v>37.074074074074076</v>
      </c>
      <c r="N1613" t="b">
        <v>1</v>
      </c>
      <c r="O1613" s="5">
        <f t="shared" si="176"/>
        <v>1.25125</v>
      </c>
      <c r="P1613" s="14">
        <f t="shared" si="177"/>
        <v>37.074074074074076</v>
      </c>
      <c r="Q1613" s="8">
        <f t="shared" si="178"/>
        <v>41409.00037037037</v>
      </c>
      <c r="R1613" s="8">
        <f t="shared" si="179"/>
        <v>41430.00037037037</v>
      </c>
      <c r="S1613" t="s">
        <v>8276</v>
      </c>
      <c r="T1613" t="str">
        <f t="shared" si="180"/>
        <v>music</v>
      </c>
      <c r="U1613" t="str">
        <f t="shared" si="181"/>
        <v>rock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14">
        <f t="shared" si="175"/>
        <v>50</v>
      </c>
      <c r="N1614" t="b">
        <v>1</v>
      </c>
      <c r="O1614" s="5">
        <f t="shared" si="176"/>
        <v>1.1000000000000001</v>
      </c>
      <c r="P1614" s="14">
        <f t="shared" si="177"/>
        <v>50</v>
      </c>
      <c r="Q1614" s="8">
        <f t="shared" si="178"/>
        <v>41246.874814814815</v>
      </c>
      <c r="R1614" s="8">
        <f t="shared" si="179"/>
        <v>41276.874814814815</v>
      </c>
      <c r="S1614" t="s">
        <v>8276</v>
      </c>
      <c r="T1614" t="str">
        <f t="shared" si="180"/>
        <v>music</v>
      </c>
      <c r="U1614" t="str">
        <f t="shared" si="181"/>
        <v>rock</v>
      </c>
    </row>
    <row r="1615" spans="1:21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14">
        <f t="shared" si="175"/>
        <v>39.03846153846154</v>
      </c>
      <c r="N1615" t="b">
        <v>1</v>
      </c>
      <c r="O1615" s="5">
        <f t="shared" si="176"/>
        <v>1.0149999999999999</v>
      </c>
      <c r="P1615" s="14">
        <f t="shared" si="177"/>
        <v>39.03846153846154</v>
      </c>
      <c r="Q1615" s="8">
        <f t="shared" si="178"/>
        <v>41082.069467592592</v>
      </c>
      <c r="R1615" s="8">
        <f t="shared" si="179"/>
        <v>41112.069467592592</v>
      </c>
      <c r="S1615" t="s">
        <v>8276</v>
      </c>
      <c r="T1615" t="str">
        <f t="shared" si="180"/>
        <v>music</v>
      </c>
      <c r="U1615" t="str">
        <f t="shared" si="181"/>
        <v>rock</v>
      </c>
    </row>
    <row r="1616" spans="1:21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14">
        <f t="shared" si="175"/>
        <v>66.688311688311686</v>
      </c>
      <c r="N1616" t="b">
        <v>1</v>
      </c>
      <c r="O1616" s="5">
        <f t="shared" si="176"/>
        <v>1.0269999999999999</v>
      </c>
      <c r="P1616" s="14">
        <f t="shared" si="177"/>
        <v>66.688311688311686</v>
      </c>
      <c r="Q1616" s="8">
        <f t="shared" si="178"/>
        <v>41794.981122685182</v>
      </c>
      <c r="R1616" s="8">
        <f t="shared" si="179"/>
        <v>41854.708333333336</v>
      </c>
      <c r="S1616" t="s">
        <v>8276</v>
      </c>
      <c r="T1616" t="str">
        <f t="shared" si="180"/>
        <v>music</v>
      </c>
      <c r="U1616" t="str">
        <f t="shared" si="181"/>
        <v>rock</v>
      </c>
    </row>
    <row r="1617" spans="1:21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14">
        <f t="shared" si="175"/>
        <v>67.132352941176464</v>
      </c>
      <c r="N1617" t="b">
        <v>1</v>
      </c>
      <c r="O1617" s="5">
        <f t="shared" si="176"/>
        <v>1.1412500000000001</v>
      </c>
      <c r="P1617" s="14">
        <f t="shared" si="177"/>
        <v>67.132352941176464</v>
      </c>
      <c r="Q1617" s="8">
        <f t="shared" si="178"/>
        <v>40845.050879629627</v>
      </c>
      <c r="R1617" s="8">
        <f t="shared" si="179"/>
        <v>40890.092546296299</v>
      </c>
      <c r="S1617" t="s">
        <v>8276</v>
      </c>
      <c r="T1617" t="str">
        <f t="shared" si="180"/>
        <v>music</v>
      </c>
      <c r="U1617" t="str">
        <f t="shared" si="181"/>
        <v>rock</v>
      </c>
    </row>
    <row r="1618" spans="1:21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14">
        <f t="shared" si="175"/>
        <v>66.369426751592357</v>
      </c>
      <c r="N1618" t="b">
        <v>1</v>
      </c>
      <c r="O1618" s="5">
        <f t="shared" si="176"/>
        <v>1.042</v>
      </c>
      <c r="P1618" s="14">
        <f t="shared" si="177"/>
        <v>66.369426751592357</v>
      </c>
      <c r="Q1618" s="8">
        <f t="shared" si="178"/>
        <v>41194.715520833335</v>
      </c>
      <c r="R1618" s="8">
        <f t="shared" si="179"/>
        <v>41235.916666666664</v>
      </c>
      <c r="S1618" t="s">
        <v>8276</v>
      </c>
      <c r="T1618" t="str">
        <f t="shared" si="180"/>
        <v>music</v>
      </c>
      <c r="U1618" t="str">
        <f t="shared" si="181"/>
        <v>rock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14">
        <f t="shared" si="175"/>
        <v>64.620253164556956</v>
      </c>
      <c r="N1619" t="b">
        <v>1</v>
      </c>
      <c r="O1619" s="5">
        <f t="shared" si="176"/>
        <v>1.4585714285714286</v>
      </c>
      <c r="P1619" s="14">
        <f t="shared" si="177"/>
        <v>64.620253164556956</v>
      </c>
      <c r="Q1619" s="8">
        <f t="shared" si="178"/>
        <v>41546.664212962962</v>
      </c>
      <c r="R1619" s="8">
        <f t="shared" si="179"/>
        <v>41579.791666666664</v>
      </c>
      <c r="S1619" t="s">
        <v>8276</v>
      </c>
      <c r="T1619" t="str">
        <f t="shared" si="180"/>
        <v>music</v>
      </c>
      <c r="U1619" t="str">
        <f t="shared" si="181"/>
        <v>rock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14">
        <f t="shared" si="175"/>
        <v>58.370370370370374</v>
      </c>
      <c r="N1620" t="b">
        <v>1</v>
      </c>
      <c r="O1620" s="5">
        <f t="shared" si="176"/>
        <v>1.0506666666666666</v>
      </c>
      <c r="P1620" s="14">
        <f t="shared" si="177"/>
        <v>58.370370370370374</v>
      </c>
      <c r="Q1620" s="8">
        <f t="shared" si="178"/>
        <v>41301.654340277775</v>
      </c>
      <c r="R1620" s="8">
        <f t="shared" si="179"/>
        <v>41341.654340277775</v>
      </c>
      <c r="S1620" t="s">
        <v>8276</v>
      </c>
      <c r="T1620" t="str">
        <f t="shared" si="180"/>
        <v>music</v>
      </c>
      <c r="U1620" t="str">
        <f t="shared" si="181"/>
        <v>rock</v>
      </c>
    </row>
    <row r="1621" spans="1:21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14">
        <f t="shared" si="175"/>
        <v>86.956521739130437</v>
      </c>
      <c r="N1621" t="b">
        <v>1</v>
      </c>
      <c r="O1621" s="5">
        <f t="shared" si="176"/>
        <v>1.3333333333333333</v>
      </c>
      <c r="P1621" s="14">
        <f t="shared" si="177"/>
        <v>86.956521739130437</v>
      </c>
      <c r="Q1621" s="8">
        <f t="shared" si="178"/>
        <v>41876.18618055556</v>
      </c>
      <c r="R1621" s="8">
        <f t="shared" si="179"/>
        <v>41897.18618055556</v>
      </c>
      <c r="S1621" t="s">
        <v>8276</v>
      </c>
      <c r="T1621" t="str">
        <f t="shared" si="180"/>
        <v>music</v>
      </c>
      <c r="U1621" t="str">
        <f t="shared" si="181"/>
        <v>rock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14">
        <f t="shared" si="175"/>
        <v>66.470588235294116</v>
      </c>
      <c r="N1622" t="b">
        <v>1</v>
      </c>
      <c r="O1622" s="5">
        <f t="shared" si="176"/>
        <v>1.1299999999999999</v>
      </c>
      <c r="P1622" s="14">
        <f t="shared" si="177"/>
        <v>66.470588235294116</v>
      </c>
      <c r="Q1622" s="8">
        <f t="shared" si="178"/>
        <v>41321.339583333334</v>
      </c>
      <c r="R1622" s="8">
        <f t="shared" si="179"/>
        <v>41328.339583333334</v>
      </c>
      <c r="S1622" t="s">
        <v>8276</v>
      </c>
      <c r="T1622" t="str">
        <f t="shared" si="180"/>
        <v>music</v>
      </c>
      <c r="U1622" t="str">
        <f t="shared" si="181"/>
        <v>rock</v>
      </c>
    </row>
    <row r="1623" spans="1:21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14">
        <f t="shared" si="175"/>
        <v>163.78378378378378</v>
      </c>
      <c r="N1623" t="b">
        <v>1</v>
      </c>
      <c r="O1623" s="5">
        <f t="shared" si="176"/>
        <v>1.212</v>
      </c>
      <c r="P1623" s="14">
        <f t="shared" si="177"/>
        <v>163.78378378378378</v>
      </c>
      <c r="Q1623" s="8">
        <f t="shared" si="178"/>
        <v>41003.60665509259</v>
      </c>
      <c r="R1623" s="8">
        <f t="shared" si="179"/>
        <v>41057.165972222225</v>
      </c>
      <c r="S1623" t="s">
        <v>8276</v>
      </c>
      <c r="T1623" t="str">
        <f t="shared" si="180"/>
        <v>music</v>
      </c>
      <c r="U1623" t="str">
        <f t="shared" si="181"/>
        <v>rock</v>
      </c>
    </row>
    <row r="1624" spans="1:21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14">
        <f t="shared" si="175"/>
        <v>107.98461538461538</v>
      </c>
      <c r="N1624" t="b">
        <v>1</v>
      </c>
      <c r="O1624" s="5">
        <f t="shared" si="176"/>
        <v>1.0172463768115942</v>
      </c>
      <c r="P1624" s="14">
        <f t="shared" si="177"/>
        <v>107.98461538461538</v>
      </c>
      <c r="Q1624" s="8">
        <f t="shared" si="178"/>
        <v>41950.29483796296</v>
      </c>
      <c r="R1624" s="8">
        <f t="shared" si="179"/>
        <v>41990.332638888889</v>
      </c>
      <c r="S1624" t="s">
        <v>8276</v>
      </c>
      <c r="T1624" t="str">
        <f t="shared" si="180"/>
        <v>music</v>
      </c>
      <c r="U1624" t="str">
        <f t="shared" si="181"/>
        <v>rock</v>
      </c>
    </row>
    <row r="1625" spans="1:21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14">
        <f t="shared" si="175"/>
        <v>42.111111111111114</v>
      </c>
      <c r="N1625" t="b">
        <v>1</v>
      </c>
      <c r="O1625" s="5">
        <f t="shared" si="176"/>
        <v>1.0106666666666666</v>
      </c>
      <c r="P1625" s="14">
        <f t="shared" si="177"/>
        <v>42.111111111111114</v>
      </c>
      <c r="Q1625" s="8">
        <f t="shared" si="178"/>
        <v>41453.688530092593</v>
      </c>
      <c r="R1625" s="8">
        <f t="shared" si="179"/>
        <v>41513.688530092593</v>
      </c>
      <c r="S1625" t="s">
        <v>8276</v>
      </c>
      <c r="T1625" t="str">
        <f t="shared" si="180"/>
        <v>music</v>
      </c>
      <c r="U1625" t="str">
        <f t="shared" si="181"/>
        <v>rock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14">
        <f t="shared" si="175"/>
        <v>47.2</v>
      </c>
      <c r="N1626" t="b">
        <v>1</v>
      </c>
      <c r="O1626" s="5">
        <f t="shared" si="176"/>
        <v>1.18</v>
      </c>
      <c r="P1626" s="14">
        <f t="shared" si="177"/>
        <v>47.2</v>
      </c>
      <c r="Q1626" s="8">
        <f t="shared" si="178"/>
        <v>41243.367303240739</v>
      </c>
      <c r="R1626" s="8">
        <f t="shared" si="179"/>
        <v>41283.367303240739</v>
      </c>
      <c r="S1626" t="s">
        <v>8276</v>
      </c>
      <c r="T1626" t="str">
        <f t="shared" si="180"/>
        <v>music</v>
      </c>
      <c r="U1626" t="str">
        <f t="shared" si="181"/>
        <v>rock</v>
      </c>
    </row>
    <row r="1627" spans="1:21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14">
        <f t="shared" si="175"/>
        <v>112.01923076923077</v>
      </c>
      <c r="N1627" t="b">
        <v>1</v>
      </c>
      <c r="O1627" s="5">
        <f t="shared" si="176"/>
        <v>1.5533333333333332</v>
      </c>
      <c r="P1627" s="14">
        <f t="shared" si="177"/>
        <v>112.01923076923077</v>
      </c>
      <c r="Q1627" s="8">
        <f t="shared" si="178"/>
        <v>41135.699687500004</v>
      </c>
      <c r="R1627" s="8">
        <f t="shared" si="179"/>
        <v>41163.699687500004</v>
      </c>
      <c r="S1627" t="s">
        <v>8276</v>
      </c>
      <c r="T1627" t="str">
        <f t="shared" si="180"/>
        <v>music</v>
      </c>
      <c r="U1627" t="str">
        <f t="shared" si="181"/>
        <v>rock</v>
      </c>
    </row>
    <row r="1628" spans="1:21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14">
        <f t="shared" si="175"/>
        <v>74.953703703703709</v>
      </c>
      <c r="N1628" t="b">
        <v>1</v>
      </c>
      <c r="O1628" s="5">
        <f t="shared" si="176"/>
        <v>1.0118750000000001</v>
      </c>
      <c r="P1628" s="14">
        <f t="shared" si="177"/>
        <v>74.953703703703709</v>
      </c>
      <c r="Q1628" s="8">
        <f t="shared" si="178"/>
        <v>41579.847997685189</v>
      </c>
      <c r="R1628" s="8">
        <f t="shared" si="179"/>
        <v>41609.889664351853</v>
      </c>
      <c r="S1628" t="s">
        <v>8276</v>
      </c>
      <c r="T1628" t="str">
        <f t="shared" si="180"/>
        <v>music</v>
      </c>
      <c r="U1628" t="str">
        <f t="shared" si="181"/>
        <v>rock</v>
      </c>
    </row>
    <row r="1629" spans="1:21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14">
        <f t="shared" si="175"/>
        <v>61.578947368421055</v>
      </c>
      <c r="N1629" t="b">
        <v>1</v>
      </c>
      <c r="O1629" s="5">
        <f t="shared" si="176"/>
        <v>1.17</v>
      </c>
      <c r="P1629" s="14">
        <f t="shared" si="177"/>
        <v>61.578947368421055</v>
      </c>
      <c r="Q1629" s="8">
        <f t="shared" si="178"/>
        <v>41205.707048611112</v>
      </c>
      <c r="R1629" s="8">
        <f t="shared" si="179"/>
        <v>41239.207638888889</v>
      </c>
      <c r="S1629" t="s">
        <v>8276</v>
      </c>
      <c r="T1629" t="str">
        <f t="shared" si="180"/>
        <v>music</v>
      </c>
      <c r="U1629" t="str">
        <f t="shared" si="181"/>
        <v>rock</v>
      </c>
    </row>
    <row r="1630" spans="1:2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14">
        <f t="shared" si="175"/>
        <v>45.875</v>
      </c>
      <c r="N1630" t="b">
        <v>1</v>
      </c>
      <c r="O1630" s="5">
        <f t="shared" si="176"/>
        <v>1.00925</v>
      </c>
      <c r="P1630" s="14">
        <f t="shared" si="177"/>
        <v>45.875</v>
      </c>
      <c r="Q1630" s="8">
        <f t="shared" si="178"/>
        <v>41774.737060185187</v>
      </c>
      <c r="R1630" s="8">
        <f t="shared" si="179"/>
        <v>41807.737060185187</v>
      </c>
      <c r="S1630" t="s">
        <v>8276</v>
      </c>
      <c r="T1630" t="str">
        <f t="shared" si="180"/>
        <v>music</v>
      </c>
      <c r="U1630" t="str">
        <f t="shared" si="181"/>
        <v>rock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14">
        <f t="shared" si="175"/>
        <v>75.853658536585371</v>
      </c>
      <c r="N1631" t="b">
        <v>1</v>
      </c>
      <c r="O1631" s="5">
        <f t="shared" si="176"/>
        <v>1.0366666666666666</v>
      </c>
      <c r="P1631" s="14">
        <f t="shared" si="177"/>
        <v>75.853658536585371</v>
      </c>
      <c r="Q1631" s="8">
        <f t="shared" si="178"/>
        <v>41645.867280092592</v>
      </c>
      <c r="R1631" s="8">
        <f t="shared" si="179"/>
        <v>41690.867280092592</v>
      </c>
      <c r="S1631" t="s">
        <v>8276</v>
      </c>
      <c r="T1631" t="str">
        <f t="shared" si="180"/>
        <v>music</v>
      </c>
      <c r="U1631" t="str">
        <f t="shared" si="181"/>
        <v>rock</v>
      </c>
    </row>
    <row r="1632" spans="1:21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14">
        <f t="shared" si="175"/>
        <v>84.206349206349202</v>
      </c>
      <c r="N1632" t="b">
        <v>1</v>
      </c>
      <c r="O1632" s="5">
        <f t="shared" si="176"/>
        <v>2.6524999999999999</v>
      </c>
      <c r="P1632" s="14">
        <f t="shared" si="177"/>
        <v>84.206349206349202</v>
      </c>
      <c r="Q1632" s="8">
        <f t="shared" si="178"/>
        <v>40939.837673611109</v>
      </c>
      <c r="R1632" s="8">
        <f t="shared" si="179"/>
        <v>40970.290972222225</v>
      </c>
      <c r="S1632" t="s">
        <v>8276</v>
      </c>
      <c r="T1632" t="str">
        <f t="shared" si="180"/>
        <v>music</v>
      </c>
      <c r="U1632" t="str">
        <f t="shared" si="181"/>
        <v>rock</v>
      </c>
    </row>
    <row r="1633" spans="1:21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14">
        <f t="shared" si="175"/>
        <v>117.22556390977444</v>
      </c>
      <c r="N1633" t="b">
        <v>1</v>
      </c>
      <c r="O1633" s="5">
        <f t="shared" si="176"/>
        <v>1.5590999999999999</v>
      </c>
      <c r="P1633" s="14">
        <f t="shared" si="177"/>
        <v>117.22556390977444</v>
      </c>
      <c r="Q1633" s="8">
        <f t="shared" si="178"/>
        <v>41164.859502314815</v>
      </c>
      <c r="R1633" s="8">
        <f t="shared" si="179"/>
        <v>41194.859502314815</v>
      </c>
      <c r="S1633" t="s">
        <v>8276</v>
      </c>
      <c r="T1633" t="str">
        <f t="shared" si="180"/>
        <v>music</v>
      </c>
      <c r="U1633" t="str">
        <f t="shared" si="181"/>
        <v>rock</v>
      </c>
    </row>
    <row r="1634" spans="1:21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14">
        <f t="shared" si="175"/>
        <v>86.489361702127653</v>
      </c>
      <c r="N1634" t="b">
        <v>1</v>
      </c>
      <c r="O1634" s="5">
        <f t="shared" si="176"/>
        <v>1.0162500000000001</v>
      </c>
      <c r="P1634" s="14">
        <f t="shared" si="177"/>
        <v>86.489361702127653</v>
      </c>
      <c r="Q1634" s="8">
        <f t="shared" si="178"/>
        <v>40750.340902777774</v>
      </c>
      <c r="R1634" s="8">
        <f t="shared" si="179"/>
        <v>40810.340902777774</v>
      </c>
      <c r="S1634" t="s">
        <v>8276</v>
      </c>
      <c r="T1634" t="str">
        <f t="shared" si="180"/>
        <v>music</v>
      </c>
      <c r="U1634" t="str">
        <f t="shared" si="181"/>
        <v>rock</v>
      </c>
    </row>
    <row r="1635" spans="1:21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14">
        <f t="shared" si="175"/>
        <v>172.41379310344828</v>
      </c>
      <c r="N1635" t="b">
        <v>1</v>
      </c>
      <c r="O1635" s="5">
        <f t="shared" si="176"/>
        <v>1</v>
      </c>
      <c r="P1635" s="14">
        <f t="shared" si="177"/>
        <v>172.41379310344828</v>
      </c>
      <c r="Q1635" s="8">
        <f t="shared" si="178"/>
        <v>40896.883750000001</v>
      </c>
      <c r="R1635" s="8">
        <f t="shared" si="179"/>
        <v>40924.208333333336</v>
      </c>
      <c r="S1635" t="s">
        <v>8276</v>
      </c>
      <c r="T1635" t="str">
        <f t="shared" si="180"/>
        <v>music</v>
      </c>
      <c r="U1635" t="str">
        <f t="shared" si="181"/>
        <v>rock</v>
      </c>
    </row>
    <row r="1636" spans="1:21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14">
        <f t="shared" si="175"/>
        <v>62.8125</v>
      </c>
      <c r="N1636" t="b">
        <v>1</v>
      </c>
      <c r="O1636" s="5">
        <f t="shared" si="176"/>
        <v>1.0049999999999999</v>
      </c>
      <c r="P1636" s="14">
        <f t="shared" si="177"/>
        <v>62.8125</v>
      </c>
      <c r="Q1636" s="8">
        <f t="shared" si="178"/>
        <v>40658.189826388887</v>
      </c>
      <c r="R1636" s="8">
        <f t="shared" si="179"/>
        <v>40696.249305555553</v>
      </c>
      <c r="S1636" t="s">
        <v>8276</v>
      </c>
      <c r="T1636" t="str">
        <f t="shared" si="180"/>
        <v>music</v>
      </c>
      <c r="U1636" t="str">
        <f t="shared" si="181"/>
        <v>rock</v>
      </c>
    </row>
    <row r="1637" spans="1:21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14">
        <f t="shared" si="175"/>
        <v>67.729729729729726</v>
      </c>
      <c r="N1637" t="b">
        <v>1</v>
      </c>
      <c r="O1637" s="5">
        <f t="shared" si="176"/>
        <v>1.2529999999999999</v>
      </c>
      <c r="P1637" s="14">
        <f t="shared" si="177"/>
        <v>67.729729729729726</v>
      </c>
      <c r="Q1637" s="8">
        <f t="shared" si="178"/>
        <v>42502.868761574078</v>
      </c>
      <c r="R1637" s="8">
        <f t="shared" si="179"/>
        <v>42562.868761574078</v>
      </c>
      <c r="S1637" t="s">
        <v>8276</v>
      </c>
      <c r="T1637" t="str">
        <f t="shared" si="180"/>
        <v>music</v>
      </c>
      <c r="U1637" t="str">
        <f t="shared" si="181"/>
        <v>rock</v>
      </c>
    </row>
    <row r="1638" spans="1:21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14">
        <f t="shared" si="175"/>
        <v>53.5632183908046</v>
      </c>
      <c r="N1638" t="b">
        <v>1</v>
      </c>
      <c r="O1638" s="5">
        <f t="shared" si="176"/>
        <v>1.0355555555555556</v>
      </c>
      <c r="P1638" s="14">
        <f t="shared" si="177"/>
        <v>53.5632183908046</v>
      </c>
      <c r="Q1638" s="8">
        <f t="shared" si="178"/>
        <v>40663.08666666667</v>
      </c>
      <c r="R1638" s="8">
        <f t="shared" si="179"/>
        <v>40706.166666666664</v>
      </c>
      <c r="S1638" t="s">
        <v>8276</v>
      </c>
      <c r="T1638" t="str">
        <f t="shared" si="180"/>
        <v>music</v>
      </c>
      <c r="U1638" t="str">
        <f t="shared" si="181"/>
        <v>rock</v>
      </c>
    </row>
    <row r="1639" spans="1:21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14">
        <f t="shared" si="175"/>
        <v>34.6</v>
      </c>
      <c r="N1639" t="b">
        <v>1</v>
      </c>
      <c r="O1639" s="5">
        <f t="shared" si="176"/>
        <v>1.038</v>
      </c>
      <c r="P1639" s="14">
        <f t="shared" si="177"/>
        <v>34.6</v>
      </c>
      <c r="Q1639" s="8">
        <f t="shared" si="178"/>
        <v>40122.751620370371</v>
      </c>
      <c r="R1639" s="8">
        <f t="shared" si="179"/>
        <v>40178.98541666667</v>
      </c>
      <c r="S1639" t="s">
        <v>8276</v>
      </c>
      <c r="T1639" t="str">
        <f t="shared" si="180"/>
        <v>music</v>
      </c>
      <c r="U1639" t="str">
        <f t="shared" si="181"/>
        <v>rock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14">
        <f t="shared" si="175"/>
        <v>38.888888888888886</v>
      </c>
      <c r="N1640" t="b">
        <v>1</v>
      </c>
      <c r="O1640" s="5">
        <f t="shared" si="176"/>
        <v>1.05</v>
      </c>
      <c r="P1640" s="14">
        <f t="shared" si="177"/>
        <v>38.888888888888886</v>
      </c>
      <c r="Q1640" s="8">
        <f t="shared" si="178"/>
        <v>41288.68712962963</v>
      </c>
      <c r="R1640" s="8">
        <f t="shared" si="179"/>
        <v>41333.892361111109</v>
      </c>
      <c r="S1640" t="s">
        <v>8276</v>
      </c>
      <c r="T1640" t="str">
        <f t="shared" si="180"/>
        <v>music</v>
      </c>
      <c r="U1640" t="str">
        <f t="shared" si="181"/>
        <v>rock</v>
      </c>
    </row>
    <row r="1641" spans="1:21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14">
        <f t="shared" si="175"/>
        <v>94.736842105263165</v>
      </c>
      <c r="N1641" t="b">
        <v>1</v>
      </c>
      <c r="O1641" s="5">
        <f t="shared" si="176"/>
        <v>1</v>
      </c>
      <c r="P1641" s="14">
        <f t="shared" si="177"/>
        <v>94.736842105263165</v>
      </c>
      <c r="Q1641" s="8">
        <f t="shared" si="178"/>
        <v>40941.652372685188</v>
      </c>
      <c r="R1641" s="8">
        <f t="shared" si="179"/>
        <v>40971.652372685188</v>
      </c>
      <c r="S1641" t="s">
        <v>8276</v>
      </c>
      <c r="T1641" t="str">
        <f t="shared" si="180"/>
        <v>music</v>
      </c>
      <c r="U1641" t="str">
        <f t="shared" si="181"/>
        <v>rock</v>
      </c>
    </row>
    <row r="1642" spans="1:21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14">
        <f t="shared" si="175"/>
        <v>39.967058823529413</v>
      </c>
      <c r="N1642" t="b">
        <v>1</v>
      </c>
      <c r="O1642" s="5">
        <f t="shared" si="176"/>
        <v>1.6986000000000001</v>
      </c>
      <c r="P1642" s="14">
        <f t="shared" si="177"/>
        <v>39.967058823529413</v>
      </c>
      <c r="Q1642" s="8">
        <f t="shared" si="178"/>
        <v>40379.23096064815</v>
      </c>
      <c r="R1642" s="8">
        <f t="shared" si="179"/>
        <v>40393.082638888889</v>
      </c>
      <c r="S1642" t="s">
        <v>8276</v>
      </c>
      <c r="T1642" t="str">
        <f t="shared" si="180"/>
        <v>music</v>
      </c>
      <c r="U1642" t="str">
        <f t="shared" si="181"/>
        <v>rock</v>
      </c>
    </row>
    <row r="1643" spans="1:2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14">
        <f t="shared" si="175"/>
        <v>97.5</v>
      </c>
      <c r="N1643" t="b">
        <v>1</v>
      </c>
      <c r="O1643" s="5">
        <f t="shared" si="176"/>
        <v>1.014</v>
      </c>
      <c r="P1643" s="14">
        <f t="shared" si="177"/>
        <v>97.5</v>
      </c>
      <c r="Q1643" s="8">
        <f t="shared" si="178"/>
        <v>41962.596574074079</v>
      </c>
      <c r="R1643" s="8">
        <f t="shared" si="179"/>
        <v>41992.596574074079</v>
      </c>
      <c r="S1643" t="s">
        <v>8292</v>
      </c>
      <c r="T1643" t="str">
        <f t="shared" si="180"/>
        <v>music</v>
      </c>
      <c r="U1643" t="str">
        <f t="shared" si="181"/>
        <v>pop</v>
      </c>
    </row>
    <row r="1644" spans="1:21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14">
        <f t="shared" si="175"/>
        <v>42.857142857142854</v>
      </c>
      <c r="N1644" t="b">
        <v>1</v>
      </c>
      <c r="O1644" s="5">
        <f t="shared" si="176"/>
        <v>1</v>
      </c>
      <c r="P1644" s="14">
        <f t="shared" si="177"/>
        <v>42.857142857142854</v>
      </c>
      <c r="Q1644" s="8">
        <f t="shared" si="178"/>
        <v>40688.024618055555</v>
      </c>
      <c r="R1644" s="8">
        <f t="shared" si="179"/>
        <v>40708.024618055555</v>
      </c>
      <c r="S1644" t="s">
        <v>8292</v>
      </c>
      <c r="T1644" t="str">
        <f t="shared" si="180"/>
        <v>music</v>
      </c>
      <c r="U1644" t="str">
        <f t="shared" si="181"/>
        <v>pop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14">
        <f t="shared" si="175"/>
        <v>168.51351351351352</v>
      </c>
      <c r="N1645" t="b">
        <v>1</v>
      </c>
      <c r="O1645" s="5">
        <f t="shared" si="176"/>
        <v>1.2470000000000001</v>
      </c>
      <c r="P1645" s="14">
        <f t="shared" si="177"/>
        <v>168.51351351351352</v>
      </c>
      <c r="Q1645" s="8">
        <f t="shared" si="178"/>
        <v>41146.824212962965</v>
      </c>
      <c r="R1645" s="8">
        <f t="shared" si="179"/>
        <v>41176.824212962965</v>
      </c>
      <c r="S1645" t="s">
        <v>8292</v>
      </c>
      <c r="T1645" t="str">
        <f t="shared" si="180"/>
        <v>music</v>
      </c>
      <c r="U1645" t="str">
        <f t="shared" si="181"/>
        <v>pop</v>
      </c>
    </row>
    <row r="1646" spans="1:21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14">
        <f t="shared" si="175"/>
        <v>85.546875</v>
      </c>
      <c r="N1646" t="b">
        <v>1</v>
      </c>
      <c r="O1646" s="5">
        <f t="shared" si="176"/>
        <v>1.095</v>
      </c>
      <c r="P1646" s="14">
        <f t="shared" si="177"/>
        <v>85.546875</v>
      </c>
      <c r="Q1646" s="8">
        <f t="shared" si="178"/>
        <v>41175.05972222222</v>
      </c>
      <c r="R1646" s="8">
        <f t="shared" si="179"/>
        <v>41235.101388888892</v>
      </c>
      <c r="S1646" t="s">
        <v>8292</v>
      </c>
      <c r="T1646" t="str">
        <f t="shared" si="180"/>
        <v>music</v>
      </c>
      <c r="U1646" t="str">
        <f t="shared" si="181"/>
        <v>pop</v>
      </c>
    </row>
    <row r="1647" spans="1:21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14">
        <f t="shared" si="175"/>
        <v>554</v>
      </c>
      <c r="N1647" t="b">
        <v>1</v>
      </c>
      <c r="O1647" s="5">
        <f t="shared" si="176"/>
        <v>1.1080000000000001</v>
      </c>
      <c r="P1647" s="14">
        <f t="shared" si="177"/>
        <v>554</v>
      </c>
      <c r="Q1647" s="8">
        <f t="shared" si="178"/>
        <v>41521.617361111108</v>
      </c>
      <c r="R1647" s="8">
        <f t="shared" si="179"/>
        <v>41535.617361111108</v>
      </c>
      <c r="S1647" t="s">
        <v>8292</v>
      </c>
      <c r="T1647" t="str">
        <f t="shared" si="180"/>
        <v>music</v>
      </c>
      <c r="U1647" t="str">
        <f t="shared" si="181"/>
        <v>pop</v>
      </c>
    </row>
    <row r="1648" spans="1:21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14">
        <f t="shared" si="175"/>
        <v>26.554216867469879</v>
      </c>
      <c r="N1648" t="b">
        <v>1</v>
      </c>
      <c r="O1648" s="5">
        <f t="shared" si="176"/>
        <v>1.1020000000000001</v>
      </c>
      <c r="P1648" s="14">
        <f t="shared" si="177"/>
        <v>26.554216867469879</v>
      </c>
      <c r="Q1648" s="8">
        <f t="shared" si="178"/>
        <v>41833.450266203705</v>
      </c>
      <c r="R1648" s="8">
        <f t="shared" si="179"/>
        <v>41865.757638888892</v>
      </c>
      <c r="S1648" t="s">
        <v>8292</v>
      </c>
      <c r="T1648" t="str">
        <f t="shared" si="180"/>
        <v>music</v>
      </c>
      <c r="U1648" t="str">
        <f t="shared" si="181"/>
        <v>pop</v>
      </c>
    </row>
    <row r="1649" spans="1:21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14">
        <f t="shared" si="175"/>
        <v>113.82608695652173</v>
      </c>
      <c r="N1649" t="b">
        <v>1</v>
      </c>
      <c r="O1649" s="5">
        <f t="shared" si="176"/>
        <v>1.0471999999999999</v>
      </c>
      <c r="P1649" s="14">
        <f t="shared" si="177"/>
        <v>113.82608695652173</v>
      </c>
      <c r="Q1649" s="8">
        <f t="shared" si="178"/>
        <v>41039.409456018519</v>
      </c>
      <c r="R1649" s="8">
        <f t="shared" si="179"/>
        <v>41069.409456018519</v>
      </c>
      <c r="S1649" t="s">
        <v>8292</v>
      </c>
      <c r="T1649" t="str">
        <f t="shared" si="180"/>
        <v>music</v>
      </c>
      <c r="U1649" t="str">
        <f t="shared" si="181"/>
        <v>pop</v>
      </c>
    </row>
    <row r="1650" spans="1:21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14">
        <f t="shared" si="175"/>
        <v>32.011111111111113</v>
      </c>
      <c r="N1650" t="b">
        <v>1</v>
      </c>
      <c r="O1650" s="5">
        <f t="shared" si="176"/>
        <v>1.2526086956521738</v>
      </c>
      <c r="P1650" s="14">
        <f t="shared" si="177"/>
        <v>32.011111111111113</v>
      </c>
      <c r="Q1650" s="8">
        <f t="shared" si="178"/>
        <v>40592.704652777778</v>
      </c>
      <c r="R1650" s="8">
        <f t="shared" si="179"/>
        <v>40622.662986111114</v>
      </c>
      <c r="S1650" t="s">
        <v>8292</v>
      </c>
      <c r="T1650" t="str">
        <f t="shared" si="180"/>
        <v>music</v>
      </c>
      <c r="U1650" t="str">
        <f t="shared" si="181"/>
        <v>pop</v>
      </c>
    </row>
    <row r="1651" spans="1:21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14">
        <f t="shared" si="175"/>
        <v>47.189259259259259</v>
      </c>
      <c r="N1651" t="b">
        <v>1</v>
      </c>
      <c r="O1651" s="5">
        <f t="shared" si="176"/>
        <v>1.0058763157894737</v>
      </c>
      <c r="P1651" s="14">
        <f t="shared" si="177"/>
        <v>47.189259259259259</v>
      </c>
      <c r="Q1651" s="8">
        <f t="shared" si="178"/>
        <v>41737.684664351851</v>
      </c>
      <c r="R1651" s="8">
        <f t="shared" si="179"/>
        <v>41782.684664351851</v>
      </c>
      <c r="S1651" t="s">
        <v>8292</v>
      </c>
      <c r="T1651" t="str">
        <f t="shared" si="180"/>
        <v>music</v>
      </c>
      <c r="U1651" t="str">
        <f t="shared" si="181"/>
        <v>pop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14">
        <f t="shared" si="175"/>
        <v>88.46875</v>
      </c>
      <c r="N1652" t="b">
        <v>1</v>
      </c>
      <c r="O1652" s="5">
        <f t="shared" si="176"/>
        <v>1.4155</v>
      </c>
      <c r="P1652" s="14">
        <f t="shared" si="177"/>
        <v>88.46875</v>
      </c>
      <c r="Q1652" s="8">
        <f t="shared" si="178"/>
        <v>41526.435613425929</v>
      </c>
      <c r="R1652" s="8">
        <f t="shared" si="179"/>
        <v>41556.435613425929</v>
      </c>
      <c r="S1652" t="s">
        <v>8292</v>
      </c>
      <c r="T1652" t="str">
        <f t="shared" si="180"/>
        <v>music</v>
      </c>
      <c r="U1652" t="str">
        <f t="shared" si="181"/>
        <v>pop</v>
      </c>
    </row>
    <row r="1653" spans="1:21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14">
        <f t="shared" si="175"/>
        <v>100.75</v>
      </c>
      <c r="N1653" t="b">
        <v>1</v>
      </c>
      <c r="O1653" s="5">
        <f t="shared" si="176"/>
        <v>1.0075000000000001</v>
      </c>
      <c r="P1653" s="14">
        <f t="shared" si="177"/>
        <v>100.75</v>
      </c>
      <c r="Q1653" s="8">
        <f t="shared" si="178"/>
        <v>40625.900694444441</v>
      </c>
      <c r="R1653" s="8">
        <f t="shared" si="179"/>
        <v>40659.290972222225</v>
      </c>
      <c r="S1653" t="s">
        <v>8292</v>
      </c>
      <c r="T1653" t="str">
        <f t="shared" si="180"/>
        <v>music</v>
      </c>
      <c r="U1653" t="str">
        <f t="shared" si="181"/>
        <v>pop</v>
      </c>
    </row>
    <row r="1654" spans="1:21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14">
        <f t="shared" si="175"/>
        <v>64.714285714285708</v>
      </c>
      <c r="N1654" t="b">
        <v>1</v>
      </c>
      <c r="O1654" s="5">
        <f t="shared" si="176"/>
        <v>1.0066666666666666</v>
      </c>
      <c r="P1654" s="14">
        <f t="shared" si="177"/>
        <v>64.714285714285708</v>
      </c>
      <c r="Q1654" s="8">
        <f t="shared" si="178"/>
        <v>41572.492974537039</v>
      </c>
      <c r="R1654" s="8">
        <f t="shared" si="179"/>
        <v>41602.534641203703</v>
      </c>
      <c r="S1654" t="s">
        <v>8292</v>
      </c>
      <c r="T1654" t="str">
        <f t="shared" si="180"/>
        <v>music</v>
      </c>
      <c r="U1654" t="str">
        <f t="shared" si="181"/>
        <v>pop</v>
      </c>
    </row>
    <row r="1655" spans="1:21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14">
        <f t="shared" si="175"/>
        <v>51.854285714285716</v>
      </c>
      <c r="N1655" t="b">
        <v>1</v>
      </c>
      <c r="O1655" s="5">
        <f t="shared" si="176"/>
        <v>1.7423040000000001</v>
      </c>
      <c r="P1655" s="14">
        <f t="shared" si="177"/>
        <v>51.854285714285716</v>
      </c>
      <c r="Q1655" s="8">
        <f t="shared" si="178"/>
        <v>40626.834444444445</v>
      </c>
      <c r="R1655" s="8">
        <f t="shared" si="179"/>
        <v>40657.834444444445</v>
      </c>
      <c r="S1655" t="s">
        <v>8292</v>
      </c>
      <c r="T1655" t="str">
        <f t="shared" si="180"/>
        <v>music</v>
      </c>
      <c r="U1655" t="str">
        <f t="shared" si="181"/>
        <v>pop</v>
      </c>
    </row>
    <row r="1656" spans="1:21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14">
        <f t="shared" si="175"/>
        <v>38.794117647058826</v>
      </c>
      <c r="N1656" t="b">
        <v>1</v>
      </c>
      <c r="O1656" s="5">
        <f t="shared" si="176"/>
        <v>1.199090909090909</v>
      </c>
      <c r="P1656" s="14">
        <f t="shared" si="177"/>
        <v>38.794117647058826</v>
      </c>
      <c r="Q1656" s="8">
        <f t="shared" si="178"/>
        <v>40987.890740740739</v>
      </c>
      <c r="R1656" s="8">
        <f t="shared" si="179"/>
        <v>41017.890740740739</v>
      </c>
      <c r="S1656" t="s">
        <v>8292</v>
      </c>
      <c r="T1656" t="str">
        <f t="shared" si="180"/>
        <v>music</v>
      </c>
      <c r="U1656" t="str">
        <f t="shared" si="181"/>
        <v>pop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14">
        <f t="shared" si="175"/>
        <v>44.645833333333336</v>
      </c>
      <c r="N1657" t="b">
        <v>1</v>
      </c>
      <c r="O1657" s="5">
        <f t="shared" si="176"/>
        <v>1.4286666666666668</v>
      </c>
      <c r="P1657" s="14">
        <f t="shared" si="177"/>
        <v>44.645833333333336</v>
      </c>
      <c r="Q1657" s="8">
        <f t="shared" si="178"/>
        <v>40974.791898148149</v>
      </c>
      <c r="R1657" s="8">
        <f t="shared" si="179"/>
        <v>41004.750231481477</v>
      </c>
      <c r="S1657" t="s">
        <v>8292</v>
      </c>
      <c r="T1657" t="str">
        <f t="shared" si="180"/>
        <v>music</v>
      </c>
      <c r="U1657" t="str">
        <f t="shared" si="181"/>
        <v>pop</v>
      </c>
    </row>
    <row r="1658" spans="1:21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14">
        <f t="shared" si="175"/>
        <v>156.77333333333334</v>
      </c>
      <c r="N1658" t="b">
        <v>1</v>
      </c>
      <c r="O1658" s="5">
        <f t="shared" si="176"/>
        <v>1.0033493333333334</v>
      </c>
      <c r="P1658" s="14">
        <f t="shared" si="177"/>
        <v>156.77333333333334</v>
      </c>
      <c r="Q1658" s="8">
        <f t="shared" si="178"/>
        <v>41226.928842592592</v>
      </c>
      <c r="R1658" s="8">
        <f t="shared" si="179"/>
        <v>41256.928842592592</v>
      </c>
      <c r="S1658" t="s">
        <v>8292</v>
      </c>
      <c r="T1658" t="str">
        <f t="shared" si="180"/>
        <v>music</v>
      </c>
      <c r="U1658" t="str">
        <f t="shared" si="181"/>
        <v>pop</v>
      </c>
    </row>
    <row r="1659" spans="1:21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14">
        <f t="shared" si="175"/>
        <v>118.70339366515837</v>
      </c>
      <c r="N1659" t="b">
        <v>1</v>
      </c>
      <c r="O1659" s="5">
        <f t="shared" si="176"/>
        <v>1.0493380000000001</v>
      </c>
      <c r="P1659" s="14">
        <f t="shared" si="177"/>
        <v>118.70339366515837</v>
      </c>
      <c r="Q1659" s="8">
        <f t="shared" si="178"/>
        <v>41023.782037037039</v>
      </c>
      <c r="R1659" s="8">
        <f t="shared" si="179"/>
        <v>41053.782037037039</v>
      </c>
      <c r="S1659" t="s">
        <v>8292</v>
      </c>
      <c r="T1659" t="str">
        <f t="shared" si="180"/>
        <v>music</v>
      </c>
      <c r="U1659" t="str">
        <f t="shared" si="181"/>
        <v>pop</v>
      </c>
    </row>
    <row r="1660" spans="1:21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14">
        <f t="shared" si="175"/>
        <v>74.149532710280369</v>
      </c>
      <c r="N1660" t="b">
        <v>1</v>
      </c>
      <c r="O1660" s="5">
        <f t="shared" si="176"/>
        <v>1.3223333333333334</v>
      </c>
      <c r="P1660" s="14">
        <f t="shared" si="177"/>
        <v>74.149532710280369</v>
      </c>
      <c r="Q1660" s="8">
        <f t="shared" si="178"/>
        <v>41223.22184027778</v>
      </c>
      <c r="R1660" s="8">
        <f t="shared" si="179"/>
        <v>41261.597222222219</v>
      </c>
      <c r="S1660" t="s">
        <v>8292</v>
      </c>
      <c r="T1660" t="str">
        <f t="shared" si="180"/>
        <v>music</v>
      </c>
      <c r="U1660" t="str">
        <f t="shared" si="181"/>
        <v>pop</v>
      </c>
    </row>
    <row r="1661" spans="1:21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14">
        <f t="shared" si="175"/>
        <v>12.533333333333333</v>
      </c>
      <c r="N1661" t="b">
        <v>1</v>
      </c>
      <c r="O1661" s="5">
        <f t="shared" si="176"/>
        <v>1.1279999999999999</v>
      </c>
      <c r="P1661" s="14">
        <f t="shared" si="177"/>
        <v>12.533333333333333</v>
      </c>
      <c r="Q1661" s="8">
        <f t="shared" si="178"/>
        <v>41596.913437499999</v>
      </c>
      <c r="R1661" s="8">
        <f t="shared" si="179"/>
        <v>41625.5</v>
      </c>
      <c r="S1661" t="s">
        <v>8292</v>
      </c>
      <c r="T1661" t="str">
        <f t="shared" si="180"/>
        <v>music</v>
      </c>
      <c r="U1661" t="str">
        <f t="shared" si="181"/>
        <v>pop</v>
      </c>
    </row>
    <row r="1662" spans="1:21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14">
        <f t="shared" si="175"/>
        <v>27.861111111111111</v>
      </c>
      <c r="N1662" t="b">
        <v>1</v>
      </c>
      <c r="O1662" s="5">
        <f t="shared" si="176"/>
        <v>12.5375</v>
      </c>
      <c r="P1662" s="14">
        <f t="shared" si="177"/>
        <v>27.861111111111111</v>
      </c>
      <c r="Q1662" s="8">
        <f t="shared" si="178"/>
        <v>42459.693865740745</v>
      </c>
      <c r="R1662" s="8">
        <f t="shared" si="179"/>
        <v>42490.915972222225</v>
      </c>
      <c r="S1662" t="s">
        <v>8292</v>
      </c>
      <c r="T1662" t="str">
        <f t="shared" si="180"/>
        <v>music</v>
      </c>
      <c r="U1662" t="str">
        <f t="shared" si="181"/>
        <v>pop</v>
      </c>
    </row>
    <row r="1663" spans="1:21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14">
        <f t="shared" si="175"/>
        <v>80.178217821782184</v>
      </c>
      <c r="N1663" t="b">
        <v>1</v>
      </c>
      <c r="O1663" s="5">
        <f t="shared" si="176"/>
        <v>1.0250632911392406</v>
      </c>
      <c r="P1663" s="14">
        <f t="shared" si="177"/>
        <v>80.178217821782184</v>
      </c>
      <c r="Q1663" s="8">
        <f t="shared" si="178"/>
        <v>42343.998043981483</v>
      </c>
      <c r="R1663" s="8">
        <f t="shared" si="179"/>
        <v>42386.875</v>
      </c>
      <c r="S1663" t="s">
        <v>8292</v>
      </c>
      <c r="T1663" t="str">
        <f t="shared" si="180"/>
        <v>music</v>
      </c>
      <c r="U1663" t="str">
        <f t="shared" si="181"/>
        <v>pop</v>
      </c>
    </row>
    <row r="1664" spans="1:21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14">
        <f t="shared" si="175"/>
        <v>132.43548387096774</v>
      </c>
      <c r="N1664" t="b">
        <v>1</v>
      </c>
      <c r="O1664" s="5">
        <f t="shared" si="176"/>
        <v>1.026375</v>
      </c>
      <c r="P1664" s="14">
        <f t="shared" si="177"/>
        <v>132.43548387096774</v>
      </c>
      <c r="Q1664" s="8">
        <f t="shared" si="178"/>
        <v>40848.198333333334</v>
      </c>
      <c r="R1664" s="8">
        <f t="shared" si="179"/>
        <v>40908.239999999998</v>
      </c>
      <c r="S1664" t="s">
        <v>8292</v>
      </c>
      <c r="T1664" t="str">
        <f t="shared" si="180"/>
        <v>music</v>
      </c>
      <c r="U1664" t="str">
        <f t="shared" si="181"/>
        <v>pop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14">
        <f t="shared" si="175"/>
        <v>33.75</v>
      </c>
      <c r="N1665" t="b">
        <v>1</v>
      </c>
      <c r="O1665" s="5">
        <f t="shared" si="176"/>
        <v>1.08</v>
      </c>
      <c r="P1665" s="14">
        <f t="shared" si="177"/>
        <v>33.75</v>
      </c>
      <c r="Q1665" s="8">
        <f t="shared" si="178"/>
        <v>42006.02207175926</v>
      </c>
      <c r="R1665" s="8">
        <f t="shared" si="179"/>
        <v>42036.02207175926</v>
      </c>
      <c r="S1665" t="s">
        <v>8292</v>
      </c>
      <c r="T1665" t="str">
        <f t="shared" si="180"/>
        <v>music</v>
      </c>
      <c r="U1665" t="str">
        <f t="shared" si="181"/>
        <v>pop</v>
      </c>
    </row>
    <row r="1666" spans="1:21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14">
        <f t="shared" ref="M1666:M1729" si="182">$E1666/$L1666</f>
        <v>34.384494382022467</v>
      </c>
      <c r="N1666" t="b">
        <v>1</v>
      </c>
      <c r="O1666" s="5">
        <f t="shared" ref="O1666:O1729" si="183">E1666/D1666</f>
        <v>1.2240879999999998</v>
      </c>
      <c r="P1666" s="14">
        <f t="shared" ref="P1666:P1729" si="184">$E1666/$L1666</f>
        <v>34.384494382022467</v>
      </c>
      <c r="Q1666" s="8">
        <f t="shared" ref="Q1666:Q1729" si="185">(((J1666/60)/60)/24)+DATE(1970,1,1)</f>
        <v>40939.761782407404</v>
      </c>
      <c r="R1666" s="8">
        <f t="shared" ref="R1666:R1729" si="186">(((I1666/60)/60)/24)+DATE(1970,1,1)</f>
        <v>40984.165972222225</v>
      </c>
      <c r="S1666" t="s">
        <v>8292</v>
      </c>
      <c r="T1666" t="str">
        <f t="shared" ref="T1666:T1729" si="187">LEFT(S1666, SEARCH("/",S1666,1)-1)</f>
        <v>music</v>
      </c>
      <c r="U1666" t="str">
        <f t="shared" ref="U1666:U1729" si="188">RIGHT(S1666,LEN(S1666)-SEARCH("/",S1666,1))</f>
        <v>pop</v>
      </c>
    </row>
    <row r="1667" spans="1:21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14">
        <f t="shared" si="182"/>
        <v>44.956989247311824</v>
      </c>
      <c r="N1667" t="b">
        <v>1</v>
      </c>
      <c r="O1667" s="5">
        <f t="shared" si="183"/>
        <v>1.1945714285714286</v>
      </c>
      <c r="P1667" s="14">
        <f t="shared" si="184"/>
        <v>44.956989247311824</v>
      </c>
      <c r="Q1667" s="8">
        <f t="shared" si="185"/>
        <v>40564.649456018517</v>
      </c>
      <c r="R1667" s="8">
        <f t="shared" si="186"/>
        <v>40596.125</v>
      </c>
      <c r="S1667" t="s">
        <v>8292</v>
      </c>
      <c r="T1667" t="str">
        <f t="shared" si="187"/>
        <v>music</v>
      </c>
      <c r="U1667" t="str">
        <f t="shared" si="188"/>
        <v>pop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14">
        <f t="shared" si="182"/>
        <v>41.04081632653061</v>
      </c>
      <c r="N1668" t="b">
        <v>1</v>
      </c>
      <c r="O1668" s="5">
        <f t="shared" si="183"/>
        <v>1.6088</v>
      </c>
      <c r="P1668" s="14">
        <f t="shared" si="184"/>
        <v>41.04081632653061</v>
      </c>
      <c r="Q1668" s="8">
        <f t="shared" si="185"/>
        <v>41331.253159722226</v>
      </c>
      <c r="R1668" s="8">
        <f t="shared" si="186"/>
        <v>41361.211493055554</v>
      </c>
      <c r="S1668" t="s">
        <v>8292</v>
      </c>
      <c r="T1668" t="str">
        <f t="shared" si="187"/>
        <v>music</v>
      </c>
      <c r="U1668" t="str">
        <f t="shared" si="188"/>
        <v>pop</v>
      </c>
    </row>
    <row r="1669" spans="1:21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14">
        <f t="shared" si="182"/>
        <v>52.597560975609753</v>
      </c>
      <c r="N1669" t="b">
        <v>1</v>
      </c>
      <c r="O1669" s="5">
        <f t="shared" si="183"/>
        <v>1.2685294117647059</v>
      </c>
      <c r="P1669" s="14">
        <f t="shared" si="184"/>
        <v>52.597560975609753</v>
      </c>
      <c r="Q1669" s="8">
        <f t="shared" si="185"/>
        <v>41682.0705787037</v>
      </c>
      <c r="R1669" s="8">
        <f t="shared" si="186"/>
        <v>41709.290972222225</v>
      </c>
      <c r="S1669" t="s">
        <v>8292</v>
      </c>
      <c r="T1669" t="str">
        <f t="shared" si="187"/>
        <v>music</v>
      </c>
      <c r="U1669" t="str">
        <f t="shared" si="188"/>
        <v>pop</v>
      </c>
    </row>
    <row r="1670" spans="1:21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14">
        <f t="shared" si="182"/>
        <v>70.784482758620683</v>
      </c>
      <c r="N1670" t="b">
        <v>1</v>
      </c>
      <c r="O1670" s="5">
        <f t="shared" si="183"/>
        <v>1.026375</v>
      </c>
      <c r="P1670" s="14">
        <f t="shared" si="184"/>
        <v>70.784482758620683</v>
      </c>
      <c r="Q1670" s="8">
        <f t="shared" si="185"/>
        <v>40845.14975694444</v>
      </c>
      <c r="R1670" s="8">
        <f t="shared" si="186"/>
        <v>40875.191423611112</v>
      </c>
      <c r="S1670" t="s">
        <v>8292</v>
      </c>
      <c r="T1670" t="str">
        <f t="shared" si="187"/>
        <v>music</v>
      </c>
      <c r="U1670" t="str">
        <f t="shared" si="188"/>
        <v>pop</v>
      </c>
    </row>
    <row r="1671" spans="1:21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14">
        <f t="shared" si="182"/>
        <v>53.75</v>
      </c>
      <c r="N1671" t="b">
        <v>1</v>
      </c>
      <c r="O1671" s="5">
        <f t="shared" si="183"/>
        <v>1.3975</v>
      </c>
      <c r="P1671" s="14">
        <f t="shared" si="184"/>
        <v>53.75</v>
      </c>
      <c r="Q1671" s="8">
        <f t="shared" si="185"/>
        <v>42461.885138888887</v>
      </c>
      <c r="R1671" s="8">
        <f t="shared" si="186"/>
        <v>42521.885138888887</v>
      </c>
      <c r="S1671" t="s">
        <v>8292</v>
      </c>
      <c r="T1671" t="str">
        <f t="shared" si="187"/>
        <v>music</v>
      </c>
      <c r="U1671" t="str">
        <f t="shared" si="188"/>
        <v>pop</v>
      </c>
    </row>
    <row r="1672" spans="1:21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14">
        <f t="shared" si="182"/>
        <v>44.608695652173914</v>
      </c>
      <c r="N1672" t="b">
        <v>1</v>
      </c>
      <c r="O1672" s="5">
        <f t="shared" si="183"/>
        <v>1.026</v>
      </c>
      <c r="P1672" s="14">
        <f t="shared" si="184"/>
        <v>44.608695652173914</v>
      </c>
      <c r="Q1672" s="8">
        <f t="shared" si="185"/>
        <v>40313.930543981485</v>
      </c>
      <c r="R1672" s="8">
        <f t="shared" si="186"/>
        <v>40364.166666666664</v>
      </c>
      <c r="S1672" t="s">
        <v>8292</v>
      </c>
      <c r="T1672" t="str">
        <f t="shared" si="187"/>
        <v>music</v>
      </c>
      <c r="U1672" t="str">
        <f t="shared" si="188"/>
        <v>pop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14">
        <f t="shared" si="182"/>
        <v>26.148961038961041</v>
      </c>
      <c r="N1673" t="b">
        <v>1</v>
      </c>
      <c r="O1673" s="5">
        <f t="shared" si="183"/>
        <v>1.0067349999999999</v>
      </c>
      <c r="P1673" s="14">
        <f t="shared" si="184"/>
        <v>26.148961038961041</v>
      </c>
      <c r="Q1673" s="8">
        <f t="shared" si="185"/>
        <v>42553.54414351852</v>
      </c>
      <c r="R1673" s="8">
        <f t="shared" si="186"/>
        <v>42583.54414351852</v>
      </c>
      <c r="S1673" t="s">
        <v>8292</v>
      </c>
      <c r="T1673" t="str">
        <f t="shared" si="187"/>
        <v>music</v>
      </c>
      <c r="U1673" t="str">
        <f t="shared" si="188"/>
        <v>pop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14">
        <f t="shared" si="182"/>
        <v>39.183673469387756</v>
      </c>
      <c r="N1674" t="b">
        <v>1</v>
      </c>
      <c r="O1674" s="5">
        <f t="shared" si="183"/>
        <v>1.1294117647058823</v>
      </c>
      <c r="P1674" s="14">
        <f t="shared" si="184"/>
        <v>39.183673469387756</v>
      </c>
      <c r="Q1674" s="8">
        <f t="shared" si="185"/>
        <v>41034.656597222223</v>
      </c>
      <c r="R1674" s="8">
        <f t="shared" si="186"/>
        <v>41064.656597222223</v>
      </c>
      <c r="S1674" t="s">
        <v>8292</v>
      </c>
      <c r="T1674" t="str">
        <f t="shared" si="187"/>
        <v>music</v>
      </c>
      <c r="U1674" t="str">
        <f t="shared" si="188"/>
        <v>pop</v>
      </c>
    </row>
    <row r="1675" spans="1:21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14">
        <f t="shared" si="182"/>
        <v>45.593220338983052</v>
      </c>
      <c r="N1675" t="b">
        <v>1</v>
      </c>
      <c r="O1675" s="5">
        <f t="shared" si="183"/>
        <v>1.2809523809523808</v>
      </c>
      <c r="P1675" s="14">
        <f t="shared" si="184"/>
        <v>45.593220338983052</v>
      </c>
      <c r="Q1675" s="8">
        <f t="shared" si="185"/>
        <v>42039.878379629634</v>
      </c>
      <c r="R1675" s="8">
        <f t="shared" si="186"/>
        <v>42069.878379629634</v>
      </c>
      <c r="S1675" t="s">
        <v>8292</v>
      </c>
      <c r="T1675" t="str">
        <f t="shared" si="187"/>
        <v>music</v>
      </c>
      <c r="U1675" t="str">
        <f t="shared" si="188"/>
        <v>pop</v>
      </c>
    </row>
    <row r="1676" spans="1:21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14">
        <f t="shared" si="182"/>
        <v>89.247787610619469</v>
      </c>
      <c r="N1676" t="b">
        <v>1</v>
      </c>
      <c r="O1676" s="5">
        <f t="shared" si="183"/>
        <v>2.0169999999999999</v>
      </c>
      <c r="P1676" s="14">
        <f t="shared" si="184"/>
        <v>89.247787610619469</v>
      </c>
      <c r="Q1676" s="8">
        <f t="shared" si="185"/>
        <v>42569.605393518519</v>
      </c>
      <c r="R1676" s="8">
        <f t="shared" si="186"/>
        <v>42600.290972222225</v>
      </c>
      <c r="S1676" t="s">
        <v>8292</v>
      </c>
      <c r="T1676" t="str">
        <f t="shared" si="187"/>
        <v>music</v>
      </c>
      <c r="U1676" t="str">
        <f t="shared" si="188"/>
        <v>pop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14">
        <f t="shared" si="182"/>
        <v>40.416470588235299</v>
      </c>
      <c r="N1677" t="b">
        <v>1</v>
      </c>
      <c r="O1677" s="5">
        <f t="shared" si="183"/>
        <v>1.37416</v>
      </c>
      <c r="P1677" s="14">
        <f t="shared" si="184"/>
        <v>40.416470588235299</v>
      </c>
      <c r="Q1677" s="8">
        <f t="shared" si="185"/>
        <v>40802.733101851853</v>
      </c>
      <c r="R1677" s="8">
        <f t="shared" si="186"/>
        <v>40832.918749999997</v>
      </c>
      <c r="S1677" t="s">
        <v>8292</v>
      </c>
      <c r="T1677" t="str">
        <f t="shared" si="187"/>
        <v>music</v>
      </c>
      <c r="U1677" t="str">
        <f t="shared" si="188"/>
        <v>pop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14">
        <f t="shared" si="182"/>
        <v>82.38095238095238</v>
      </c>
      <c r="N1678" t="b">
        <v>1</v>
      </c>
      <c r="O1678" s="5">
        <f t="shared" si="183"/>
        <v>1.1533333333333333</v>
      </c>
      <c r="P1678" s="14">
        <f t="shared" si="184"/>
        <v>82.38095238095238</v>
      </c>
      <c r="Q1678" s="8">
        <f t="shared" si="185"/>
        <v>40973.72623842593</v>
      </c>
      <c r="R1678" s="8">
        <f t="shared" si="186"/>
        <v>41020.165972222225</v>
      </c>
      <c r="S1678" t="s">
        <v>8292</v>
      </c>
      <c r="T1678" t="str">
        <f t="shared" si="187"/>
        <v>music</v>
      </c>
      <c r="U1678" t="str">
        <f t="shared" si="188"/>
        <v>pop</v>
      </c>
    </row>
    <row r="1679" spans="1:21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14">
        <f t="shared" si="182"/>
        <v>159.52380952380952</v>
      </c>
      <c r="N1679" t="b">
        <v>1</v>
      </c>
      <c r="O1679" s="5">
        <f t="shared" si="183"/>
        <v>1.1166666666666667</v>
      </c>
      <c r="P1679" s="14">
        <f t="shared" si="184"/>
        <v>159.52380952380952</v>
      </c>
      <c r="Q1679" s="8">
        <f t="shared" si="185"/>
        <v>42416.407129629632</v>
      </c>
      <c r="R1679" s="8">
        <f t="shared" si="186"/>
        <v>42476.249305555553</v>
      </c>
      <c r="S1679" t="s">
        <v>8292</v>
      </c>
      <c r="T1679" t="str">
        <f t="shared" si="187"/>
        <v>music</v>
      </c>
      <c r="U1679" t="str">
        <f t="shared" si="188"/>
        <v>pop</v>
      </c>
    </row>
    <row r="1680" spans="1:21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14">
        <f t="shared" si="182"/>
        <v>36.244897959183675</v>
      </c>
      <c r="N1680" t="b">
        <v>1</v>
      </c>
      <c r="O1680" s="5">
        <f t="shared" si="183"/>
        <v>1.1839999999999999</v>
      </c>
      <c r="P1680" s="14">
        <f t="shared" si="184"/>
        <v>36.244897959183675</v>
      </c>
      <c r="Q1680" s="8">
        <f t="shared" si="185"/>
        <v>41662.854988425926</v>
      </c>
      <c r="R1680" s="8">
        <f t="shared" si="186"/>
        <v>41676.854988425926</v>
      </c>
      <c r="S1680" t="s">
        <v>8292</v>
      </c>
      <c r="T1680" t="str">
        <f t="shared" si="187"/>
        <v>music</v>
      </c>
      <c r="U1680" t="str">
        <f t="shared" si="188"/>
        <v>pop</v>
      </c>
    </row>
    <row r="1681" spans="1:21" ht="43.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14">
        <f t="shared" si="182"/>
        <v>62.5</v>
      </c>
      <c r="N1681" t="b">
        <v>1</v>
      </c>
      <c r="O1681" s="5">
        <f t="shared" si="183"/>
        <v>1.75</v>
      </c>
      <c r="P1681" s="14">
        <f t="shared" si="184"/>
        <v>62.5</v>
      </c>
      <c r="Q1681" s="8">
        <f t="shared" si="185"/>
        <v>40723.068807870368</v>
      </c>
      <c r="R1681" s="8">
        <f t="shared" si="186"/>
        <v>40746.068807870368</v>
      </c>
      <c r="S1681" t="s">
        <v>8292</v>
      </c>
      <c r="T1681" t="str">
        <f t="shared" si="187"/>
        <v>music</v>
      </c>
      <c r="U1681" t="str">
        <f t="shared" si="188"/>
        <v>pop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14">
        <f t="shared" si="182"/>
        <v>47</v>
      </c>
      <c r="N1682" t="b">
        <v>1</v>
      </c>
      <c r="O1682" s="5">
        <f t="shared" si="183"/>
        <v>1.175</v>
      </c>
      <c r="P1682" s="14">
        <f t="shared" si="184"/>
        <v>47</v>
      </c>
      <c r="Q1682" s="8">
        <f t="shared" si="185"/>
        <v>41802.757719907408</v>
      </c>
      <c r="R1682" s="8">
        <f t="shared" si="186"/>
        <v>41832.757719907408</v>
      </c>
      <c r="S1682" t="s">
        <v>8292</v>
      </c>
      <c r="T1682" t="str">
        <f t="shared" si="187"/>
        <v>music</v>
      </c>
      <c r="U1682" t="str">
        <f t="shared" si="188"/>
        <v>pop</v>
      </c>
    </row>
    <row r="1683" spans="1:21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14">
        <f t="shared" si="182"/>
        <v>74.575090497737563</v>
      </c>
      <c r="N1683" t="b">
        <v>0</v>
      </c>
      <c r="O1683" s="5">
        <f t="shared" si="183"/>
        <v>1.0142212307692309</v>
      </c>
      <c r="P1683" s="14">
        <f t="shared" si="184"/>
        <v>74.575090497737563</v>
      </c>
      <c r="Q1683" s="8">
        <f t="shared" si="185"/>
        <v>42774.121342592596</v>
      </c>
      <c r="R1683" s="8">
        <f t="shared" si="186"/>
        <v>42823.083333333328</v>
      </c>
      <c r="S1683" t="s">
        <v>8293</v>
      </c>
      <c r="T1683" t="str">
        <f t="shared" si="187"/>
        <v>music</v>
      </c>
      <c r="U1683" t="str">
        <f t="shared" si="188"/>
        <v>faith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14" t="e">
        <f t="shared" si="182"/>
        <v>#DIV/0!</v>
      </c>
      <c r="N1684" t="b">
        <v>0</v>
      </c>
      <c r="O1684" s="5">
        <f t="shared" si="183"/>
        <v>0</v>
      </c>
      <c r="P1684" s="14" t="e">
        <f t="shared" si="184"/>
        <v>#DIV/0!</v>
      </c>
      <c r="Q1684" s="8">
        <f t="shared" si="185"/>
        <v>42779.21365740741</v>
      </c>
      <c r="R1684" s="8">
        <f t="shared" si="186"/>
        <v>42839.171990740739</v>
      </c>
      <c r="S1684" t="s">
        <v>8293</v>
      </c>
      <c r="T1684" t="str">
        <f t="shared" si="187"/>
        <v>music</v>
      </c>
      <c r="U1684" t="str">
        <f t="shared" si="188"/>
        <v>faith</v>
      </c>
    </row>
    <row r="1685" spans="1:21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14">
        <f t="shared" si="182"/>
        <v>76</v>
      </c>
      <c r="N1685" t="b">
        <v>0</v>
      </c>
      <c r="O1685" s="5">
        <f t="shared" si="183"/>
        <v>0.21714285714285714</v>
      </c>
      <c r="P1685" s="14">
        <f t="shared" si="184"/>
        <v>76</v>
      </c>
      <c r="Q1685" s="8">
        <f t="shared" si="185"/>
        <v>42808.781689814816</v>
      </c>
      <c r="R1685" s="8">
        <f t="shared" si="186"/>
        <v>42832.781689814816</v>
      </c>
      <c r="S1685" t="s">
        <v>8293</v>
      </c>
      <c r="T1685" t="str">
        <f t="shared" si="187"/>
        <v>music</v>
      </c>
      <c r="U1685" t="str">
        <f t="shared" si="188"/>
        <v>faith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14">
        <f t="shared" si="182"/>
        <v>86.43564356435644</v>
      </c>
      <c r="N1686" t="b">
        <v>0</v>
      </c>
      <c r="O1686" s="5">
        <f t="shared" si="183"/>
        <v>1.0912500000000001</v>
      </c>
      <c r="P1686" s="14">
        <f t="shared" si="184"/>
        <v>86.43564356435644</v>
      </c>
      <c r="Q1686" s="8">
        <f t="shared" si="185"/>
        <v>42783.815289351856</v>
      </c>
      <c r="R1686" s="8">
        <f t="shared" si="186"/>
        <v>42811.773622685185</v>
      </c>
      <c r="S1686" t="s">
        <v>8293</v>
      </c>
      <c r="T1686" t="str">
        <f t="shared" si="187"/>
        <v>music</v>
      </c>
      <c r="U1686" t="str">
        <f t="shared" si="188"/>
        <v>faith</v>
      </c>
    </row>
    <row r="1687" spans="1:21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14">
        <f t="shared" si="182"/>
        <v>24</v>
      </c>
      <c r="N1687" t="b">
        <v>0</v>
      </c>
      <c r="O1687" s="5">
        <f t="shared" si="183"/>
        <v>1.0285714285714285</v>
      </c>
      <c r="P1687" s="14">
        <f t="shared" si="184"/>
        <v>24</v>
      </c>
      <c r="Q1687" s="8">
        <f t="shared" si="185"/>
        <v>42788.2502662037</v>
      </c>
      <c r="R1687" s="8">
        <f t="shared" si="186"/>
        <v>42818.208599537036</v>
      </c>
      <c r="S1687" t="s">
        <v>8293</v>
      </c>
      <c r="T1687" t="str">
        <f t="shared" si="187"/>
        <v>music</v>
      </c>
      <c r="U1687" t="str">
        <f t="shared" si="188"/>
        <v>faith</v>
      </c>
    </row>
    <row r="1688" spans="1:21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14">
        <f t="shared" si="182"/>
        <v>18</v>
      </c>
      <c r="N1688" t="b">
        <v>0</v>
      </c>
      <c r="O1688" s="5">
        <f t="shared" si="183"/>
        <v>3.5999999999999999E-3</v>
      </c>
      <c r="P1688" s="14">
        <f t="shared" si="184"/>
        <v>18</v>
      </c>
      <c r="Q1688" s="8">
        <f t="shared" si="185"/>
        <v>42792.843969907408</v>
      </c>
      <c r="R1688" s="8">
        <f t="shared" si="186"/>
        <v>42852.802303240736</v>
      </c>
      <c r="S1688" t="s">
        <v>8293</v>
      </c>
      <c r="T1688" t="str">
        <f t="shared" si="187"/>
        <v>music</v>
      </c>
      <c r="U1688" t="str">
        <f t="shared" si="188"/>
        <v>faith</v>
      </c>
    </row>
    <row r="1689" spans="1:21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14">
        <f t="shared" si="182"/>
        <v>80.128205128205124</v>
      </c>
      <c r="N1689" t="b">
        <v>0</v>
      </c>
      <c r="O1689" s="5">
        <f t="shared" si="183"/>
        <v>0.3125</v>
      </c>
      <c r="P1689" s="14">
        <f t="shared" si="184"/>
        <v>80.128205128205124</v>
      </c>
      <c r="Q1689" s="8">
        <f t="shared" si="185"/>
        <v>42802.046817129631</v>
      </c>
      <c r="R1689" s="8">
        <f t="shared" si="186"/>
        <v>42835.84375</v>
      </c>
      <c r="S1689" t="s">
        <v>8293</v>
      </c>
      <c r="T1689" t="str">
        <f t="shared" si="187"/>
        <v>music</v>
      </c>
      <c r="U1689" t="str">
        <f t="shared" si="188"/>
        <v>faith</v>
      </c>
    </row>
    <row r="1690" spans="1:21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14">
        <f t="shared" si="182"/>
        <v>253.14285714285714</v>
      </c>
      <c r="N1690" t="b">
        <v>0</v>
      </c>
      <c r="O1690" s="5">
        <f t="shared" si="183"/>
        <v>0.443</v>
      </c>
      <c r="P1690" s="14">
        <f t="shared" si="184"/>
        <v>253.14285714285714</v>
      </c>
      <c r="Q1690" s="8">
        <f t="shared" si="185"/>
        <v>42804.534652777773</v>
      </c>
      <c r="R1690" s="8">
        <f t="shared" si="186"/>
        <v>42834.492986111116</v>
      </c>
      <c r="S1690" t="s">
        <v>8293</v>
      </c>
      <c r="T1690" t="str">
        <f t="shared" si="187"/>
        <v>music</v>
      </c>
      <c r="U1690" t="str">
        <f t="shared" si="188"/>
        <v>faith</v>
      </c>
    </row>
    <row r="1691" spans="1:2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14">
        <f t="shared" si="182"/>
        <v>171.42857142857142</v>
      </c>
      <c r="N1691" t="b">
        <v>0</v>
      </c>
      <c r="O1691" s="5">
        <f t="shared" si="183"/>
        <v>1</v>
      </c>
      <c r="P1691" s="14">
        <f t="shared" si="184"/>
        <v>171.42857142857142</v>
      </c>
      <c r="Q1691" s="8">
        <f t="shared" si="185"/>
        <v>42780.942476851851</v>
      </c>
      <c r="R1691" s="8">
        <f t="shared" si="186"/>
        <v>42810.900810185187</v>
      </c>
      <c r="S1691" t="s">
        <v>8293</v>
      </c>
      <c r="T1691" t="str">
        <f t="shared" si="187"/>
        <v>music</v>
      </c>
      <c r="U1691" t="str">
        <f t="shared" si="188"/>
        <v>faith</v>
      </c>
    </row>
    <row r="1692" spans="1:21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14">
        <f t="shared" si="182"/>
        <v>57.727272727272727</v>
      </c>
      <c r="N1692" t="b">
        <v>0</v>
      </c>
      <c r="O1692" s="5">
        <f t="shared" si="183"/>
        <v>0.254</v>
      </c>
      <c r="P1692" s="14">
        <f t="shared" si="184"/>
        <v>57.727272727272727</v>
      </c>
      <c r="Q1692" s="8">
        <f t="shared" si="185"/>
        <v>42801.43104166667</v>
      </c>
      <c r="R1692" s="8">
        <f t="shared" si="186"/>
        <v>42831.389374999999</v>
      </c>
      <c r="S1692" t="s">
        <v>8293</v>
      </c>
      <c r="T1692" t="str">
        <f t="shared" si="187"/>
        <v>music</v>
      </c>
      <c r="U1692" t="str">
        <f t="shared" si="188"/>
        <v>faith</v>
      </c>
    </row>
    <row r="1693" spans="1:21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14">
        <f t="shared" si="182"/>
        <v>264.26315789473682</v>
      </c>
      <c r="N1693" t="b">
        <v>0</v>
      </c>
      <c r="O1693" s="5">
        <f t="shared" si="183"/>
        <v>0.33473333333333333</v>
      </c>
      <c r="P1693" s="14">
        <f t="shared" si="184"/>
        <v>264.26315789473682</v>
      </c>
      <c r="Q1693" s="8">
        <f t="shared" si="185"/>
        <v>42795.701481481476</v>
      </c>
      <c r="R1693" s="8">
        <f t="shared" si="186"/>
        <v>42828.041666666672</v>
      </c>
      <c r="S1693" t="s">
        <v>8293</v>
      </c>
      <c r="T1693" t="str">
        <f t="shared" si="187"/>
        <v>music</v>
      </c>
      <c r="U1693" t="str">
        <f t="shared" si="188"/>
        <v>faith</v>
      </c>
    </row>
    <row r="1694" spans="1:21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14">
        <f t="shared" si="182"/>
        <v>159.33333333333334</v>
      </c>
      <c r="N1694" t="b">
        <v>0</v>
      </c>
      <c r="O1694" s="5">
        <f t="shared" si="183"/>
        <v>0.47799999999999998</v>
      </c>
      <c r="P1694" s="14">
        <f t="shared" si="184"/>
        <v>159.33333333333334</v>
      </c>
      <c r="Q1694" s="8">
        <f t="shared" si="185"/>
        <v>42788.151238425926</v>
      </c>
      <c r="R1694" s="8">
        <f t="shared" si="186"/>
        <v>42820.999305555553</v>
      </c>
      <c r="S1694" t="s">
        <v>8293</v>
      </c>
      <c r="T1694" t="str">
        <f t="shared" si="187"/>
        <v>music</v>
      </c>
      <c r="U1694" t="str">
        <f t="shared" si="188"/>
        <v>faith</v>
      </c>
    </row>
    <row r="1695" spans="1:21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14">
        <f t="shared" si="182"/>
        <v>35</v>
      </c>
      <c r="N1695" t="b">
        <v>0</v>
      </c>
      <c r="O1695" s="5">
        <f t="shared" si="183"/>
        <v>9.3333333333333338E-2</v>
      </c>
      <c r="P1695" s="14">
        <f t="shared" si="184"/>
        <v>35</v>
      </c>
      <c r="Q1695" s="8">
        <f t="shared" si="185"/>
        <v>42803.920277777783</v>
      </c>
      <c r="R1695" s="8">
        <f t="shared" si="186"/>
        <v>42834.833333333328</v>
      </c>
      <c r="S1695" t="s">
        <v>8293</v>
      </c>
      <c r="T1695" t="str">
        <f t="shared" si="187"/>
        <v>music</v>
      </c>
      <c r="U1695" t="str">
        <f t="shared" si="188"/>
        <v>faith</v>
      </c>
    </row>
    <row r="1696" spans="1:21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14">
        <f t="shared" si="182"/>
        <v>5</v>
      </c>
      <c r="N1696" t="b">
        <v>0</v>
      </c>
      <c r="O1696" s="5">
        <f t="shared" si="183"/>
        <v>5.0000000000000001E-4</v>
      </c>
      <c r="P1696" s="14">
        <f t="shared" si="184"/>
        <v>5</v>
      </c>
      <c r="Q1696" s="8">
        <f t="shared" si="185"/>
        <v>42791.669837962967</v>
      </c>
      <c r="R1696" s="8">
        <f t="shared" si="186"/>
        <v>42821.191666666666</v>
      </c>
      <c r="S1696" t="s">
        <v>8293</v>
      </c>
      <c r="T1696" t="str">
        <f t="shared" si="187"/>
        <v>music</v>
      </c>
      <c r="U1696" t="str">
        <f t="shared" si="188"/>
        <v>faith</v>
      </c>
    </row>
    <row r="1697" spans="1:21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14">
        <f t="shared" si="182"/>
        <v>61.086956521739133</v>
      </c>
      <c r="N1697" t="b">
        <v>0</v>
      </c>
      <c r="O1697" s="5">
        <f t="shared" si="183"/>
        <v>0.11708333333333333</v>
      </c>
      <c r="P1697" s="14">
        <f t="shared" si="184"/>
        <v>61.086956521739133</v>
      </c>
      <c r="Q1697" s="8">
        <f t="shared" si="185"/>
        <v>42801.031412037039</v>
      </c>
      <c r="R1697" s="8">
        <f t="shared" si="186"/>
        <v>42835.041666666672</v>
      </c>
      <c r="S1697" t="s">
        <v>8293</v>
      </c>
      <c r="T1697" t="str">
        <f t="shared" si="187"/>
        <v>music</v>
      </c>
      <c r="U1697" t="str">
        <f t="shared" si="188"/>
        <v>faith</v>
      </c>
    </row>
    <row r="1698" spans="1:21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14" t="e">
        <f t="shared" si="182"/>
        <v>#DIV/0!</v>
      </c>
      <c r="N1698" t="b">
        <v>0</v>
      </c>
      <c r="O1698" s="5">
        <f t="shared" si="183"/>
        <v>0</v>
      </c>
      <c r="P1698" s="14" t="e">
        <f t="shared" si="184"/>
        <v>#DIV/0!</v>
      </c>
      <c r="Q1698" s="8">
        <f t="shared" si="185"/>
        <v>42796.069571759261</v>
      </c>
      <c r="R1698" s="8">
        <f t="shared" si="186"/>
        <v>42826.027905092589</v>
      </c>
      <c r="S1698" t="s">
        <v>8293</v>
      </c>
      <c r="T1698" t="str">
        <f t="shared" si="187"/>
        <v>music</v>
      </c>
      <c r="U1698" t="str">
        <f t="shared" si="188"/>
        <v>faith</v>
      </c>
    </row>
    <row r="1699" spans="1:21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14">
        <f t="shared" si="182"/>
        <v>114.81818181818181</v>
      </c>
      <c r="N1699" t="b">
        <v>0</v>
      </c>
      <c r="O1699" s="5">
        <f t="shared" si="183"/>
        <v>0.20208000000000001</v>
      </c>
      <c r="P1699" s="14">
        <f t="shared" si="184"/>
        <v>114.81818181818181</v>
      </c>
      <c r="Q1699" s="8">
        <f t="shared" si="185"/>
        <v>42805.032962962956</v>
      </c>
      <c r="R1699" s="8">
        <f t="shared" si="186"/>
        <v>42834.991296296299</v>
      </c>
      <c r="S1699" t="s">
        <v>8293</v>
      </c>
      <c r="T1699" t="str">
        <f t="shared" si="187"/>
        <v>music</v>
      </c>
      <c r="U1699" t="str">
        <f t="shared" si="188"/>
        <v>faith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14" t="e">
        <f t="shared" si="182"/>
        <v>#DIV/0!</v>
      </c>
      <c r="N1700" t="b">
        <v>0</v>
      </c>
      <c r="O1700" s="5">
        <f t="shared" si="183"/>
        <v>0</v>
      </c>
      <c r="P1700" s="14" t="e">
        <f t="shared" si="184"/>
        <v>#DIV/0!</v>
      </c>
      <c r="Q1700" s="8">
        <f t="shared" si="185"/>
        <v>42796.207870370374</v>
      </c>
      <c r="R1700" s="8">
        <f t="shared" si="186"/>
        <v>42820.147916666669</v>
      </c>
      <c r="S1700" t="s">
        <v>8293</v>
      </c>
      <c r="T1700" t="str">
        <f t="shared" si="187"/>
        <v>music</v>
      </c>
      <c r="U1700" t="str">
        <f t="shared" si="188"/>
        <v>faith</v>
      </c>
    </row>
    <row r="1701" spans="1:21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14">
        <f t="shared" si="182"/>
        <v>54</v>
      </c>
      <c r="N1701" t="b">
        <v>0</v>
      </c>
      <c r="O1701" s="5">
        <f t="shared" si="183"/>
        <v>4.2311459353574929E-2</v>
      </c>
      <c r="P1701" s="14">
        <f t="shared" si="184"/>
        <v>54</v>
      </c>
      <c r="Q1701" s="8">
        <f t="shared" si="185"/>
        <v>42806.863946759258</v>
      </c>
      <c r="R1701" s="8">
        <f t="shared" si="186"/>
        <v>42836.863946759258</v>
      </c>
      <c r="S1701" t="s">
        <v>8293</v>
      </c>
      <c r="T1701" t="str">
        <f t="shared" si="187"/>
        <v>music</v>
      </c>
      <c r="U1701" t="str">
        <f t="shared" si="188"/>
        <v>faith</v>
      </c>
    </row>
    <row r="1702" spans="1:21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14">
        <f t="shared" si="182"/>
        <v>65.974683544303801</v>
      </c>
      <c r="N1702" t="b">
        <v>0</v>
      </c>
      <c r="O1702" s="5">
        <f t="shared" si="183"/>
        <v>0.2606</v>
      </c>
      <c r="P1702" s="14">
        <f t="shared" si="184"/>
        <v>65.974683544303801</v>
      </c>
      <c r="Q1702" s="8">
        <f t="shared" si="185"/>
        <v>42796.071643518517</v>
      </c>
      <c r="R1702" s="8">
        <f t="shared" si="186"/>
        <v>42826.166666666672</v>
      </c>
      <c r="S1702" t="s">
        <v>8293</v>
      </c>
      <c r="T1702" t="str">
        <f t="shared" si="187"/>
        <v>music</v>
      </c>
      <c r="U1702" t="str">
        <f t="shared" si="188"/>
        <v>faith</v>
      </c>
    </row>
    <row r="1703" spans="1:21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14">
        <f t="shared" si="182"/>
        <v>5</v>
      </c>
      <c r="N1703" t="b">
        <v>0</v>
      </c>
      <c r="O1703" s="5">
        <f t="shared" si="183"/>
        <v>1.9801980198019802E-3</v>
      </c>
      <c r="P1703" s="14">
        <f t="shared" si="184"/>
        <v>5</v>
      </c>
      <c r="Q1703" s="8">
        <f t="shared" si="185"/>
        <v>41989.664409722223</v>
      </c>
      <c r="R1703" s="8">
        <f t="shared" si="186"/>
        <v>42019.664409722223</v>
      </c>
      <c r="S1703" t="s">
        <v>8293</v>
      </c>
      <c r="T1703" t="str">
        <f t="shared" si="187"/>
        <v>music</v>
      </c>
      <c r="U1703" t="str">
        <f t="shared" si="188"/>
        <v>faith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14">
        <f t="shared" si="182"/>
        <v>1</v>
      </c>
      <c r="N1704" t="b">
        <v>0</v>
      </c>
      <c r="O1704" s="5">
        <f t="shared" si="183"/>
        <v>6.0606060606060605E-5</v>
      </c>
      <c r="P1704" s="14">
        <f t="shared" si="184"/>
        <v>1</v>
      </c>
      <c r="Q1704" s="8">
        <f t="shared" si="185"/>
        <v>42063.869791666672</v>
      </c>
      <c r="R1704" s="8">
        <f t="shared" si="186"/>
        <v>42093.828125</v>
      </c>
      <c r="S1704" t="s">
        <v>8293</v>
      </c>
      <c r="T1704" t="str">
        <f t="shared" si="187"/>
        <v>music</v>
      </c>
      <c r="U1704" t="str">
        <f t="shared" si="188"/>
        <v>faith</v>
      </c>
    </row>
    <row r="1705" spans="1:21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14">
        <f t="shared" si="182"/>
        <v>25.5</v>
      </c>
      <c r="N1705" t="b">
        <v>0</v>
      </c>
      <c r="O1705" s="5">
        <f t="shared" si="183"/>
        <v>1.0200000000000001E-2</v>
      </c>
      <c r="P1705" s="14">
        <f t="shared" si="184"/>
        <v>25.5</v>
      </c>
      <c r="Q1705" s="8">
        <f t="shared" si="185"/>
        <v>42187.281678240746</v>
      </c>
      <c r="R1705" s="8">
        <f t="shared" si="186"/>
        <v>42247.281678240746</v>
      </c>
      <c r="S1705" t="s">
        <v>8293</v>
      </c>
      <c r="T1705" t="str">
        <f t="shared" si="187"/>
        <v>music</v>
      </c>
      <c r="U1705" t="str">
        <f t="shared" si="188"/>
        <v>faith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14">
        <f t="shared" si="182"/>
        <v>118.36363636363636</v>
      </c>
      <c r="N1706" t="b">
        <v>0</v>
      </c>
      <c r="O1706" s="5">
        <f t="shared" si="183"/>
        <v>0.65100000000000002</v>
      </c>
      <c r="P1706" s="14">
        <f t="shared" si="184"/>
        <v>118.36363636363636</v>
      </c>
      <c r="Q1706" s="8">
        <f t="shared" si="185"/>
        <v>42021.139733796299</v>
      </c>
      <c r="R1706" s="8">
        <f t="shared" si="186"/>
        <v>42051.139733796299</v>
      </c>
      <c r="S1706" t="s">
        <v>8293</v>
      </c>
      <c r="T1706" t="str">
        <f t="shared" si="187"/>
        <v>music</v>
      </c>
      <c r="U1706" t="str">
        <f t="shared" si="188"/>
        <v>faith</v>
      </c>
    </row>
    <row r="1707" spans="1:21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14" t="e">
        <f t="shared" si="182"/>
        <v>#DIV/0!</v>
      </c>
      <c r="N1707" t="b">
        <v>0</v>
      </c>
      <c r="O1707" s="5">
        <f t="shared" si="183"/>
        <v>0</v>
      </c>
      <c r="P1707" s="14" t="e">
        <f t="shared" si="184"/>
        <v>#DIV/0!</v>
      </c>
      <c r="Q1707" s="8">
        <f t="shared" si="185"/>
        <v>42245.016736111109</v>
      </c>
      <c r="R1707" s="8">
        <f t="shared" si="186"/>
        <v>42256.666666666672</v>
      </c>
      <c r="S1707" t="s">
        <v>8293</v>
      </c>
      <c r="T1707" t="str">
        <f t="shared" si="187"/>
        <v>music</v>
      </c>
      <c r="U1707" t="str">
        <f t="shared" si="188"/>
        <v>faith</v>
      </c>
    </row>
    <row r="1708" spans="1:21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14" t="e">
        <f t="shared" si="182"/>
        <v>#DIV/0!</v>
      </c>
      <c r="N1708" t="b">
        <v>0</v>
      </c>
      <c r="O1708" s="5">
        <f t="shared" si="183"/>
        <v>0</v>
      </c>
      <c r="P1708" s="14" t="e">
        <f t="shared" si="184"/>
        <v>#DIV/0!</v>
      </c>
      <c r="Q1708" s="8">
        <f t="shared" si="185"/>
        <v>42179.306388888886</v>
      </c>
      <c r="R1708" s="8">
        <f t="shared" si="186"/>
        <v>42239.306388888886</v>
      </c>
      <c r="S1708" t="s">
        <v>8293</v>
      </c>
      <c r="T1708" t="str">
        <f t="shared" si="187"/>
        <v>music</v>
      </c>
      <c r="U1708" t="str">
        <f t="shared" si="188"/>
        <v>faith</v>
      </c>
    </row>
    <row r="1709" spans="1:21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14">
        <f t="shared" si="182"/>
        <v>54.111111111111114</v>
      </c>
      <c r="N1709" t="b">
        <v>0</v>
      </c>
      <c r="O1709" s="5">
        <f t="shared" si="183"/>
        <v>9.74E-2</v>
      </c>
      <c r="P1709" s="14">
        <f t="shared" si="184"/>
        <v>54.111111111111114</v>
      </c>
      <c r="Q1709" s="8">
        <f t="shared" si="185"/>
        <v>42427.721006944441</v>
      </c>
      <c r="R1709" s="8">
        <f t="shared" si="186"/>
        <v>42457.679340277777</v>
      </c>
      <c r="S1709" t="s">
        <v>8293</v>
      </c>
      <c r="T1709" t="str">
        <f t="shared" si="187"/>
        <v>music</v>
      </c>
      <c r="U1709" t="str">
        <f t="shared" si="188"/>
        <v>faith</v>
      </c>
    </row>
    <row r="1710" spans="1:21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14" t="e">
        <f t="shared" si="182"/>
        <v>#DIV/0!</v>
      </c>
      <c r="N1710" t="b">
        <v>0</v>
      </c>
      <c r="O1710" s="5">
        <f t="shared" si="183"/>
        <v>0</v>
      </c>
      <c r="P1710" s="14" t="e">
        <f t="shared" si="184"/>
        <v>#DIV/0!</v>
      </c>
      <c r="Q1710" s="8">
        <f t="shared" si="185"/>
        <v>42451.866967592592</v>
      </c>
      <c r="R1710" s="8">
        <f t="shared" si="186"/>
        <v>42491.866967592592</v>
      </c>
      <c r="S1710" t="s">
        <v>8293</v>
      </c>
      <c r="T1710" t="str">
        <f t="shared" si="187"/>
        <v>music</v>
      </c>
      <c r="U1710" t="str">
        <f t="shared" si="188"/>
        <v>faith</v>
      </c>
    </row>
    <row r="1711" spans="1:21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14">
        <f t="shared" si="182"/>
        <v>21.25</v>
      </c>
      <c r="N1711" t="b">
        <v>0</v>
      </c>
      <c r="O1711" s="5">
        <f t="shared" si="183"/>
        <v>4.8571428571428571E-2</v>
      </c>
      <c r="P1711" s="14">
        <f t="shared" si="184"/>
        <v>21.25</v>
      </c>
      <c r="Q1711" s="8">
        <f t="shared" si="185"/>
        <v>41841.56381944444</v>
      </c>
      <c r="R1711" s="8">
        <f t="shared" si="186"/>
        <v>41882.818749999999</v>
      </c>
      <c r="S1711" t="s">
        <v>8293</v>
      </c>
      <c r="T1711" t="str">
        <f t="shared" si="187"/>
        <v>music</v>
      </c>
      <c r="U1711" t="str">
        <f t="shared" si="188"/>
        <v>faith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14">
        <f t="shared" si="182"/>
        <v>34</v>
      </c>
      <c r="N1712" t="b">
        <v>0</v>
      </c>
      <c r="O1712" s="5">
        <f t="shared" si="183"/>
        <v>6.7999999999999996E-3</v>
      </c>
      <c r="P1712" s="14">
        <f t="shared" si="184"/>
        <v>34</v>
      </c>
      <c r="Q1712" s="8">
        <f t="shared" si="185"/>
        <v>42341.59129629629</v>
      </c>
      <c r="R1712" s="8">
        <f t="shared" si="186"/>
        <v>42387.541666666672</v>
      </c>
      <c r="S1712" t="s">
        <v>8293</v>
      </c>
      <c r="T1712" t="str">
        <f t="shared" si="187"/>
        <v>music</v>
      </c>
      <c r="U1712" t="str">
        <f t="shared" si="188"/>
        <v>faith</v>
      </c>
    </row>
    <row r="1713" spans="1:21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14">
        <f t="shared" si="182"/>
        <v>525</v>
      </c>
      <c r="N1713" t="b">
        <v>0</v>
      </c>
      <c r="O1713" s="5">
        <f t="shared" si="183"/>
        <v>0.105</v>
      </c>
      <c r="P1713" s="14">
        <f t="shared" si="184"/>
        <v>525</v>
      </c>
      <c r="Q1713" s="8">
        <f t="shared" si="185"/>
        <v>41852.646226851852</v>
      </c>
      <c r="R1713" s="8">
        <f t="shared" si="186"/>
        <v>41883.646226851852</v>
      </c>
      <c r="S1713" t="s">
        <v>8293</v>
      </c>
      <c r="T1713" t="str">
        <f t="shared" si="187"/>
        <v>music</v>
      </c>
      <c r="U1713" t="str">
        <f t="shared" si="188"/>
        <v>faith</v>
      </c>
    </row>
    <row r="1714" spans="1:21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14" t="e">
        <f t="shared" si="182"/>
        <v>#DIV/0!</v>
      </c>
      <c r="N1714" t="b">
        <v>0</v>
      </c>
      <c r="O1714" s="5">
        <f t="shared" si="183"/>
        <v>0</v>
      </c>
      <c r="P1714" s="14" t="e">
        <f t="shared" si="184"/>
        <v>#DIV/0!</v>
      </c>
      <c r="Q1714" s="8">
        <f t="shared" si="185"/>
        <v>42125.913807870369</v>
      </c>
      <c r="R1714" s="8">
        <f t="shared" si="186"/>
        <v>42185.913807870369</v>
      </c>
      <c r="S1714" t="s">
        <v>8293</v>
      </c>
      <c r="T1714" t="str">
        <f t="shared" si="187"/>
        <v>music</v>
      </c>
      <c r="U1714" t="str">
        <f t="shared" si="188"/>
        <v>faith</v>
      </c>
    </row>
    <row r="1715" spans="1:21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14">
        <f t="shared" si="182"/>
        <v>50</v>
      </c>
      <c r="N1715" t="b">
        <v>0</v>
      </c>
      <c r="O1715" s="5">
        <f t="shared" si="183"/>
        <v>1.6666666666666666E-2</v>
      </c>
      <c r="P1715" s="14">
        <f t="shared" si="184"/>
        <v>50</v>
      </c>
      <c r="Q1715" s="8">
        <f t="shared" si="185"/>
        <v>41887.801064814819</v>
      </c>
      <c r="R1715" s="8">
        <f t="shared" si="186"/>
        <v>41917.801064814819</v>
      </c>
      <c r="S1715" t="s">
        <v>8293</v>
      </c>
      <c r="T1715" t="str">
        <f t="shared" si="187"/>
        <v>music</v>
      </c>
      <c r="U1715" t="str">
        <f t="shared" si="188"/>
        <v>faith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14">
        <f t="shared" si="182"/>
        <v>115.70588235294117</v>
      </c>
      <c r="N1716" t="b">
        <v>0</v>
      </c>
      <c r="O1716" s="5">
        <f t="shared" si="183"/>
        <v>7.868E-2</v>
      </c>
      <c r="P1716" s="14">
        <f t="shared" si="184"/>
        <v>115.70588235294117</v>
      </c>
      <c r="Q1716" s="8">
        <f t="shared" si="185"/>
        <v>42095.918530092589</v>
      </c>
      <c r="R1716" s="8">
        <f t="shared" si="186"/>
        <v>42125.918530092589</v>
      </c>
      <c r="S1716" t="s">
        <v>8293</v>
      </c>
      <c r="T1716" t="str">
        <f t="shared" si="187"/>
        <v>music</v>
      </c>
      <c r="U1716" t="str">
        <f t="shared" si="188"/>
        <v>faith</v>
      </c>
    </row>
    <row r="1717" spans="1:21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14">
        <f t="shared" si="182"/>
        <v>5.5</v>
      </c>
      <c r="N1717" t="b">
        <v>0</v>
      </c>
      <c r="O1717" s="5">
        <f t="shared" si="183"/>
        <v>2.2000000000000001E-3</v>
      </c>
      <c r="P1717" s="14">
        <f t="shared" si="184"/>
        <v>5.5</v>
      </c>
      <c r="Q1717" s="8">
        <f t="shared" si="185"/>
        <v>42064.217418981483</v>
      </c>
      <c r="R1717" s="8">
        <f t="shared" si="186"/>
        <v>42094.140277777777</v>
      </c>
      <c r="S1717" t="s">
        <v>8293</v>
      </c>
      <c r="T1717" t="str">
        <f t="shared" si="187"/>
        <v>music</v>
      </c>
      <c r="U1717" t="str">
        <f t="shared" si="188"/>
        <v>faith</v>
      </c>
    </row>
    <row r="1718" spans="1:21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14">
        <f t="shared" si="182"/>
        <v>50</v>
      </c>
      <c r="N1718" t="b">
        <v>0</v>
      </c>
      <c r="O1718" s="5">
        <f t="shared" si="183"/>
        <v>7.4999999999999997E-2</v>
      </c>
      <c r="P1718" s="14">
        <f t="shared" si="184"/>
        <v>50</v>
      </c>
      <c r="Q1718" s="8">
        <f t="shared" si="185"/>
        <v>42673.577534722222</v>
      </c>
      <c r="R1718" s="8">
        <f t="shared" si="186"/>
        <v>42713.619201388887</v>
      </c>
      <c r="S1718" t="s">
        <v>8293</v>
      </c>
      <c r="T1718" t="str">
        <f t="shared" si="187"/>
        <v>music</v>
      </c>
      <c r="U1718" t="str">
        <f t="shared" si="188"/>
        <v>faith</v>
      </c>
    </row>
    <row r="1719" spans="1:21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14">
        <f t="shared" si="182"/>
        <v>34.024390243902438</v>
      </c>
      <c r="N1719" t="b">
        <v>0</v>
      </c>
      <c r="O1719" s="5">
        <f t="shared" si="183"/>
        <v>0.42725880551301687</v>
      </c>
      <c r="P1719" s="14">
        <f t="shared" si="184"/>
        <v>34.024390243902438</v>
      </c>
      <c r="Q1719" s="8">
        <f t="shared" si="185"/>
        <v>42460.98192129629</v>
      </c>
      <c r="R1719" s="8">
        <f t="shared" si="186"/>
        <v>42481.166666666672</v>
      </c>
      <c r="S1719" t="s">
        <v>8293</v>
      </c>
      <c r="T1719" t="str">
        <f t="shared" si="187"/>
        <v>music</v>
      </c>
      <c r="U1719" t="str">
        <f t="shared" si="188"/>
        <v>faith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14">
        <f t="shared" si="182"/>
        <v>37.5</v>
      </c>
      <c r="N1720" t="b">
        <v>0</v>
      </c>
      <c r="O1720" s="5">
        <f t="shared" si="183"/>
        <v>2.142857142857143E-3</v>
      </c>
      <c r="P1720" s="14">
        <f t="shared" si="184"/>
        <v>37.5</v>
      </c>
      <c r="Q1720" s="8">
        <f t="shared" si="185"/>
        <v>42460.610520833332</v>
      </c>
      <c r="R1720" s="8">
        <f t="shared" si="186"/>
        <v>42504.207638888889</v>
      </c>
      <c r="S1720" t="s">
        <v>8293</v>
      </c>
      <c r="T1720" t="str">
        <f t="shared" si="187"/>
        <v>music</v>
      </c>
      <c r="U1720" t="str">
        <f t="shared" si="188"/>
        <v>faith</v>
      </c>
    </row>
    <row r="1721" spans="1:21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14">
        <f t="shared" si="182"/>
        <v>11.666666666666666</v>
      </c>
      <c r="N1721" t="b">
        <v>0</v>
      </c>
      <c r="O1721" s="5">
        <f t="shared" si="183"/>
        <v>8.7500000000000008E-3</v>
      </c>
      <c r="P1721" s="14">
        <f t="shared" si="184"/>
        <v>11.666666666666666</v>
      </c>
      <c r="Q1721" s="8">
        <f t="shared" si="185"/>
        <v>41869.534618055557</v>
      </c>
      <c r="R1721" s="8">
        <f t="shared" si="186"/>
        <v>41899.534618055557</v>
      </c>
      <c r="S1721" t="s">
        <v>8293</v>
      </c>
      <c r="T1721" t="str">
        <f t="shared" si="187"/>
        <v>music</v>
      </c>
      <c r="U1721" t="str">
        <f t="shared" si="188"/>
        <v>faith</v>
      </c>
    </row>
    <row r="1722" spans="1:21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14">
        <f t="shared" si="182"/>
        <v>28.125</v>
      </c>
      <c r="N1722" t="b">
        <v>0</v>
      </c>
      <c r="O1722" s="5">
        <f t="shared" si="183"/>
        <v>5.6250000000000001E-2</v>
      </c>
      <c r="P1722" s="14">
        <f t="shared" si="184"/>
        <v>28.125</v>
      </c>
      <c r="Q1722" s="8">
        <f t="shared" si="185"/>
        <v>41922.783229166671</v>
      </c>
      <c r="R1722" s="8">
        <f t="shared" si="186"/>
        <v>41952.824895833335</v>
      </c>
      <c r="S1722" t="s">
        <v>8293</v>
      </c>
      <c r="T1722" t="str">
        <f t="shared" si="187"/>
        <v>music</v>
      </c>
      <c r="U1722" t="str">
        <f t="shared" si="188"/>
        <v>faith</v>
      </c>
    </row>
    <row r="1723" spans="1:21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14" t="e">
        <f t="shared" si="182"/>
        <v>#DIV/0!</v>
      </c>
      <c r="N1723" t="b">
        <v>0</v>
      </c>
      <c r="O1723" s="5">
        <f t="shared" si="183"/>
        <v>0</v>
      </c>
      <c r="P1723" s="14" t="e">
        <f t="shared" si="184"/>
        <v>#DIV/0!</v>
      </c>
      <c r="Q1723" s="8">
        <f t="shared" si="185"/>
        <v>42319.461377314816</v>
      </c>
      <c r="R1723" s="8">
        <f t="shared" si="186"/>
        <v>42349.461377314816</v>
      </c>
      <c r="S1723" t="s">
        <v>8293</v>
      </c>
      <c r="T1723" t="str">
        <f t="shared" si="187"/>
        <v>music</v>
      </c>
      <c r="U1723" t="str">
        <f t="shared" si="188"/>
        <v>faith</v>
      </c>
    </row>
    <row r="1724" spans="1:21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14">
        <f t="shared" si="182"/>
        <v>1</v>
      </c>
      <c r="N1724" t="b">
        <v>0</v>
      </c>
      <c r="O1724" s="5">
        <f t="shared" si="183"/>
        <v>3.4722222222222224E-4</v>
      </c>
      <c r="P1724" s="14">
        <f t="shared" si="184"/>
        <v>1</v>
      </c>
      <c r="Q1724" s="8">
        <f t="shared" si="185"/>
        <v>42425.960983796293</v>
      </c>
      <c r="R1724" s="8">
        <f t="shared" si="186"/>
        <v>42463.006944444445</v>
      </c>
      <c r="S1724" t="s">
        <v>8293</v>
      </c>
      <c r="T1724" t="str">
        <f t="shared" si="187"/>
        <v>music</v>
      </c>
      <c r="U1724" t="str">
        <f t="shared" si="188"/>
        <v>faith</v>
      </c>
    </row>
    <row r="1725" spans="1:21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14">
        <f t="shared" si="182"/>
        <v>216.66666666666666</v>
      </c>
      <c r="N1725" t="b">
        <v>0</v>
      </c>
      <c r="O1725" s="5">
        <f t="shared" si="183"/>
        <v>6.5000000000000002E-2</v>
      </c>
      <c r="P1725" s="14">
        <f t="shared" si="184"/>
        <v>216.66666666666666</v>
      </c>
      <c r="Q1725" s="8">
        <f t="shared" si="185"/>
        <v>42129.82540509259</v>
      </c>
      <c r="R1725" s="8">
        <f t="shared" si="186"/>
        <v>42186.25</v>
      </c>
      <c r="S1725" t="s">
        <v>8293</v>
      </c>
      <c r="T1725" t="str">
        <f t="shared" si="187"/>
        <v>music</v>
      </c>
      <c r="U1725" t="str">
        <f t="shared" si="188"/>
        <v>faith</v>
      </c>
    </row>
    <row r="1726" spans="1:21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14">
        <f t="shared" si="182"/>
        <v>8.75</v>
      </c>
      <c r="N1726" t="b">
        <v>0</v>
      </c>
      <c r="O1726" s="5">
        <f t="shared" si="183"/>
        <v>5.8333333333333336E-3</v>
      </c>
      <c r="P1726" s="14">
        <f t="shared" si="184"/>
        <v>8.75</v>
      </c>
      <c r="Q1726" s="8">
        <f t="shared" si="185"/>
        <v>41912.932430555556</v>
      </c>
      <c r="R1726" s="8">
        <f t="shared" si="186"/>
        <v>41942.932430555556</v>
      </c>
      <c r="S1726" t="s">
        <v>8293</v>
      </c>
      <c r="T1726" t="str">
        <f t="shared" si="187"/>
        <v>music</v>
      </c>
      <c r="U1726" t="str">
        <f t="shared" si="188"/>
        <v>faith</v>
      </c>
    </row>
    <row r="1727" spans="1:21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14">
        <f t="shared" si="182"/>
        <v>62.222222222222221</v>
      </c>
      <c r="N1727" t="b">
        <v>0</v>
      </c>
      <c r="O1727" s="5">
        <f t="shared" si="183"/>
        <v>0.10181818181818182</v>
      </c>
      <c r="P1727" s="14">
        <f t="shared" si="184"/>
        <v>62.222222222222221</v>
      </c>
      <c r="Q1727" s="8">
        <f t="shared" si="185"/>
        <v>41845.968159722222</v>
      </c>
      <c r="R1727" s="8">
        <f t="shared" si="186"/>
        <v>41875.968159722222</v>
      </c>
      <c r="S1727" t="s">
        <v>8293</v>
      </c>
      <c r="T1727" t="str">
        <f t="shared" si="187"/>
        <v>music</v>
      </c>
      <c r="U1727" t="str">
        <f t="shared" si="188"/>
        <v>faith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14">
        <f t="shared" si="182"/>
        <v>137.25</v>
      </c>
      <c r="N1728" t="b">
        <v>0</v>
      </c>
      <c r="O1728" s="5">
        <f t="shared" si="183"/>
        <v>0.33784615384615385</v>
      </c>
      <c r="P1728" s="14">
        <f t="shared" si="184"/>
        <v>137.25</v>
      </c>
      <c r="Q1728" s="8">
        <f t="shared" si="185"/>
        <v>41788.919722222221</v>
      </c>
      <c r="R1728" s="8">
        <f t="shared" si="186"/>
        <v>41817.919722222221</v>
      </c>
      <c r="S1728" t="s">
        <v>8293</v>
      </c>
      <c r="T1728" t="str">
        <f t="shared" si="187"/>
        <v>music</v>
      </c>
      <c r="U1728" t="str">
        <f t="shared" si="188"/>
        <v>faith</v>
      </c>
    </row>
    <row r="1729" spans="1:21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14">
        <f t="shared" si="182"/>
        <v>1</v>
      </c>
      <c r="N1729" t="b">
        <v>0</v>
      </c>
      <c r="O1729" s="5">
        <f t="shared" si="183"/>
        <v>3.3333333333333332E-4</v>
      </c>
      <c r="P1729" s="14">
        <f t="shared" si="184"/>
        <v>1</v>
      </c>
      <c r="Q1729" s="8">
        <f t="shared" si="185"/>
        <v>42044.927974537044</v>
      </c>
      <c r="R1729" s="8">
        <f t="shared" si="186"/>
        <v>42099.458333333328</v>
      </c>
      <c r="S1729" t="s">
        <v>8293</v>
      </c>
      <c r="T1729" t="str">
        <f t="shared" si="187"/>
        <v>music</v>
      </c>
      <c r="U1729" t="str">
        <f t="shared" si="188"/>
        <v>faith</v>
      </c>
    </row>
    <row r="1730" spans="1:21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14">
        <f t="shared" ref="M1730:M1793" si="189">$E1730/$L1730</f>
        <v>122.14285714285714</v>
      </c>
      <c r="N1730" t="b">
        <v>0</v>
      </c>
      <c r="O1730" s="5">
        <f t="shared" ref="O1730:O1793" si="190">E1730/D1730</f>
        <v>0.68400000000000005</v>
      </c>
      <c r="P1730" s="14">
        <f t="shared" ref="P1730:P1793" si="191">$E1730/$L1730</f>
        <v>122.14285714285714</v>
      </c>
      <c r="Q1730" s="8">
        <f t="shared" ref="Q1730:Q1793" si="192">(((J1730/60)/60)/24)+DATE(1970,1,1)</f>
        <v>42268.625856481478</v>
      </c>
      <c r="R1730" s="8">
        <f t="shared" ref="R1730:R1793" si="193">(((I1730/60)/60)/24)+DATE(1970,1,1)</f>
        <v>42298.625856481478</v>
      </c>
      <c r="S1730" t="s">
        <v>8293</v>
      </c>
      <c r="T1730" t="str">
        <f t="shared" ref="T1730:T1793" si="194">LEFT(S1730, SEARCH("/",S1730,1)-1)</f>
        <v>music</v>
      </c>
      <c r="U1730" t="str">
        <f t="shared" ref="U1730:U1793" si="195">RIGHT(S1730,LEN(S1730)-SEARCH("/",S1730,1))</f>
        <v>faith</v>
      </c>
    </row>
    <row r="1731" spans="1:21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14" t="e">
        <f t="shared" si="189"/>
        <v>#DIV/0!</v>
      </c>
      <c r="N1731" t="b">
        <v>0</v>
      </c>
      <c r="O1731" s="5">
        <f t="shared" si="190"/>
        <v>0</v>
      </c>
      <c r="P1731" s="14" t="e">
        <f t="shared" si="191"/>
        <v>#DIV/0!</v>
      </c>
      <c r="Q1731" s="8">
        <f t="shared" si="192"/>
        <v>42471.052152777775</v>
      </c>
      <c r="R1731" s="8">
        <f t="shared" si="193"/>
        <v>42531.052152777775</v>
      </c>
      <c r="S1731" t="s">
        <v>8293</v>
      </c>
      <c r="T1731" t="str">
        <f t="shared" si="194"/>
        <v>music</v>
      </c>
      <c r="U1731" t="str">
        <f t="shared" si="195"/>
        <v>faith</v>
      </c>
    </row>
    <row r="1732" spans="1:21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14" t="e">
        <f t="shared" si="189"/>
        <v>#DIV/0!</v>
      </c>
      <c r="N1732" t="b">
        <v>0</v>
      </c>
      <c r="O1732" s="5">
        <f t="shared" si="190"/>
        <v>0</v>
      </c>
      <c r="P1732" s="14" t="e">
        <f t="shared" si="191"/>
        <v>#DIV/0!</v>
      </c>
      <c r="Q1732" s="8">
        <f t="shared" si="192"/>
        <v>42272.087766203709</v>
      </c>
      <c r="R1732" s="8">
        <f t="shared" si="193"/>
        <v>42302.087766203709</v>
      </c>
      <c r="S1732" t="s">
        <v>8293</v>
      </c>
      <c r="T1732" t="str">
        <f t="shared" si="194"/>
        <v>music</v>
      </c>
      <c r="U1732" t="str">
        <f t="shared" si="195"/>
        <v>faith</v>
      </c>
    </row>
    <row r="1733" spans="1:2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14" t="e">
        <f t="shared" si="189"/>
        <v>#DIV/0!</v>
      </c>
      <c r="N1733" t="b">
        <v>0</v>
      </c>
      <c r="O1733" s="5">
        <f t="shared" si="190"/>
        <v>0</v>
      </c>
      <c r="P1733" s="14" t="e">
        <f t="shared" si="191"/>
        <v>#DIV/0!</v>
      </c>
      <c r="Q1733" s="8">
        <f t="shared" si="192"/>
        <v>42152.906851851847</v>
      </c>
      <c r="R1733" s="8">
        <f t="shared" si="193"/>
        <v>42166.625</v>
      </c>
      <c r="S1733" t="s">
        <v>8293</v>
      </c>
      <c r="T1733" t="str">
        <f t="shared" si="194"/>
        <v>music</v>
      </c>
      <c r="U1733" t="str">
        <f t="shared" si="195"/>
        <v>faith</v>
      </c>
    </row>
    <row r="1734" spans="1:21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14" t="e">
        <f t="shared" si="189"/>
        <v>#DIV/0!</v>
      </c>
      <c r="N1734" t="b">
        <v>0</v>
      </c>
      <c r="O1734" s="5">
        <f t="shared" si="190"/>
        <v>0</v>
      </c>
      <c r="P1734" s="14" t="e">
        <f t="shared" si="191"/>
        <v>#DIV/0!</v>
      </c>
      <c r="Q1734" s="8">
        <f t="shared" si="192"/>
        <v>42325.683807870373</v>
      </c>
      <c r="R1734" s="8">
        <f t="shared" si="193"/>
        <v>42385.208333333328</v>
      </c>
      <c r="S1734" t="s">
        <v>8293</v>
      </c>
      <c r="T1734" t="str">
        <f t="shared" si="194"/>
        <v>music</v>
      </c>
      <c r="U1734" t="str">
        <f t="shared" si="195"/>
        <v>faith</v>
      </c>
    </row>
    <row r="1735" spans="1:21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14" t="e">
        <f t="shared" si="189"/>
        <v>#DIV/0!</v>
      </c>
      <c r="N1735" t="b">
        <v>0</v>
      </c>
      <c r="O1735" s="5">
        <f t="shared" si="190"/>
        <v>0</v>
      </c>
      <c r="P1735" s="14" t="e">
        <f t="shared" si="191"/>
        <v>#DIV/0!</v>
      </c>
      <c r="Q1735" s="8">
        <f t="shared" si="192"/>
        <v>42614.675625000003</v>
      </c>
      <c r="R1735" s="8">
        <f t="shared" si="193"/>
        <v>42626.895833333328</v>
      </c>
      <c r="S1735" t="s">
        <v>8293</v>
      </c>
      <c r="T1735" t="str">
        <f t="shared" si="194"/>
        <v>music</v>
      </c>
      <c r="U1735" t="str">
        <f t="shared" si="195"/>
        <v>faith</v>
      </c>
    </row>
    <row r="1736" spans="1:21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14">
        <f t="shared" si="189"/>
        <v>1</v>
      </c>
      <c r="N1736" t="b">
        <v>0</v>
      </c>
      <c r="O1736" s="5">
        <f t="shared" si="190"/>
        <v>2.2222222222222223E-4</v>
      </c>
      <c r="P1736" s="14">
        <f t="shared" si="191"/>
        <v>1</v>
      </c>
      <c r="Q1736" s="8">
        <f t="shared" si="192"/>
        <v>42102.036527777775</v>
      </c>
      <c r="R1736" s="8">
        <f t="shared" si="193"/>
        <v>42132.036527777775</v>
      </c>
      <c r="S1736" t="s">
        <v>8293</v>
      </c>
      <c r="T1736" t="str">
        <f t="shared" si="194"/>
        <v>music</v>
      </c>
      <c r="U1736" t="str">
        <f t="shared" si="195"/>
        <v>faith</v>
      </c>
    </row>
    <row r="1737" spans="1:21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14">
        <f t="shared" si="189"/>
        <v>55</v>
      </c>
      <c r="N1737" t="b">
        <v>0</v>
      </c>
      <c r="O1737" s="5">
        <f t="shared" si="190"/>
        <v>0.11</v>
      </c>
      <c r="P1737" s="14">
        <f t="shared" si="191"/>
        <v>55</v>
      </c>
      <c r="Q1737" s="8">
        <f t="shared" si="192"/>
        <v>42559.814178240747</v>
      </c>
      <c r="R1737" s="8">
        <f t="shared" si="193"/>
        <v>42589.814178240747</v>
      </c>
      <c r="S1737" t="s">
        <v>8293</v>
      </c>
      <c r="T1737" t="str">
        <f t="shared" si="194"/>
        <v>music</v>
      </c>
      <c r="U1737" t="str">
        <f t="shared" si="195"/>
        <v>faith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14">
        <f t="shared" si="189"/>
        <v>22</v>
      </c>
      <c r="N1738" t="b">
        <v>0</v>
      </c>
      <c r="O1738" s="5">
        <f t="shared" si="190"/>
        <v>7.3333333333333332E-3</v>
      </c>
      <c r="P1738" s="14">
        <f t="shared" si="191"/>
        <v>22</v>
      </c>
      <c r="Q1738" s="8">
        <f t="shared" si="192"/>
        <v>42286.861493055556</v>
      </c>
      <c r="R1738" s="8">
        <f t="shared" si="193"/>
        <v>42316.90315972222</v>
      </c>
      <c r="S1738" t="s">
        <v>8293</v>
      </c>
      <c r="T1738" t="str">
        <f t="shared" si="194"/>
        <v>music</v>
      </c>
      <c r="U1738" t="str">
        <f t="shared" si="195"/>
        <v>faith</v>
      </c>
    </row>
    <row r="1739" spans="1:21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14">
        <f t="shared" si="189"/>
        <v>56.666666666666664</v>
      </c>
      <c r="N1739" t="b">
        <v>0</v>
      </c>
      <c r="O1739" s="5">
        <f t="shared" si="190"/>
        <v>0.21249999999999999</v>
      </c>
      <c r="P1739" s="14">
        <f t="shared" si="191"/>
        <v>56.666666666666664</v>
      </c>
      <c r="Q1739" s="8">
        <f t="shared" si="192"/>
        <v>42175.948981481488</v>
      </c>
      <c r="R1739" s="8">
        <f t="shared" si="193"/>
        <v>42205.948981481488</v>
      </c>
      <c r="S1739" t="s">
        <v>8293</v>
      </c>
      <c r="T1739" t="str">
        <f t="shared" si="194"/>
        <v>music</v>
      </c>
      <c r="U1739" t="str">
        <f t="shared" si="195"/>
        <v>faith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14">
        <f t="shared" si="189"/>
        <v>20</v>
      </c>
      <c r="N1740" t="b">
        <v>0</v>
      </c>
      <c r="O1740" s="5">
        <f t="shared" si="190"/>
        <v>4.0000000000000001E-3</v>
      </c>
      <c r="P1740" s="14">
        <f t="shared" si="191"/>
        <v>20</v>
      </c>
      <c r="Q1740" s="8">
        <f t="shared" si="192"/>
        <v>41884.874328703707</v>
      </c>
      <c r="R1740" s="8">
        <f t="shared" si="193"/>
        <v>41914.874328703707</v>
      </c>
      <c r="S1740" t="s">
        <v>8293</v>
      </c>
      <c r="T1740" t="str">
        <f t="shared" si="194"/>
        <v>music</v>
      </c>
      <c r="U1740" t="str">
        <f t="shared" si="195"/>
        <v>faith</v>
      </c>
    </row>
    <row r="1741" spans="1:21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14">
        <f t="shared" si="189"/>
        <v>1</v>
      </c>
      <c r="N1741" t="b">
        <v>0</v>
      </c>
      <c r="O1741" s="5">
        <f t="shared" si="190"/>
        <v>1E-3</v>
      </c>
      <c r="P1741" s="14">
        <f t="shared" si="191"/>
        <v>1</v>
      </c>
      <c r="Q1741" s="8">
        <f t="shared" si="192"/>
        <v>42435.874212962968</v>
      </c>
      <c r="R1741" s="8">
        <f t="shared" si="193"/>
        <v>42494.832546296297</v>
      </c>
      <c r="S1741" t="s">
        <v>8293</v>
      </c>
      <c r="T1741" t="str">
        <f t="shared" si="194"/>
        <v>music</v>
      </c>
      <c r="U1741" t="str">
        <f t="shared" si="195"/>
        <v>faith</v>
      </c>
    </row>
    <row r="1742" spans="1:21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14" t="e">
        <f t="shared" si="189"/>
        <v>#DIV/0!</v>
      </c>
      <c r="N1742" t="b">
        <v>0</v>
      </c>
      <c r="O1742" s="5">
        <f t="shared" si="190"/>
        <v>0</v>
      </c>
      <c r="P1742" s="14" t="e">
        <f t="shared" si="191"/>
        <v>#DIV/0!</v>
      </c>
      <c r="Q1742" s="8">
        <f t="shared" si="192"/>
        <v>42171.817384259266</v>
      </c>
      <c r="R1742" s="8">
        <f t="shared" si="193"/>
        <v>42201.817384259266</v>
      </c>
      <c r="S1742" t="s">
        <v>8293</v>
      </c>
      <c r="T1742" t="str">
        <f t="shared" si="194"/>
        <v>music</v>
      </c>
      <c r="U1742" t="str">
        <f t="shared" si="195"/>
        <v>faith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14">
        <f t="shared" si="189"/>
        <v>25.576923076923077</v>
      </c>
      <c r="N1743" t="b">
        <v>1</v>
      </c>
      <c r="O1743" s="5">
        <f t="shared" si="190"/>
        <v>1.1083333333333334</v>
      </c>
      <c r="P1743" s="14">
        <f t="shared" si="191"/>
        <v>25.576923076923077</v>
      </c>
      <c r="Q1743" s="8">
        <f t="shared" si="192"/>
        <v>42120.628136574072</v>
      </c>
      <c r="R1743" s="8">
        <f t="shared" si="193"/>
        <v>42165.628136574072</v>
      </c>
      <c r="S1743" t="s">
        <v>8285</v>
      </c>
      <c r="T1743" t="str">
        <f t="shared" si="194"/>
        <v>photography</v>
      </c>
      <c r="U1743" t="str">
        <f t="shared" si="195"/>
        <v>photobooks</v>
      </c>
    </row>
    <row r="1744" spans="1:21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14">
        <f t="shared" si="189"/>
        <v>63.970588235294116</v>
      </c>
      <c r="N1744" t="b">
        <v>1</v>
      </c>
      <c r="O1744" s="5">
        <f t="shared" si="190"/>
        <v>1.0874999999999999</v>
      </c>
      <c r="P1744" s="14">
        <f t="shared" si="191"/>
        <v>63.970588235294116</v>
      </c>
      <c r="Q1744" s="8">
        <f t="shared" si="192"/>
        <v>42710.876967592587</v>
      </c>
      <c r="R1744" s="8">
        <f t="shared" si="193"/>
        <v>42742.875</v>
      </c>
      <c r="S1744" t="s">
        <v>8285</v>
      </c>
      <c r="T1744" t="str">
        <f t="shared" si="194"/>
        <v>photography</v>
      </c>
      <c r="U1744" t="str">
        <f t="shared" si="195"/>
        <v>photobooks</v>
      </c>
    </row>
    <row r="1745" spans="1:21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14">
        <f t="shared" si="189"/>
        <v>89.925373134328353</v>
      </c>
      <c r="N1745" t="b">
        <v>1</v>
      </c>
      <c r="O1745" s="5">
        <f t="shared" si="190"/>
        <v>1.0041666666666667</v>
      </c>
      <c r="P1745" s="14">
        <f t="shared" si="191"/>
        <v>89.925373134328353</v>
      </c>
      <c r="Q1745" s="8">
        <f t="shared" si="192"/>
        <v>42586.925636574073</v>
      </c>
      <c r="R1745" s="8">
        <f t="shared" si="193"/>
        <v>42609.165972222225</v>
      </c>
      <c r="S1745" t="s">
        <v>8285</v>
      </c>
      <c r="T1745" t="str">
        <f t="shared" si="194"/>
        <v>photography</v>
      </c>
      <c r="U1745" t="str">
        <f t="shared" si="195"/>
        <v>photobooks</v>
      </c>
    </row>
    <row r="1746" spans="1:21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14">
        <f t="shared" si="189"/>
        <v>93.071428571428569</v>
      </c>
      <c r="N1746" t="b">
        <v>1</v>
      </c>
      <c r="O1746" s="5">
        <f t="shared" si="190"/>
        <v>1.1845454545454546</v>
      </c>
      <c r="P1746" s="14">
        <f t="shared" si="191"/>
        <v>93.071428571428569</v>
      </c>
      <c r="Q1746" s="8">
        <f t="shared" si="192"/>
        <v>42026.605057870373</v>
      </c>
      <c r="R1746" s="8">
        <f t="shared" si="193"/>
        <v>42071.563391203701</v>
      </c>
      <c r="S1746" t="s">
        <v>8285</v>
      </c>
      <c r="T1746" t="str">
        <f t="shared" si="194"/>
        <v>photography</v>
      </c>
      <c r="U1746" t="str">
        <f t="shared" si="195"/>
        <v>photobooks</v>
      </c>
    </row>
    <row r="1747" spans="1:21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14">
        <f t="shared" si="189"/>
        <v>89.674157303370791</v>
      </c>
      <c r="N1747" t="b">
        <v>1</v>
      </c>
      <c r="O1747" s="5">
        <f t="shared" si="190"/>
        <v>1.1401428571428571</v>
      </c>
      <c r="P1747" s="14">
        <f t="shared" si="191"/>
        <v>89.674157303370791</v>
      </c>
      <c r="Q1747" s="8">
        <f t="shared" si="192"/>
        <v>42690.259699074071</v>
      </c>
      <c r="R1747" s="8">
        <f t="shared" si="193"/>
        <v>42726.083333333328</v>
      </c>
      <c r="S1747" t="s">
        <v>8285</v>
      </c>
      <c r="T1747" t="str">
        <f t="shared" si="194"/>
        <v>photography</v>
      </c>
      <c r="U1747" t="str">
        <f t="shared" si="195"/>
        <v>photobooks</v>
      </c>
    </row>
    <row r="1748" spans="1:21" ht="28.8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14">
        <f t="shared" si="189"/>
        <v>207.61682242990653</v>
      </c>
      <c r="N1748" t="b">
        <v>1</v>
      </c>
      <c r="O1748" s="5">
        <f t="shared" si="190"/>
        <v>1.4810000000000001</v>
      </c>
      <c r="P1748" s="14">
        <f t="shared" si="191"/>
        <v>207.61682242990653</v>
      </c>
      <c r="Q1748" s="8">
        <f t="shared" si="192"/>
        <v>42668.176701388889</v>
      </c>
      <c r="R1748" s="8">
        <f t="shared" si="193"/>
        <v>42698.083333333328</v>
      </c>
      <c r="S1748" t="s">
        <v>8285</v>
      </c>
      <c r="T1748" t="str">
        <f t="shared" si="194"/>
        <v>photography</v>
      </c>
      <c r="U1748" t="str">
        <f t="shared" si="195"/>
        <v>photobooks</v>
      </c>
    </row>
    <row r="1749" spans="1:21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14">
        <f t="shared" si="189"/>
        <v>59.408805031446541</v>
      </c>
      <c r="N1749" t="b">
        <v>1</v>
      </c>
      <c r="O1749" s="5">
        <f t="shared" si="190"/>
        <v>1.0495555555555556</v>
      </c>
      <c r="P1749" s="14">
        <f t="shared" si="191"/>
        <v>59.408805031446541</v>
      </c>
      <c r="Q1749" s="8">
        <f t="shared" si="192"/>
        <v>42292.435532407413</v>
      </c>
      <c r="R1749" s="8">
        <f t="shared" si="193"/>
        <v>42321.625</v>
      </c>
      <c r="S1749" t="s">
        <v>8285</v>
      </c>
      <c r="T1749" t="str">
        <f t="shared" si="194"/>
        <v>photography</v>
      </c>
      <c r="U1749" t="str">
        <f t="shared" si="195"/>
        <v>photobooks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14">
        <f t="shared" si="189"/>
        <v>358.97237569060775</v>
      </c>
      <c r="N1750" t="b">
        <v>1</v>
      </c>
      <c r="O1750" s="5">
        <f t="shared" si="190"/>
        <v>1.29948</v>
      </c>
      <c r="P1750" s="14">
        <f t="shared" si="191"/>
        <v>358.97237569060775</v>
      </c>
      <c r="Q1750" s="8">
        <f t="shared" si="192"/>
        <v>42219.950729166667</v>
      </c>
      <c r="R1750" s="8">
        <f t="shared" si="193"/>
        <v>42249.950729166667</v>
      </c>
      <c r="S1750" t="s">
        <v>8285</v>
      </c>
      <c r="T1750" t="str">
        <f t="shared" si="194"/>
        <v>photography</v>
      </c>
      <c r="U1750" t="str">
        <f t="shared" si="195"/>
        <v>photobooks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14">
        <f t="shared" si="189"/>
        <v>94.736641221374043</v>
      </c>
      <c r="N1751" t="b">
        <v>1</v>
      </c>
      <c r="O1751" s="5">
        <f t="shared" si="190"/>
        <v>1.2348756218905472</v>
      </c>
      <c r="P1751" s="14">
        <f t="shared" si="191"/>
        <v>94.736641221374043</v>
      </c>
      <c r="Q1751" s="8">
        <f t="shared" si="192"/>
        <v>42758.975937499999</v>
      </c>
      <c r="R1751" s="8">
        <f t="shared" si="193"/>
        <v>42795.791666666672</v>
      </c>
      <c r="S1751" t="s">
        <v>8285</v>
      </c>
      <c r="T1751" t="str">
        <f t="shared" si="194"/>
        <v>photography</v>
      </c>
      <c r="U1751" t="str">
        <f t="shared" si="195"/>
        <v>photobooks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14">
        <f t="shared" si="189"/>
        <v>80.647999999999996</v>
      </c>
      <c r="N1752" t="b">
        <v>1</v>
      </c>
      <c r="O1752" s="5">
        <f t="shared" si="190"/>
        <v>2.0162</v>
      </c>
      <c r="P1752" s="14">
        <f t="shared" si="191"/>
        <v>80.647999999999996</v>
      </c>
      <c r="Q1752" s="8">
        <f t="shared" si="192"/>
        <v>42454.836851851855</v>
      </c>
      <c r="R1752" s="8">
        <f t="shared" si="193"/>
        <v>42479.836851851855</v>
      </c>
      <c r="S1752" t="s">
        <v>8285</v>
      </c>
      <c r="T1752" t="str">
        <f t="shared" si="194"/>
        <v>photography</v>
      </c>
      <c r="U1752" t="str">
        <f t="shared" si="195"/>
        <v>photobooks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14">
        <f t="shared" si="189"/>
        <v>168.68852459016392</v>
      </c>
      <c r="N1753" t="b">
        <v>1</v>
      </c>
      <c r="O1753" s="5">
        <f t="shared" si="190"/>
        <v>1.0289999999999999</v>
      </c>
      <c r="P1753" s="14">
        <f t="shared" si="191"/>
        <v>168.68852459016392</v>
      </c>
      <c r="Q1753" s="8">
        <f t="shared" si="192"/>
        <v>42052.7815162037</v>
      </c>
      <c r="R1753" s="8">
        <f t="shared" si="193"/>
        <v>42082.739849537036</v>
      </c>
      <c r="S1753" t="s">
        <v>8285</v>
      </c>
      <c r="T1753" t="str">
        <f t="shared" si="194"/>
        <v>photography</v>
      </c>
      <c r="U1753" t="str">
        <f t="shared" si="195"/>
        <v>photobooks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14">
        <f t="shared" si="189"/>
        <v>34.68888888888889</v>
      </c>
      <c r="N1754" t="b">
        <v>1</v>
      </c>
      <c r="O1754" s="5">
        <f t="shared" si="190"/>
        <v>2.6016666666666666</v>
      </c>
      <c r="P1754" s="14">
        <f t="shared" si="191"/>
        <v>34.68888888888889</v>
      </c>
      <c r="Q1754" s="8">
        <f t="shared" si="192"/>
        <v>42627.253263888888</v>
      </c>
      <c r="R1754" s="8">
        <f t="shared" si="193"/>
        <v>42657.253263888888</v>
      </c>
      <c r="S1754" t="s">
        <v>8285</v>
      </c>
      <c r="T1754" t="str">
        <f t="shared" si="194"/>
        <v>photography</v>
      </c>
      <c r="U1754" t="str">
        <f t="shared" si="195"/>
        <v>photobooks</v>
      </c>
    </row>
    <row r="1755" spans="1:21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14">
        <f t="shared" si="189"/>
        <v>462.85714285714283</v>
      </c>
      <c r="N1755" t="b">
        <v>1</v>
      </c>
      <c r="O1755" s="5">
        <f t="shared" si="190"/>
        <v>1.08</v>
      </c>
      <c r="P1755" s="14">
        <f t="shared" si="191"/>
        <v>462.85714285714283</v>
      </c>
      <c r="Q1755" s="8">
        <f t="shared" si="192"/>
        <v>42420.74962962963</v>
      </c>
      <c r="R1755" s="8">
        <f t="shared" si="193"/>
        <v>42450.707962962959</v>
      </c>
      <c r="S1755" t="s">
        <v>8285</v>
      </c>
      <c r="T1755" t="str">
        <f t="shared" si="194"/>
        <v>photography</v>
      </c>
      <c r="U1755" t="str">
        <f t="shared" si="195"/>
        <v>photobooks</v>
      </c>
    </row>
    <row r="1756" spans="1:21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14">
        <f t="shared" si="189"/>
        <v>104.38888888888889</v>
      </c>
      <c r="N1756" t="b">
        <v>1</v>
      </c>
      <c r="O1756" s="5">
        <f t="shared" si="190"/>
        <v>1.1052941176470588</v>
      </c>
      <c r="P1756" s="14">
        <f t="shared" si="191"/>
        <v>104.38888888888889</v>
      </c>
      <c r="Q1756" s="8">
        <f t="shared" si="192"/>
        <v>42067.876770833333</v>
      </c>
      <c r="R1756" s="8">
        <f t="shared" si="193"/>
        <v>42097.835104166668</v>
      </c>
      <c r="S1756" t="s">
        <v>8285</v>
      </c>
      <c r="T1756" t="str">
        <f t="shared" si="194"/>
        <v>photography</v>
      </c>
      <c r="U1756" t="str">
        <f t="shared" si="195"/>
        <v>photobooks</v>
      </c>
    </row>
    <row r="1757" spans="1:21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14">
        <f t="shared" si="189"/>
        <v>7.5</v>
      </c>
      <c r="N1757" t="b">
        <v>1</v>
      </c>
      <c r="O1757" s="5">
        <f t="shared" si="190"/>
        <v>1.2</v>
      </c>
      <c r="P1757" s="14">
        <f t="shared" si="191"/>
        <v>7.5</v>
      </c>
      <c r="Q1757" s="8">
        <f t="shared" si="192"/>
        <v>42252.788900462961</v>
      </c>
      <c r="R1757" s="8">
        <f t="shared" si="193"/>
        <v>42282.788900462961</v>
      </c>
      <c r="S1757" t="s">
        <v>8285</v>
      </c>
      <c r="T1757" t="str">
        <f t="shared" si="194"/>
        <v>photography</v>
      </c>
      <c r="U1757" t="str">
        <f t="shared" si="195"/>
        <v>photobooks</v>
      </c>
    </row>
    <row r="1758" spans="1:21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14">
        <f t="shared" si="189"/>
        <v>47.13</v>
      </c>
      <c r="N1758" t="b">
        <v>1</v>
      </c>
      <c r="O1758" s="5">
        <f t="shared" si="190"/>
        <v>1.0282909090909091</v>
      </c>
      <c r="P1758" s="14">
        <f t="shared" si="191"/>
        <v>47.13</v>
      </c>
      <c r="Q1758" s="8">
        <f t="shared" si="192"/>
        <v>42571.167465277773</v>
      </c>
      <c r="R1758" s="8">
        <f t="shared" si="193"/>
        <v>42611.167465277773</v>
      </c>
      <c r="S1758" t="s">
        <v>8285</v>
      </c>
      <c r="T1758" t="str">
        <f t="shared" si="194"/>
        <v>photography</v>
      </c>
      <c r="U1758" t="str">
        <f t="shared" si="195"/>
        <v>photobooks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14">
        <f t="shared" si="189"/>
        <v>414.28571428571428</v>
      </c>
      <c r="N1759" t="b">
        <v>1</v>
      </c>
      <c r="O1759" s="5">
        <f t="shared" si="190"/>
        <v>1.1599999999999999</v>
      </c>
      <c r="P1759" s="14">
        <f t="shared" si="191"/>
        <v>414.28571428571428</v>
      </c>
      <c r="Q1759" s="8">
        <f t="shared" si="192"/>
        <v>42733.827349537038</v>
      </c>
      <c r="R1759" s="8">
        <f t="shared" si="193"/>
        <v>42763.811805555553</v>
      </c>
      <c r="S1759" t="s">
        <v>8285</v>
      </c>
      <c r="T1759" t="str">
        <f t="shared" si="194"/>
        <v>photography</v>
      </c>
      <c r="U1759" t="str">
        <f t="shared" si="195"/>
        <v>photobooks</v>
      </c>
    </row>
    <row r="1760" spans="1:21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14">
        <f t="shared" si="189"/>
        <v>42.481481481481481</v>
      </c>
      <c r="N1760" t="b">
        <v>1</v>
      </c>
      <c r="O1760" s="5">
        <f t="shared" si="190"/>
        <v>1.147</v>
      </c>
      <c r="P1760" s="14">
        <f t="shared" si="191"/>
        <v>42.481481481481481</v>
      </c>
      <c r="Q1760" s="8">
        <f t="shared" si="192"/>
        <v>42505.955925925926</v>
      </c>
      <c r="R1760" s="8">
        <f t="shared" si="193"/>
        <v>42565.955925925926</v>
      </c>
      <c r="S1760" t="s">
        <v>8285</v>
      </c>
      <c r="T1760" t="str">
        <f t="shared" si="194"/>
        <v>photography</v>
      </c>
      <c r="U1760" t="str">
        <f t="shared" si="195"/>
        <v>photobooks</v>
      </c>
    </row>
    <row r="1761" spans="1:2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14">
        <f t="shared" si="189"/>
        <v>108.77551020408163</v>
      </c>
      <c r="N1761" t="b">
        <v>1</v>
      </c>
      <c r="O1761" s="5">
        <f t="shared" si="190"/>
        <v>1.0660000000000001</v>
      </c>
      <c r="P1761" s="14">
        <f t="shared" si="191"/>
        <v>108.77551020408163</v>
      </c>
      <c r="Q1761" s="8">
        <f t="shared" si="192"/>
        <v>42068.829039351855</v>
      </c>
      <c r="R1761" s="8">
        <f t="shared" si="193"/>
        <v>42088.787372685183</v>
      </c>
      <c r="S1761" t="s">
        <v>8285</v>
      </c>
      <c r="T1761" t="str">
        <f t="shared" si="194"/>
        <v>photography</v>
      </c>
      <c r="U1761" t="str">
        <f t="shared" si="195"/>
        <v>photobooks</v>
      </c>
    </row>
    <row r="1762" spans="1:21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14">
        <f t="shared" si="189"/>
        <v>81.098039215686271</v>
      </c>
      <c r="N1762" t="b">
        <v>1</v>
      </c>
      <c r="O1762" s="5">
        <f t="shared" si="190"/>
        <v>1.6544000000000001</v>
      </c>
      <c r="P1762" s="14">
        <f t="shared" si="191"/>
        <v>81.098039215686271</v>
      </c>
      <c r="Q1762" s="8">
        <f t="shared" si="192"/>
        <v>42405.67260416667</v>
      </c>
      <c r="R1762" s="8">
        <f t="shared" si="193"/>
        <v>42425.67260416667</v>
      </c>
      <c r="S1762" t="s">
        <v>8285</v>
      </c>
      <c r="T1762" t="str">
        <f t="shared" si="194"/>
        <v>photography</v>
      </c>
      <c r="U1762" t="str">
        <f t="shared" si="195"/>
        <v>photobooks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14">
        <f t="shared" si="189"/>
        <v>51.666666666666664</v>
      </c>
      <c r="N1763" t="b">
        <v>1</v>
      </c>
      <c r="O1763" s="5">
        <f t="shared" si="190"/>
        <v>1.55</v>
      </c>
      <c r="P1763" s="14">
        <f t="shared" si="191"/>
        <v>51.666666666666664</v>
      </c>
      <c r="Q1763" s="8">
        <f t="shared" si="192"/>
        <v>42209.567824074074</v>
      </c>
      <c r="R1763" s="8">
        <f t="shared" si="193"/>
        <v>42259.567824074074</v>
      </c>
      <c r="S1763" t="s">
        <v>8285</v>
      </c>
      <c r="T1763" t="str">
        <f t="shared" si="194"/>
        <v>photography</v>
      </c>
      <c r="U1763" t="str">
        <f t="shared" si="195"/>
        <v>photobooks</v>
      </c>
    </row>
    <row r="1764" spans="1:2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14">
        <f t="shared" si="189"/>
        <v>35.4</v>
      </c>
      <c r="N1764" t="b">
        <v>1</v>
      </c>
      <c r="O1764" s="5">
        <f t="shared" si="190"/>
        <v>8.85</v>
      </c>
      <c r="P1764" s="14">
        <f t="shared" si="191"/>
        <v>35.4</v>
      </c>
      <c r="Q1764" s="8">
        <f t="shared" si="192"/>
        <v>42410.982002314813</v>
      </c>
      <c r="R1764" s="8">
        <f t="shared" si="193"/>
        <v>42440.982002314813</v>
      </c>
      <c r="S1764" t="s">
        <v>8285</v>
      </c>
      <c r="T1764" t="str">
        <f t="shared" si="194"/>
        <v>photography</v>
      </c>
      <c r="U1764" t="str">
        <f t="shared" si="195"/>
        <v>photobooks</v>
      </c>
    </row>
    <row r="1765" spans="1:21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14">
        <f t="shared" si="189"/>
        <v>103.63559322033899</v>
      </c>
      <c r="N1765" t="b">
        <v>1</v>
      </c>
      <c r="O1765" s="5">
        <f t="shared" si="190"/>
        <v>1.0190833333333333</v>
      </c>
      <c r="P1765" s="14">
        <f t="shared" si="191"/>
        <v>103.63559322033899</v>
      </c>
      <c r="Q1765" s="8">
        <f t="shared" si="192"/>
        <v>42636.868518518517</v>
      </c>
      <c r="R1765" s="8">
        <f t="shared" si="193"/>
        <v>42666.868518518517</v>
      </c>
      <c r="S1765" t="s">
        <v>8285</v>
      </c>
      <c r="T1765" t="str">
        <f t="shared" si="194"/>
        <v>photography</v>
      </c>
      <c r="U1765" t="str">
        <f t="shared" si="195"/>
        <v>photobooks</v>
      </c>
    </row>
    <row r="1766" spans="1:21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14">
        <f t="shared" si="189"/>
        <v>55.282051282051285</v>
      </c>
      <c r="N1766" t="b">
        <v>0</v>
      </c>
      <c r="O1766" s="5">
        <f t="shared" si="190"/>
        <v>0.19600000000000001</v>
      </c>
      <c r="P1766" s="14">
        <f t="shared" si="191"/>
        <v>55.282051282051285</v>
      </c>
      <c r="Q1766" s="8">
        <f t="shared" si="192"/>
        <v>41825.485868055555</v>
      </c>
      <c r="R1766" s="8">
        <f t="shared" si="193"/>
        <v>41854.485868055555</v>
      </c>
      <c r="S1766" t="s">
        <v>8285</v>
      </c>
      <c r="T1766" t="str">
        <f t="shared" si="194"/>
        <v>photography</v>
      </c>
      <c r="U1766" t="str">
        <f t="shared" si="195"/>
        <v>photobooks</v>
      </c>
    </row>
    <row r="1767" spans="1:21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14">
        <f t="shared" si="189"/>
        <v>72.16970873786407</v>
      </c>
      <c r="N1767" t="b">
        <v>0</v>
      </c>
      <c r="O1767" s="5">
        <f t="shared" si="190"/>
        <v>0.59467839999999994</v>
      </c>
      <c r="P1767" s="14">
        <f t="shared" si="191"/>
        <v>72.16970873786407</v>
      </c>
      <c r="Q1767" s="8">
        <f t="shared" si="192"/>
        <v>41834.980462962965</v>
      </c>
      <c r="R1767" s="8">
        <f t="shared" si="193"/>
        <v>41864.980462962965</v>
      </c>
      <c r="S1767" t="s">
        <v>8285</v>
      </c>
      <c r="T1767" t="str">
        <f t="shared" si="194"/>
        <v>photography</v>
      </c>
      <c r="U1767" t="str">
        <f t="shared" si="195"/>
        <v>photobooks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14" t="e">
        <f t="shared" si="189"/>
        <v>#DIV/0!</v>
      </c>
      <c r="N1768" t="b">
        <v>0</v>
      </c>
      <c r="O1768" s="5">
        <f t="shared" si="190"/>
        <v>0</v>
      </c>
      <c r="P1768" s="14" t="e">
        <f t="shared" si="191"/>
        <v>#DIV/0!</v>
      </c>
      <c r="Q1768" s="8">
        <f t="shared" si="192"/>
        <v>41855.859814814816</v>
      </c>
      <c r="R1768" s="8">
        <f t="shared" si="193"/>
        <v>41876.859814814816</v>
      </c>
      <c r="S1768" t="s">
        <v>8285</v>
      </c>
      <c r="T1768" t="str">
        <f t="shared" si="194"/>
        <v>photography</v>
      </c>
      <c r="U1768" t="str">
        <f t="shared" si="195"/>
        <v>photobooks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14">
        <f t="shared" si="189"/>
        <v>58.615384615384613</v>
      </c>
      <c r="N1769" t="b">
        <v>0</v>
      </c>
      <c r="O1769" s="5">
        <f t="shared" si="190"/>
        <v>0.4572</v>
      </c>
      <c r="P1769" s="14">
        <f t="shared" si="191"/>
        <v>58.615384615384613</v>
      </c>
      <c r="Q1769" s="8">
        <f t="shared" si="192"/>
        <v>41824.658379629633</v>
      </c>
      <c r="R1769" s="8">
        <f t="shared" si="193"/>
        <v>41854.658379629633</v>
      </c>
      <c r="S1769" t="s">
        <v>8285</v>
      </c>
      <c r="T1769" t="str">
        <f t="shared" si="194"/>
        <v>photography</v>
      </c>
      <c r="U1769" t="str">
        <f t="shared" si="195"/>
        <v>photobooks</v>
      </c>
    </row>
    <row r="1770" spans="1:21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14">
        <f t="shared" si="189"/>
        <v>12.466666666666667</v>
      </c>
      <c r="N1770" t="b">
        <v>0</v>
      </c>
      <c r="O1770" s="5">
        <f t="shared" si="190"/>
        <v>3.7400000000000003E-2</v>
      </c>
      <c r="P1770" s="14">
        <f t="shared" si="191"/>
        <v>12.466666666666667</v>
      </c>
      <c r="Q1770" s="8">
        <f t="shared" si="192"/>
        <v>41849.560694444444</v>
      </c>
      <c r="R1770" s="8">
        <f t="shared" si="193"/>
        <v>41909.560694444444</v>
      </c>
      <c r="S1770" t="s">
        <v>8285</v>
      </c>
      <c r="T1770" t="str">
        <f t="shared" si="194"/>
        <v>photography</v>
      </c>
      <c r="U1770" t="str">
        <f t="shared" si="195"/>
        <v>photobooks</v>
      </c>
    </row>
    <row r="1771" spans="1:21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14">
        <f t="shared" si="189"/>
        <v>49.136363636363633</v>
      </c>
      <c r="N1771" t="b">
        <v>0</v>
      </c>
      <c r="O1771" s="5">
        <f t="shared" si="190"/>
        <v>2.7025E-2</v>
      </c>
      <c r="P1771" s="14">
        <f t="shared" si="191"/>
        <v>49.136363636363633</v>
      </c>
      <c r="Q1771" s="8">
        <f t="shared" si="192"/>
        <v>41987.818969907406</v>
      </c>
      <c r="R1771" s="8">
        <f t="shared" si="193"/>
        <v>42017.818969907406</v>
      </c>
      <c r="S1771" t="s">
        <v>8285</v>
      </c>
      <c r="T1771" t="str">
        <f t="shared" si="194"/>
        <v>photography</v>
      </c>
      <c r="U1771" t="str">
        <f t="shared" si="195"/>
        <v>photobooks</v>
      </c>
    </row>
    <row r="1772" spans="1:21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14">
        <f t="shared" si="189"/>
        <v>150.5</v>
      </c>
      <c r="N1772" t="b">
        <v>0</v>
      </c>
      <c r="O1772" s="5">
        <f t="shared" si="190"/>
        <v>0.56514285714285717</v>
      </c>
      <c r="P1772" s="14">
        <f t="shared" si="191"/>
        <v>150.5</v>
      </c>
      <c r="Q1772" s="8">
        <f t="shared" si="192"/>
        <v>41891.780023148152</v>
      </c>
      <c r="R1772" s="8">
        <f t="shared" si="193"/>
        <v>41926.780023148152</v>
      </c>
      <c r="S1772" t="s">
        <v>8285</v>
      </c>
      <c r="T1772" t="str">
        <f t="shared" si="194"/>
        <v>photography</v>
      </c>
      <c r="U1772" t="str">
        <f t="shared" si="195"/>
        <v>photobooks</v>
      </c>
    </row>
    <row r="1773" spans="1:21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14">
        <f t="shared" si="189"/>
        <v>35.799999999999997</v>
      </c>
      <c r="N1773" t="b">
        <v>0</v>
      </c>
      <c r="O1773" s="5">
        <f t="shared" si="190"/>
        <v>0.21309523809523809</v>
      </c>
      <c r="P1773" s="14">
        <f t="shared" si="191"/>
        <v>35.799999999999997</v>
      </c>
      <c r="Q1773" s="8">
        <f t="shared" si="192"/>
        <v>41905.979629629634</v>
      </c>
      <c r="R1773" s="8">
        <f t="shared" si="193"/>
        <v>41935.979629629634</v>
      </c>
      <c r="S1773" t="s">
        <v>8285</v>
      </c>
      <c r="T1773" t="str">
        <f t="shared" si="194"/>
        <v>photography</v>
      </c>
      <c r="U1773" t="str">
        <f t="shared" si="195"/>
        <v>photobooks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14">
        <f t="shared" si="189"/>
        <v>45.157894736842103</v>
      </c>
      <c r="N1774" t="b">
        <v>0</v>
      </c>
      <c r="O1774" s="5">
        <f t="shared" si="190"/>
        <v>0.156</v>
      </c>
      <c r="P1774" s="14">
        <f t="shared" si="191"/>
        <v>45.157894736842103</v>
      </c>
      <c r="Q1774" s="8">
        <f t="shared" si="192"/>
        <v>41766.718009259261</v>
      </c>
      <c r="R1774" s="8">
        <f t="shared" si="193"/>
        <v>41826.718009259261</v>
      </c>
      <c r="S1774" t="s">
        <v>8285</v>
      </c>
      <c r="T1774" t="str">
        <f t="shared" si="194"/>
        <v>photography</v>
      </c>
      <c r="U1774" t="str">
        <f t="shared" si="195"/>
        <v>photobooks</v>
      </c>
    </row>
    <row r="1775" spans="1:21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14">
        <f t="shared" si="189"/>
        <v>98.78947368421052</v>
      </c>
      <c r="N1775" t="b">
        <v>0</v>
      </c>
      <c r="O1775" s="5">
        <f t="shared" si="190"/>
        <v>6.2566666666666673E-2</v>
      </c>
      <c r="P1775" s="14">
        <f t="shared" si="191"/>
        <v>98.78947368421052</v>
      </c>
      <c r="Q1775" s="8">
        <f t="shared" si="192"/>
        <v>41978.760393518518</v>
      </c>
      <c r="R1775" s="8">
        <f t="shared" si="193"/>
        <v>42023.760393518518</v>
      </c>
      <c r="S1775" t="s">
        <v>8285</v>
      </c>
      <c r="T1775" t="str">
        <f t="shared" si="194"/>
        <v>photography</v>
      </c>
      <c r="U1775" t="str">
        <f t="shared" si="195"/>
        <v>photobooks</v>
      </c>
    </row>
    <row r="1776" spans="1:21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14">
        <f t="shared" si="189"/>
        <v>88.307692307692307</v>
      </c>
      <c r="N1776" t="b">
        <v>0</v>
      </c>
      <c r="O1776" s="5">
        <f t="shared" si="190"/>
        <v>0.4592</v>
      </c>
      <c r="P1776" s="14">
        <f t="shared" si="191"/>
        <v>88.307692307692307</v>
      </c>
      <c r="Q1776" s="8">
        <f t="shared" si="192"/>
        <v>41930.218657407408</v>
      </c>
      <c r="R1776" s="8">
        <f t="shared" si="193"/>
        <v>41972.624305555553</v>
      </c>
      <c r="S1776" t="s">
        <v>8285</v>
      </c>
      <c r="T1776" t="str">
        <f t="shared" si="194"/>
        <v>photography</v>
      </c>
      <c r="U1776" t="str">
        <f t="shared" si="195"/>
        <v>photobooks</v>
      </c>
    </row>
    <row r="1777" spans="1:21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14">
        <f t="shared" si="189"/>
        <v>170.62903225806451</v>
      </c>
      <c r="N1777" t="b">
        <v>0</v>
      </c>
      <c r="O1777" s="5">
        <f t="shared" si="190"/>
        <v>0.65101538461538466</v>
      </c>
      <c r="P1777" s="14">
        <f t="shared" si="191"/>
        <v>170.62903225806451</v>
      </c>
      <c r="Q1777" s="8">
        <f t="shared" si="192"/>
        <v>41891.976388888892</v>
      </c>
      <c r="R1777" s="8">
        <f t="shared" si="193"/>
        <v>41936.976388888892</v>
      </c>
      <c r="S1777" t="s">
        <v>8285</v>
      </c>
      <c r="T1777" t="str">
        <f t="shared" si="194"/>
        <v>photography</v>
      </c>
      <c r="U1777" t="str">
        <f t="shared" si="195"/>
        <v>photobooks</v>
      </c>
    </row>
    <row r="1778" spans="1:21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14">
        <f t="shared" si="189"/>
        <v>83.75</v>
      </c>
      <c r="N1778" t="b">
        <v>0</v>
      </c>
      <c r="O1778" s="5">
        <f t="shared" si="190"/>
        <v>6.7000000000000004E-2</v>
      </c>
      <c r="P1778" s="14">
        <f t="shared" si="191"/>
        <v>83.75</v>
      </c>
      <c r="Q1778" s="8">
        <f t="shared" si="192"/>
        <v>41905.95684027778</v>
      </c>
      <c r="R1778" s="8">
        <f t="shared" si="193"/>
        <v>41941.95684027778</v>
      </c>
      <c r="S1778" t="s">
        <v>8285</v>
      </c>
      <c r="T1778" t="str">
        <f t="shared" si="194"/>
        <v>photography</v>
      </c>
      <c r="U1778" t="str">
        <f t="shared" si="195"/>
        <v>photobooks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14">
        <f t="shared" si="189"/>
        <v>65.099999999999994</v>
      </c>
      <c r="N1779" t="b">
        <v>0</v>
      </c>
      <c r="O1779" s="5">
        <f t="shared" si="190"/>
        <v>0.135625</v>
      </c>
      <c r="P1779" s="14">
        <f t="shared" si="191"/>
        <v>65.099999999999994</v>
      </c>
      <c r="Q1779" s="8">
        <f t="shared" si="192"/>
        <v>42025.357094907406</v>
      </c>
      <c r="R1779" s="8">
        <f t="shared" si="193"/>
        <v>42055.357094907406</v>
      </c>
      <c r="S1779" t="s">
        <v>8285</v>
      </c>
      <c r="T1779" t="str">
        <f t="shared" si="194"/>
        <v>photography</v>
      </c>
      <c r="U1779" t="str">
        <f t="shared" si="195"/>
        <v>photobooks</v>
      </c>
    </row>
    <row r="1780" spans="1:21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14">
        <f t="shared" si="189"/>
        <v>66.333333333333329</v>
      </c>
      <c r="N1780" t="b">
        <v>0</v>
      </c>
      <c r="O1780" s="5">
        <f t="shared" si="190"/>
        <v>1.9900000000000001E-2</v>
      </c>
      <c r="P1780" s="14">
        <f t="shared" si="191"/>
        <v>66.333333333333329</v>
      </c>
      <c r="Q1780" s="8">
        <f t="shared" si="192"/>
        <v>42045.86336805555</v>
      </c>
      <c r="R1780" s="8">
        <f t="shared" si="193"/>
        <v>42090.821701388893</v>
      </c>
      <c r="S1780" t="s">
        <v>8285</v>
      </c>
      <c r="T1780" t="str">
        <f t="shared" si="194"/>
        <v>photography</v>
      </c>
      <c r="U1780" t="str">
        <f t="shared" si="195"/>
        <v>photobooks</v>
      </c>
    </row>
    <row r="1781" spans="1:21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14">
        <f t="shared" si="189"/>
        <v>104.89473684210526</v>
      </c>
      <c r="N1781" t="b">
        <v>0</v>
      </c>
      <c r="O1781" s="5">
        <f t="shared" si="190"/>
        <v>0.36236363636363639</v>
      </c>
      <c r="P1781" s="14">
        <f t="shared" si="191"/>
        <v>104.89473684210526</v>
      </c>
      <c r="Q1781" s="8">
        <f t="shared" si="192"/>
        <v>42585.691898148143</v>
      </c>
      <c r="R1781" s="8">
        <f t="shared" si="193"/>
        <v>42615.691898148143</v>
      </c>
      <c r="S1781" t="s">
        <v>8285</v>
      </c>
      <c r="T1781" t="str">
        <f t="shared" si="194"/>
        <v>photography</v>
      </c>
      <c r="U1781" t="str">
        <f t="shared" si="195"/>
        <v>photobooks</v>
      </c>
    </row>
    <row r="1782" spans="1:21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14">
        <f t="shared" si="189"/>
        <v>78.440789473684205</v>
      </c>
      <c r="N1782" t="b">
        <v>0</v>
      </c>
      <c r="O1782" s="5">
        <f t="shared" si="190"/>
        <v>0.39743333333333336</v>
      </c>
      <c r="P1782" s="14">
        <f t="shared" si="191"/>
        <v>78.440789473684205</v>
      </c>
      <c r="Q1782" s="8">
        <f t="shared" si="192"/>
        <v>42493.600810185191</v>
      </c>
      <c r="R1782" s="8">
        <f t="shared" si="193"/>
        <v>42553.600810185191</v>
      </c>
      <c r="S1782" t="s">
        <v>8285</v>
      </c>
      <c r="T1782" t="str">
        <f t="shared" si="194"/>
        <v>photography</v>
      </c>
      <c r="U1782" t="str">
        <f t="shared" si="195"/>
        <v>photobooks</v>
      </c>
    </row>
    <row r="1783" spans="1:21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14">
        <f t="shared" si="189"/>
        <v>59.041666666666664</v>
      </c>
      <c r="N1783" t="b">
        <v>0</v>
      </c>
      <c r="O1783" s="5">
        <f t="shared" si="190"/>
        <v>0.25763636363636366</v>
      </c>
      <c r="P1783" s="14">
        <f t="shared" si="191"/>
        <v>59.041666666666664</v>
      </c>
      <c r="Q1783" s="8">
        <f t="shared" si="192"/>
        <v>42597.617418981477</v>
      </c>
      <c r="R1783" s="8">
        <f t="shared" si="193"/>
        <v>42628.617418981477</v>
      </c>
      <c r="S1783" t="s">
        <v>8285</v>
      </c>
      <c r="T1783" t="str">
        <f t="shared" si="194"/>
        <v>photography</v>
      </c>
      <c r="U1783" t="str">
        <f t="shared" si="195"/>
        <v>photobooks</v>
      </c>
    </row>
    <row r="1784" spans="1:21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14">
        <f t="shared" si="189"/>
        <v>71.34210526315789</v>
      </c>
      <c r="N1784" t="b">
        <v>0</v>
      </c>
      <c r="O1784" s="5">
        <f t="shared" si="190"/>
        <v>0.15491428571428573</v>
      </c>
      <c r="P1784" s="14">
        <f t="shared" si="191"/>
        <v>71.34210526315789</v>
      </c>
      <c r="Q1784" s="8">
        <f t="shared" si="192"/>
        <v>42388.575104166666</v>
      </c>
      <c r="R1784" s="8">
        <f t="shared" si="193"/>
        <v>42421.575104166666</v>
      </c>
      <c r="S1784" t="s">
        <v>8285</v>
      </c>
      <c r="T1784" t="str">
        <f t="shared" si="194"/>
        <v>photography</v>
      </c>
      <c r="U1784" t="str">
        <f t="shared" si="195"/>
        <v>photobooks</v>
      </c>
    </row>
    <row r="1785" spans="1:21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14">
        <f t="shared" si="189"/>
        <v>51.227027027027027</v>
      </c>
      <c r="N1785" t="b">
        <v>0</v>
      </c>
      <c r="O1785" s="5">
        <f t="shared" si="190"/>
        <v>0.236925</v>
      </c>
      <c r="P1785" s="14">
        <f t="shared" si="191"/>
        <v>51.227027027027027</v>
      </c>
      <c r="Q1785" s="8">
        <f t="shared" si="192"/>
        <v>42115.949976851851</v>
      </c>
      <c r="R1785" s="8">
        <f t="shared" si="193"/>
        <v>42145.949976851851</v>
      </c>
      <c r="S1785" t="s">
        <v>8285</v>
      </c>
      <c r="T1785" t="str">
        <f t="shared" si="194"/>
        <v>photography</v>
      </c>
      <c r="U1785" t="str">
        <f t="shared" si="195"/>
        <v>photobooks</v>
      </c>
    </row>
    <row r="1786" spans="1:21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14">
        <f t="shared" si="189"/>
        <v>60.242424242424242</v>
      </c>
      <c r="N1786" t="b">
        <v>0</v>
      </c>
      <c r="O1786" s="5">
        <f t="shared" si="190"/>
        <v>0.39760000000000001</v>
      </c>
      <c r="P1786" s="14">
        <f t="shared" si="191"/>
        <v>60.242424242424242</v>
      </c>
      <c r="Q1786" s="8">
        <f t="shared" si="192"/>
        <v>42003.655555555553</v>
      </c>
      <c r="R1786" s="8">
        <f t="shared" si="193"/>
        <v>42035.142361111109</v>
      </c>
      <c r="S1786" t="s">
        <v>8285</v>
      </c>
      <c r="T1786" t="str">
        <f t="shared" si="194"/>
        <v>photography</v>
      </c>
      <c r="U1786" t="str">
        <f t="shared" si="195"/>
        <v>photobooks</v>
      </c>
    </row>
    <row r="1787" spans="1:21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14">
        <f t="shared" si="189"/>
        <v>44.935185185185183</v>
      </c>
      <c r="N1787" t="b">
        <v>0</v>
      </c>
      <c r="O1787" s="5">
        <f t="shared" si="190"/>
        <v>0.20220833333333332</v>
      </c>
      <c r="P1787" s="14">
        <f t="shared" si="191"/>
        <v>44.935185185185183</v>
      </c>
      <c r="Q1787" s="8">
        <f t="shared" si="192"/>
        <v>41897.134895833333</v>
      </c>
      <c r="R1787" s="8">
        <f t="shared" si="193"/>
        <v>41928</v>
      </c>
      <c r="S1787" t="s">
        <v>8285</v>
      </c>
      <c r="T1787" t="str">
        <f t="shared" si="194"/>
        <v>photography</v>
      </c>
      <c r="U1787" t="str">
        <f t="shared" si="195"/>
        <v>photobooks</v>
      </c>
    </row>
    <row r="1788" spans="1:21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14">
        <f t="shared" si="189"/>
        <v>31.206896551724139</v>
      </c>
      <c r="N1788" t="b">
        <v>0</v>
      </c>
      <c r="O1788" s="5">
        <f t="shared" si="190"/>
        <v>0.47631578947368419</v>
      </c>
      <c r="P1788" s="14">
        <f t="shared" si="191"/>
        <v>31.206896551724139</v>
      </c>
      <c r="Q1788" s="8">
        <f t="shared" si="192"/>
        <v>41958.550659722227</v>
      </c>
      <c r="R1788" s="8">
        <f t="shared" si="193"/>
        <v>41988.550659722227</v>
      </c>
      <c r="S1788" t="s">
        <v>8285</v>
      </c>
      <c r="T1788" t="str">
        <f t="shared" si="194"/>
        <v>photography</v>
      </c>
      <c r="U1788" t="str">
        <f t="shared" si="195"/>
        <v>photobooks</v>
      </c>
    </row>
    <row r="1789" spans="1:21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14">
        <f t="shared" si="189"/>
        <v>63.875</v>
      </c>
      <c r="N1789" t="b">
        <v>0</v>
      </c>
      <c r="O1789" s="5">
        <f t="shared" si="190"/>
        <v>0.15329999999999999</v>
      </c>
      <c r="P1789" s="14">
        <f t="shared" si="191"/>
        <v>63.875</v>
      </c>
      <c r="Q1789" s="8">
        <f t="shared" si="192"/>
        <v>42068.65552083333</v>
      </c>
      <c r="R1789" s="8">
        <f t="shared" si="193"/>
        <v>42098.613854166666</v>
      </c>
      <c r="S1789" t="s">
        <v>8285</v>
      </c>
      <c r="T1789" t="str">
        <f t="shared" si="194"/>
        <v>photography</v>
      </c>
      <c r="U1789" t="str">
        <f t="shared" si="195"/>
        <v>photobooks</v>
      </c>
    </row>
    <row r="1790" spans="1:21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14">
        <f t="shared" si="189"/>
        <v>19</v>
      </c>
      <c r="N1790" t="b">
        <v>0</v>
      </c>
      <c r="O1790" s="5">
        <f t="shared" si="190"/>
        <v>1.3818181818181818E-2</v>
      </c>
      <c r="P1790" s="14">
        <f t="shared" si="191"/>
        <v>19</v>
      </c>
      <c r="Q1790" s="8">
        <f t="shared" si="192"/>
        <v>41913.94840277778</v>
      </c>
      <c r="R1790" s="8">
        <f t="shared" si="193"/>
        <v>41943.94840277778</v>
      </c>
      <c r="S1790" t="s">
        <v>8285</v>
      </c>
      <c r="T1790" t="str">
        <f t="shared" si="194"/>
        <v>photography</v>
      </c>
      <c r="U1790" t="str">
        <f t="shared" si="195"/>
        <v>photobooks</v>
      </c>
    </row>
    <row r="1791" spans="1:21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14">
        <f t="shared" si="189"/>
        <v>10</v>
      </c>
      <c r="N1791" t="b">
        <v>0</v>
      </c>
      <c r="O1791" s="5">
        <f t="shared" si="190"/>
        <v>5.0000000000000001E-3</v>
      </c>
      <c r="P1791" s="14">
        <f t="shared" si="191"/>
        <v>10</v>
      </c>
      <c r="Q1791" s="8">
        <f t="shared" si="192"/>
        <v>41956.250034722223</v>
      </c>
      <c r="R1791" s="8">
        <f t="shared" si="193"/>
        <v>42016.250034722223</v>
      </c>
      <c r="S1791" t="s">
        <v>8285</v>
      </c>
      <c r="T1791" t="str">
        <f t="shared" si="194"/>
        <v>photography</v>
      </c>
      <c r="U1791" t="str">
        <f t="shared" si="195"/>
        <v>photobooks</v>
      </c>
    </row>
    <row r="1792" spans="1:21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14">
        <f t="shared" si="189"/>
        <v>109.06666666666666</v>
      </c>
      <c r="N1792" t="b">
        <v>0</v>
      </c>
      <c r="O1792" s="5">
        <f t="shared" si="190"/>
        <v>4.9575757575757579E-2</v>
      </c>
      <c r="P1792" s="14">
        <f t="shared" si="191"/>
        <v>109.06666666666666</v>
      </c>
      <c r="Q1792" s="8">
        <f t="shared" si="192"/>
        <v>42010.674513888895</v>
      </c>
      <c r="R1792" s="8">
        <f t="shared" si="193"/>
        <v>42040.674513888895</v>
      </c>
      <c r="S1792" t="s">
        <v>8285</v>
      </c>
      <c r="T1792" t="str">
        <f t="shared" si="194"/>
        <v>photography</v>
      </c>
      <c r="U1792" t="str">
        <f t="shared" si="195"/>
        <v>photobooks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14">
        <f t="shared" si="189"/>
        <v>26.75</v>
      </c>
      <c r="N1793" t="b">
        <v>0</v>
      </c>
      <c r="O1793" s="5">
        <f t="shared" si="190"/>
        <v>3.5666666666666666E-2</v>
      </c>
      <c r="P1793" s="14">
        <f t="shared" si="191"/>
        <v>26.75</v>
      </c>
      <c r="Q1793" s="8">
        <f t="shared" si="192"/>
        <v>41973.740335648152</v>
      </c>
      <c r="R1793" s="8">
        <f t="shared" si="193"/>
        <v>42033.740335648152</v>
      </c>
      <c r="S1793" t="s">
        <v>8285</v>
      </c>
      <c r="T1793" t="str">
        <f t="shared" si="194"/>
        <v>photography</v>
      </c>
      <c r="U1793" t="str">
        <f t="shared" si="195"/>
        <v>photobooks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14">
        <f t="shared" ref="M1794:M1857" si="196">$E1794/$L1794</f>
        <v>109.93525179856115</v>
      </c>
      <c r="N1794" t="b">
        <v>0</v>
      </c>
      <c r="O1794" s="5">
        <f t="shared" ref="O1794:O1857" si="197">E1794/D1794</f>
        <v>0.61124000000000001</v>
      </c>
      <c r="P1794" s="14">
        <f t="shared" ref="P1794:P1857" si="198">$E1794/$L1794</f>
        <v>109.93525179856115</v>
      </c>
      <c r="Q1794" s="8">
        <f t="shared" ref="Q1794:Q1857" si="199">(((J1794/60)/60)/24)+DATE(1970,1,1)</f>
        <v>42189.031041666662</v>
      </c>
      <c r="R1794" s="8">
        <f t="shared" ref="R1794:R1857" si="200">(((I1794/60)/60)/24)+DATE(1970,1,1)</f>
        <v>42226.290972222225</v>
      </c>
      <c r="S1794" t="s">
        <v>8285</v>
      </c>
      <c r="T1794" t="str">
        <f t="shared" ref="T1794:T1857" si="201">LEFT(S1794, SEARCH("/",S1794,1)-1)</f>
        <v>photography</v>
      </c>
      <c r="U1794" t="str">
        <f t="shared" ref="U1794:U1857" si="202">RIGHT(S1794,LEN(S1794)-SEARCH("/",S1794,1))</f>
        <v>photobooks</v>
      </c>
    </row>
    <row r="1795" spans="1:21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14">
        <f t="shared" si="196"/>
        <v>20</v>
      </c>
      <c r="N1795" t="b">
        <v>0</v>
      </c>
      <c r="O1795" s="5">
        <f t="shared" si="197"/>
        <v>1.3333333333333334E-2</v>
      </c>
      <c r="P1795" s="14">
        <f t="shared" si="198"/>
        <v>20</v>
      </c>
      <c r="Q1795" s="8">
        <f t="shared" si="199"/>
        <v>41940.89166666667</v>
      </c>
      <c r="R1795" s="8">
        <f t="shared" si="200"/>
        <v>41970.933333333334</v>
      </c>
      <c r="S1795" t="s">
        <v>8285</v>
      </c>
      <c r="T1795" t="str">
        <f t="shared" si="201"/>
        <v>photography</v>
      </c>
      <c r="U1795" t="str">
        <f t="shared" si="202"/>
        <v>photobooks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14">
        <f t="shared" si="196"/>
        <v>55.388888888888886</v>
      </c>
      <c r="N1796" t="b">
        <v>0</v>
      </c>
      <c r="O1796" s="5">
        <f t="shared" si="197"/>
        <v>0.11077777777777778</v>
      </c>
      <c r="P1796" s="14">
        <f t="shared" si="198"/>
        <v>55.388888888888886</v>
      </c>
      <c r="Q1796" s="8">
        <f t="shared" si="199"/>
        <v>42011.551180555558</v>
      </c>
      <c r="R1796" s="8">
        <f t="shared" si="200"/>
        <v>42046.551180555558</v>
      </c>
      <c r="S1796" t="s">
        <v>8285</v>
      </c>
      <c r="T1796" t="str">
        <f t="shared" si="201"/>
        <v>photography</v>
      </c>
      <c r="U1796" t="str">
        <f t="shared" si="202"/>
        <v>photobooks</v>
      </c>
    </row>
    <row r="1797" spans="1:21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14">
        <f t="shared" si="196"/>
        <v>133.90123456790124</v>
      </c>
      <c r="N1797" t="b">
        <v>0</v>
      </c>
      <c r="O1797" s="5">
        <f t="shared" si="197"/>
        <v>0.38735714285714284</v>
      </c>
      <c r="P1797" s="14">
        <f t="shared" si="198"/>
        <v>133.90123456790124</v>
      </c>
      <c r="Q1797" s="8">
        <f t="shared" si="199"/>
        <v>42628.288668981477</v>
      </c>
      <c r="R1797" s="8">
        <f t="shared" si="200"/>
        <v>42657.666666666672</v>
      </c>
      <c r="S1797" t="s">
        <v>8285</v>
      </c>
      <c r="T1797" t="str">
        <f t="shared" si="201"/>
        <v>photography</v>
      </c>
      <c r="U1797" t="str">
        <f t="shared" si="202"/>
        <v>photobooks</v>
      </c>
    </row>
    <row r="1798" spans="1:21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14">
        <f t="shared" si="196"/>
        <v>48.720930232558139</v>
      </c>
      <c r="N1798" t="b">
        <v>0</v>
      </c>
      <c r="O1798" s="5">
        <f t="shared" si="197"/>
        <v>0.22052631578947368</v>
      </c>
      <c r="P1798" s="14">
        <f t="shared" si="198"/>
        <v>48.720930232558139</v>
      </c>
      <c r="Q1798" s="8">
        <f t="shared" si="199"/>
        <v>42515.439421296294</v>
      </c>
      <c r="R1798" s="8">
        <f t="shared" si="200"/>
        <v>42575.439421296294</v>
      </c>
      <c r="S1798" t="s">
        <v>8285</v>
      </c>
      <c r="T1798" t="str">
        <f t="shared" si="201"/>
        <v>photography</v>
      </c>
      <c r="U1798" t="str">
        <f t="shared" si="202"/>
        <v>photobooks</v>
      </c>
    </row>
    <row r="1799" spans="1:21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14">
        <f t="shared" si="196"/>
        <v>48.25</v>
      </c>
      <c r="N1799" t="b">
        <v>0</v>
      </c>
      <c r="O1799" s="5">
        <f t="shared" si="197"/>
        <v>0.67549999999999999</v>
      </c>
      <c r="P1799" s="14">
        <f t="shared" si="198"/>
        <v>48.25</v>
      </c>
      <c r="Q1799" s="8">
        <f t="shared" si="199"/>
        <v>42689.56931712963</v>
      </c>
      <c r="R1799" s="8">
        <f t="shared" si="200"/>
        <v>42719.56931712963</v>
      </c>
      <c r="S1799" t="s">
        <v>8285</v>
      </c>
      <c r="T1799" t="str">
        <f t="shared" si="201"/>
        <v>photography</v>
      </c>
      <c r="U1799" t="str">
        <f t="shared" si="202"/>
        <v>photobooks</v>
      </c>
    </row>
    <row r="1800" spans="1:21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14">
        <f t="shared" si="196"/>
        <v>58.972972972972975</v>
      </c>
      <c r="N1800" t="b">
        <v>0</v>
      </c>
      <c r="O1800" s="5">
        <f t="shared" si="197"/>
        <v>0.136375</v>
      </c>
      <c r="P1800" s="14">
        <f t="shared" si="198"/>
        <v>58.972972972972975</v>
      </c>
      <c r="Q1800" s="8">
        <f t="shared" si="199"/>
        <v>42344.32677083333</v>
      </c>
      <c r="R1800" s="8">
        <f t="shared" si="200"/>
        <v>42404.32677083333</v>
      </c>
      <c r="S1800" t="s">
        <v>8285</v>
      </c>
      <c r="T1800" t="str">
        <f t="shared" si="201"/>
        <v>photography</v>
      </c>
      <c r="U1800" t="str">
        <f t="shared" si="202"/>
        <v>photobooks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14">
        <f t="shared" si="196"/>
        <v>11.638333333333334</v>
      </c>
      <c r="N1801" t="b">
        <v>0</v>
      </c>
      <c r="O1801" s="5">
        <f t="shared" si="197"/>
        <v>1.7457500000000001E-2</v>
      </c>
      <c r="P1801" s="14">
        <f t="shared" si="198"/>
        <v>11.638333333333334</v>
      </c>
      <c r="Q1801" s="8">
        <f t="shared" si="199"/>
        <v>41934.842685185184</v>
      </c>
      <c r="R1801" s="8">
        <f t="shared" si="200"/>
        <v>41954.884351851855</v>
      </c>
      <c r="S1801" t="s">
        <v>8285</v>
      </c>
      <c r="T1801" t="str">
        <f t="shared" si="201"/>
        <v>photography</v>
      </c>
      <c r="U1801" t="str">
        <f t="shared" si="202"/>
        <v>photobooks</v>
      </c>
    </row>
    <row r="1802" spans="1:21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14">
        <f t="shared" si="196"/>
        <v>83.716814159292042</v>
      </c>
      <c r="N1802" t="b">
        <v>0</v>
      </c>
      <c r="O1802" s="5">
        <f t="shared" si="197"/>
        <v>0.20449632511889321</v>
      </c>
      <c r="P1802" s="14">
        <f t="shared" si="198"/>
        <v>83.716814159292042</v>
      </c>
      <c r="Q1802" s="8">
        <f t="shared" si="199"/>
        <v>42623.606134259258</v>
      </c>
      <c r="R1802" s="8">
        <f t="shared" si="200"/>
        <v>42653.606134259258</v>
      </c>
      <c r="S1802" t="s">
        <v>8285</v>
      </c>
      <c r="T1802" t="str">
        <f t="shared" si="201"/>
        <v>photography</v>
      </c>
      <c r="U1802" t="str">
        <f t="shared" si="202"/>
        <v>photobooks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14">
        <f t="shared" si="196"/>
        <v>63.648648648648646</v>
      </c>
      <c r="N1803" t="b">
        <v>0</v>
      </c>
      <c r="O1803" s="5">
        <f t="shared" si="197"/>
        <v>0.13852941176470587</v>
      </c>
      <c r="P1803" s="14">
        <f t="shared" si="198"/>
        <v>63.648648648648646</v>
      </c>
      <c r="Q1803" s="8">
        <f t="shared" si="199"/>
        <v>42321.660509259258</v>
      </c>
      <c r="R1803" s="8">
        <f t="shared" si="200"/>
        <v>42353.506944444445</v>
      </c>
      <c r="S1803" t="s">
        <v>8285</v>
      </c>
      <c r="T1803" t="str">
        <f t="shared" si="201"/>
        <v>photography</v>
      </c>
      <c r="U1803" t="str">
        <f t="shared" si="202"/>
        <v>photobooks</v>
      </c>
    </row>
    <row r="1804" spans="1:21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14">
        <f t="shared" si="196"/>
        <v>94.277777777777771</v>
      </c>
      <c r="N1804" t="b">
        <v>0</v>
      </c>
      <c r="O1804" s="5">
        <f t="shared" si="197"/>
        <v>0.48485714285714288</v>
      </c>
      <c r="P1804" s="14">
        <f t="shared" si="198"/>
        <v>94.277777777777771</v>
      </c>
      <c r="Q1804" s="8">
        <f t="shared" si="199"/>
        <v>42159.47256944445</v>
      </c>
      <c r="R1804" s="8">
        <f t="shared" si="200"/>
        <v>42182.915972222225</v>
      </c>
      <c r="S1804" t="s">
        <v>8285</v>
      </c>
      <c r="T1804" t="str">
        <f t="shared" si="201"/>
        <v>photography</v>
      </c>
      <c r="U1804" t="str">
        <f t="shared" si="202"/>
        <v>photobooks</v>
      </c>
    </row>
    <row r="1805" spans="1:21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14">
        <f t="shared" si="196"/>
        <v>71.86666666666666</v>
      </c>
      <c r="N1805" t="b">
        <v>0</v>
      </c>
      <c r="O1805" s="5">
        <f t="shared" si="197"/>
        <v>0.308</v>
      </c>
      <c r="P1805" s="14">
        <f t="shared" si="198"/>
        <v>71.86666666666666</v>
      </c>
      <c r="Q1805" s="8">
        <f t="shared" si="199"/>
        <v>42018.071550925932</v>
      </c>
      <c r="R1805" s="8">
        <f t="shared" si="200"/>
        <v>42049.071550925932</v>
      </c>
      <c r="S1805" t="s">
        <v>8285</v>
      </c>
      <c r="T1805" t="str">
        <f t="shared" si="201"/>
        <v>photography</v>
      </c>
      <c r="U1805" t="str">
        <f t="shared" si="202"/>
        <v>photobooks</v>
      </c>
    </row>
    <row r="1806" spans="1:21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14">
        <f t="shared" si="196"/>
        <v>104.84615384615384</v>
      </c>
      <c r="N1806" t="b">
        <v>0</v>
      </c>
      <c r="O1806" s="5">
        <f t="shared" si="197"/>
        <v>0.35174193548387095</v>
      </c>
      <c r="P1806" s="14">
        <f t="shared" si="198"/>
        <v>104.84615384615384</v>
      </c>
      <c r="Q1806" s="8">
        <f t="shared" si="199"/>
        <v>42282.678287037037</v>
      </c>
      <c r="R1806" s="8">
        <f t="shared" si="200"/>
        <v>42322.719953703709</v>
      </c>
      <c r="S1806" t="s">
        <v>8285</v>
      </c>
      <c r="T1806" t="str">
        <f t="shared" si="201"/>
        <v>photography</v>
      </c>
      <c r="U1806" t="str">
        <f t="shared" si="202"/>
        <v>photobooks</v>
      </c>
    </row>
    <row r="1807" spans="1:21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14">
        <f t="shared" si="196"/>
        <v>67.139344262295083</v>
      </c>
      <c r="N1807" t="b">
        <v>0</v>
      </c>
      <c r="O1807" s="5">
        <f t="shared" si="197"/>
        <v>0.36404444444444445</v>
      </c>
      <c r="P1807" s="14">
        <f t="shared" si="198"/>
        <v>67.139344262295083</v>
      </c>
      <c r="Q1807" s="8">
        <f t="shared" si="199"/>
        <v>42247.803912037038</v>
      </c>
      <c r="R1807" s="8">
        <f t="shared" si="200"/>
        <v>42279.75</v>
      </c>
      <c r="S1807" t="s">
        <v>8285</v>
      </c>
      <c r="T1807" t="str">
        <f t="shared" si="201"/>
        <v>photography</v>
      </c>
      <c r="U1807" t="str">
        <f t="shared" si="202"/>
        <v>photobooks</v>
      </c>
    </row>
    <row r="1808" spans="1:21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14">
        <f t="shared" si="196"/>
        <v>73.875</v>
      </c>
      <c r="N1808" t="b">
        <v>0</v>
      </c>
      <c r="O1808" s="5">
        <f t="shared" si="197"/>
        <v>2.955E-2</v>
      </c>
      <c r="P1808" s="14">
        <f t="shared" si="198"/>
        <v>73.875</v>
      </c>
      <c r="Q1808" s="8">
        <f t="shared" si="199"/>
        <v>41877.638298611113</v>
      </c>
      <c r="R1808" s="8">
        <f t="shared" si="200"/>
        <v>41912.638298611113</v>
      </c>
      <c r="S1808" t="s">
        <v>8285</v>
      </c>
      <c r="T1808" t="str">
        <f t="shared" si="201"/>
        <v>photography</v>
      </c>
      <c r="U1808" t="str">
        <f t="shared" si="202"/>
        <v>photobooks</v>
      </c>
    </row>
    <row r="1809" spans="1:2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14">
        <f t="shared" si="196"/>
        <v>69.125</v>
      </c>
      <c r="N1809" t="b">
        <v>0</v>
      </c>
      <c r="O1809" s="5">
        <f t="shared" si="197"/>
        <v>0.1106</v>
      </c>
      <c r="P1809" s="14">
        <f t="shared" si="198"/>
        <v>69.125</v>
      </c>
      <c r="Q1809" s="8">
        <f t="shared" si="199"/>
        <v>41880.068437499998</v>
      </c>
      <c r="R1809" s="8">
        <f t="shared" si="200"/>
        <v>41910.068437499998</v>
      </c>
      <c r="S1809" t="s">
        <v>8285</v>
      </c>
      <c r="T1809" t="str">
        <f t="shared" si="201"/>
        <v>photography</v>
      </c>
      <c r="U1809" t="str">
        <f t="shared" si="202"/>
        <v>photobooks</v>
      </c>
    </row>
    <row r="1810" spans="1:21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14">
        <f t="shared" si="196"/>
        <v>120.77083333333333</v>
      </c>
      <c r="N1810" t="b">
        <v>0</v>
      </c>
      <c r="O1810" s="5">
        <f t="shared" si="197"/>
        <v>0.41407142857142859</v>
      </c>
      <c r="P1810" s="14">
        <f t="shared" si="198"/>
        <v>120.77083333333333</v>
      </c>
      <c r="Q1810" s="8">
        <f t="shared" si="199"/>
        <v>42742.680902777778</v>
      </c>
      <c r="R1810" s="8">
        <f t="shared" si="200"/>
        <v>42777.680902777778</v>
      </c>
      <c r="S1810" t="s">
        <v>8285</v>
      </c>
      <c r="T1810" t="str">
        <f t="shared" si="201"/>
        <v>photography</v>
      </c>
      <c r="U1810" t="str">
        <f t="shared" si="202"/>
        <v>photobooks</v>
      </c>
    </row>
    <row r="1811" spans="1:21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14">
        <f t="shared" si="196"/>
        <v>42.222222222222221</v>
      </c>
      <c r="N1811" t="b">
        <v>0</v>
      </c>
      <c r="O1811" s="5">
        <f t="shared" si="197"/>
        <v>0.10857142857142857</v>
      </c>
      <c r="P1811" s="14">
        <f t="shared" si="198"/>
        <v>42.222222222222221</v>
      </c>
      <c r="Q1811" s="8">
        <f t="shared" si="199"/>
        <v>42029.907858796301</v>
      </c>
      <c r="R1811" s="8">
        <f t="shared" si="200"/>
        <v>42064.907858796301</v>
      </c>
      <c r="S1811" t="s">
        <v>8285</v>
      </c>
      <c r="T1811" t="str">
        <f t="shared" si="201"/>
        <v>photography</v>
      </c>
      <c r="U1811" t="str">
        <f t="shared" si="202"/>
        <v>photobooks</v>
      </c>
    </row>
    <row r="1812" spans="1:21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14">
        <f t="shared" si="196"/>
        <v>7.5</v>
      </c>
      <c r="N1812" t="b">
        <v>0</v>
      </c>
      <c r="O1812" s="5">
        <f t="shared" si="197"/>
        <v>3.3333333333333333E-2</v>
      </c>
      <c r="P1812" s="14">
        <f t="shared" si="198"/>
        <v>7.5</v>
      </c>
      <c r="Q1812" s="8">
        <f t="shared" si="199"/>
        <v>41860.91002314815</v>
      </c>
      <c r="R1812" s="8">
        <f t="shared" si="200"/>
        <v>41872.91002314815</v>
      </c>
      <c r="S1812" t="s">
        <v>8285</v>
      </c>
      <c r="T1812" t="str">
        <f t="shared" si="201"/>
        <v>photography</v>
      </c>
      <c r="U1812" t="str">
        <f t="shared" si="202"/>
        <v>photobooks</v>
      </c>
    </row>
    <row r="1813" spans="1:21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14">
        <f t="shared" si="196"/>
        <v>1.5384615384615385</v>
      </c>
      <c r="N1813" t="b">
        <v>0</v>
      </c>
      <c r="O1813" s="5">
        <f t="shared" si="197"/>
        <v>7.407407407407407E-4</v>
      </c>
      <c r="P1813" s="14">
        <f t="shared" si="198"/>
        <v>1.5384615384615385</v>
      </c>
      <c r="Q1813" s="8">
        <f t="shared" si="199"/>
        <v>41876.433680555558</v>
      </c>
      <c r="R1813" s="8">
        <f t="shared" si="200"/>
        <v>41936.166666666664</v>
      </c>
      <c r="S1813" t="s">
        <v>8285</v>
      </c>
      <c r="T1813" t="str">
        <f t="shared" si="201"/>
        <v>photography</v>
      </c>
      <c r="U1813" t="str">
        <f t="shared" si="202"/>
        <v>photobooks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14">
        <f t="shared" si="196"/>
        <v>37.608695652173914</v>
      </c>
      <c r="N1814" t="b">
        <v>0</v>
      </c>
      <c r="O1814" s="5">
        <f t="shared" si="197"/>
        <v>0.13307692307692306</v>
      </c>
      <c r="P1814" s="14">
        <f t="shared" si="198"/>
        <v>37.608695652173914</v>
      </c>
      <c r="Q1814" s="8">
        <f t="shared" si="199"/>
        <v>42524.318703703699</v>
      </c>
      <c r="R1814" s="8">
        <f t="shared" si="200"/>
        <v>42554.318703703699</v>
      </c>
      <c r="S1814" t="s">
        <v>8285</v>
      </c>
      <c r="T1814" t="str">
        <f t="shared" si="201"/>
        <v>photography</v>
      </c>
      <c r="U1814" t="str">
        <f t="shared" si="202"/>
        <v>photobooks</v>
      </c>
    </row>
    <row r="1815" spans="1:21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14" t="e">
        <f t="shared" si="196"/>
        <v>#DIV/0!</v>
      </c>
      <c r="N1815" t="b">
        <v>0</v>
      </c>
      <c r="O1815" s="5">
        <f t="shared" si="197"/>
        <v>0</v>
      </c>
      <c r="P1815" s="14" t="e">
        <f t="shared" si="198"/>
        <v>#DIV/0!</v>
      </c>
      <c r="Q1815" s="8">
        <f t="shared" si="199"/>
        <v>41829.889027777775</v>
      </c>
      <c r="R1815" s="8">
        <f t="shared" si="200"/>
        <v>41859.889027777775</v>
      </c>
      <c r="S1815" t="s">
        <v>8285</v>
      </c>
      <c r="T1815" t="str">
        <f t="shared" si="201"/>
        <v>photography</v>
      </c>
      <c r="U1815" t="str">
        <f t="shared" si="202"/>
        <v>photobooks</v>
      </c>
    </row>
    <row r="1816" spans="1:21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14">
        <f t="shared" si="196"/>
        <v>42.157142857142858</v>
      </c>
      <c r="N1816" t="b">
        <v>0</v>
      </c>
      <c r="O1816" s="5">
        <f t="shared" si="197"/>
        <v>0.49183333333333334</v>
      </c>
      <c r="P1816" s="14">
        <f t="shared" si="198"/>
        <v>42.157142857142858</v>
      </c>
      <c r="Q1816" s="8">
        <f t="shared" si="199"/>
        <v>42033.314074074078</v>
      </c>
      <c r="R1816" s="8">
        <f t="shared" si="200"/>
        <v>42063.314074074078</v>
      </c>
      <c r="S1816" t="s">
        <v>8285</v>
      </c>
      <c r="T1816" t="str">
        <f t="shared" si="201"/>
        <v>photography</v>
      </c>
      <c r="U1816" t="str">
        <f t="shared" si="202"/>
        <v>photobooks</v>
      </c>
    </row>
    <row r="1817" spans="1:21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14" t="e">
        <f t="shared" si="196"/>
        <v>#DIV/0!</v>
      </c>
      <c r="N1817" t="b">
        <v>0</v>
      </c>
      <c r="O1817" s="5">
        <f t="shared" si="197"/>
        <v>0</v>
      </c>
      <c r="P1817" s="14" t="e">
        <f t="shared" si="198"/>
        <v>#DIV/0!</v>
      </c>
      <c r="Q1817" s="8">
        <f t="shared" si="199"/>
        <v>42172.906678240746</v>
      </c>
      <c r="R1817" s="8">
        <f t="shared" si="200"/>
        <v>42186.906678240746</v>
      </c>
      <c r="S1817" t="s">
        <v>8285</v>
      </c>
      <c r="T1817" t="str">
        <f t="shared" si="201"/>
        <v>photography</v>
      </c>
      <c r="U1817" t="str">
        <f t="shared" si="202"/>
        <v>photobooks</v>
      </c>
    </row>
    <row r="1818" spans="1:21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14">
        <f t="shared" si="196"/>
        <v>84.833333333333329</v>
      </c>
      <c r="N1818" t="b">
        <v>0</v>
      </c>
      <c r="O1818" s="5">
        <f t="shared" si="197"/>
        <v>2.036E-2</v>
      </c>
      <c r="P1818" s="14">
        <f t="shared" si="198"/>
        <v>84.833333333333329</v>
      </c>
      <c r="Q1818" s="8">
        <f t="shared" si="199"/>
        <v>42548.876192129625</v>
      </c>
      <c r="R1818" s="8">
        <f t="shared" si="200"/>
        <v>42576.791666666672</v>
      </c>
      <c r="S1818" t="s">
        <v>8285</v>
      </c>
      <c r="T1818" t="str">
        <f t="shared" si="201"/>
        <v>photography</v>
      </c>
      <c r="U1818" t="str">
        <f t="shared" si="202"/>
        <v>photobooks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14">
        <f t="shared" si="196"/>
        <v>94.19</v>
      </c>
      <c r="N1819" t="b">
        <v>0</v>
      </c>
      <c r="O1819" s="5">
        <f t="shared" si="197"/>
        <v>0.52327777777777773</v>
      </c>
      <c r="P1819" s="14">
        <f t="shared" si="198"/>
        <v>94.19</v>
      </c>
      <c r="Q1819" s="8">
        <f t="shared" si="199"/>
        <v>42705.662118055552</v>
      </c>
      <c r="R1819" s="8">
        <f t="shared" si="200"/>
        <v>42765.290972222225</v>
      </c>
      <c r="S1819" t="s">
        <v>8285</v>
      </c>
      <c r="T1819" t="str">
        <f t="shared" si="201"/>
        <v>photography</v>
      </c>
      <c r="U1819" t="str">
        <f t="shared" si="202"/>
        <v>photobooks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14" t="e">
        <f t="shared" si="196"/>
        <v>#DIV/0!</v>
      </c>
      <c r="N1820" t="b">
        <v>0</v>
      </c>
      <c r="O1820" s="5">
        <f t="shared" si="197"/>
        <v>0</v>
      </c>
      <c r="P1820" s="14" t="e">
        <f t="shared" si="198"/>
        <v>#DIV/0!</v>
      </c>
      <c r="Q1820" s="8">
        <f t="shared" si="199"/>
        <v>42067.234375</v>
      </c>
      <c r="R1820" s="8">
        <f t="shared" si="200"/>
        <v>42097.192708333328</v>
      </c>
      <c r="S1820" t="s">
        <v>8285</v>
      </c>
      <c r="T1820" t="str">
        <f t="shared" si="201"/>
        <v>photography</v>
      </c>
      <c r="U1820" t="str">
        <f t="shared" si="202"/>
        <v>photobooks</v>
      </c>
    </row>
    <row r="1821" spans="1:21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14">
        <f t="shared" si="196"/>
        <v>6.25</v>
      </c>
      <c r="N1821" t="b">
        <v>0</v>
      </c>
      <c r="O1821" s="5">
        <f t="shared" si="197"/>
        <v>2.0833333333333332E-2</v>
      </c>
      <c r="P1821" s="14">
        <f t="shared" si="198"/>
        <v>6.25</v>
      </c>
      <c r="Q1821" s="8">
        <f t="shared" si="199"/>
        <v>41820.752268518518</v>
      </c>
      <c r="R1821" s="8">
        <f t="shared" si="200"/>
        <v>41850.752268518518</v>
      </c>
      <c r="S1821" t="s">
        <v>8285</v>
      </c>
      <c r="T1821" t="str">
        <f t="shared" si="201"/>
        <v>photography</v>
      </c>
      <c r="U1821" t="str">
        <f t="shared" si="202"/>
        <v>photobooks</v>
      </c>
    </row>
    <row r="1822" spans="1:21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14">
        <f t="shared" si="196"/>
        <v>213.375</v>
      </c>
      <c r="N1822" t="b">
        <v>0</v>
      </c>
      <c r="O1822" s="5">
        <f t="shared" si="197"/>
        <v>6.565384615384616E-2</v>
      </c>
      <c r="P1822" s="14">
        <f t="shared" si="198"/>
        <v>213.375</v>
      </c>
      <c r="Q1822" s="8">
        <f t="shared" si="199"/>
        <v>42065.084375000006</v>
      </c>
      <c r="R1822" s="8">
        <f t="shared" si="200"/>
        <v>42095.042708333334</v>
      </c>
      <c r="S1822" t="s">
        <v>8285</v>
      </c>
      <c r="T1822" t="str">
        <f t="shared" si="201"/>
        <v>photography</v>
      </c>
      <c r="U1822" t="str">
        <f t="shared" si="202"/>
        <v>photobooks</v>
      </c>
    </row>
    <row r="1823" spans="1:21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14">
        <f t="shared" si="196"/>
        <v>59.162280701754383</v>
      </c>
      <c r="N1823" t="b">
        <v>1</v>
      </c>
      <c r="O1823" s="5">
        <f t="shared" si="197"/>
        <v>1.3489</v>
      </c>
      <c r="P1823" s="14">
        <f t="shared" si="198"/>
        <v>59.162280701754383</v>
      </c>
      <c r="Q1823" s="8">
        <f t="shared" si="199"/>
        <v>40926.319062499999</v>
      </c>
      <c r="R1823" s="8">
        <f t="shared" si="200"/>
        <v>40971.319062499999</v>
      </c>
      <c r="S1823" t="s">
        <v>8276</v>
      </c>
      <c r="T1823" t="str">
        <f t="shared" si="201"/>
        <v>music</v>
      </c>
      <c r="U1823" t="str">
        <f t="shared" si="202"/>
        <v>rock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14">
        <f t="shared" si="196"/>
        <v>27.272727272727273</v>
      </c>
      <c r="N1824" t="b">
        <v>1</v>
      </c>
      <c r="O1824" s="5">
        <f t="shared" si="197"/>
        <v>1</v>
      </c>
      <c r="P1824" s="14">
        <f t="shared" si="198"/>
        <v>27.272727272727273</v>
      </c>
      <c r="Q1824" s="8">
        <f t="shared" si="199"/>
        <v>41634.797013888885</v>
      </c>
      <c r="R1824" s="8">
        <f t="shared" si="200"/>
        <v>41670.792361111111</v>
      </c>
      <c r="S1824" t="s">
        <v>8276</v>
      </c>
      <c r="T1824" t="str">
        <f t="shared" si="201"/>
        <v>music</v>
      </c>
      <c r="U1824" t="str">
        <f t="shared" si="202"/>
        <v>rock</v>
      </c>
    </row>
    <row r="1825" spans="1:21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14">
        <f t="shared" si="196"/>
        <v>24.575757575757574</v>
      </c>
      <c r="N1825" t="b">
        <v>1</v>
      </c>
      <c r="O1825" s="5">
        <f t="shared" si="197"/>
        <v>1.1585714285714286</v>
      </c>
      <c r="P1825" s="14">
        <f t="shared" si="198"/>
        <v>24.575757575757574</v>
      </c>
      <c r="Q1825" s="8">
        <f t="shared" si="199"/>
        <v>41176.684907407405</v>
      </c>
      <c r="R1825" s="8">
        <f t="shared" si="200"/>
        <v>41206.684907407405</v>
      </c>
      <c r="S1825" t="s">
        <v>8276</v>
      </c>
      <c r="T1825" t="str">
        <f t="shared" si="201"/>
        <v>music</v>
      </c>
      <c r="U1825" t="str">
        <f t="shared" si="202"/>
        <v>rock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14">
        <f t="shared" si="196"/>
        <v>75.05</v>
      </c>
      <c r="N1826" t="b">
        <v>1</v>
      </c>
      <c r="O1826" s="5">
        <f t="shared" si="197"/>
        <v>1.0006666666666666</v>
      </c>
      <c r="P1826" s="14">
        <f t="shared" si="198"/>
        <v>75.05</v>
      </c>
      <c r="Q1826" s="8">
        <f t="shared" si="199"/>
        <v>41626.916284722225</v>
      </c>
      <c r="R1826" s="8">
        <f t="shared" si="200"/>
        <v>41647.088888888888</v>
      </c>
      <c r="S1826" t="s">
        <v>8276</v>
      </c>
      <c r="T1826" t="str">
        <f t="shared" si="201"/>
        <v>music</v>
      </c>
      <c r="U1826" t="str">
        <f t="shared" si="202"/>
        <v>rock</v>
      </c>
    </row>
    <row r="1827" spans="1:21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14">
        <f t="shared" si="196"/>
        <v>42.02</v>
      </c>
      <c r="N1827" t="b">
        <v>1</v>
      </c>
      <c r="O1827" s="5">
        <f t="shared" si="197"/>
        <v>1.0505</v>
      </c>
      <c r="P1827" s="14">
        <f t="shared" si="198"/>
        <v>42.02</v>
      </c>
      <c r="Q1827" s="8">
        <f t="shared" si="199"/>
        <v>41443.83452546296</v>
      </c>
      <c r="R1827" s="8">
        <f t="shared" si="200"/>
        <v>41466.83452546296</v>
      </c>
      <c r="S1827" t="s">
        <v>8276</v>
      </c>
      <c r="T1827" t="str">
        <f t="shared" si="201"/>
        <v>music</v>
      </c>
      <c r="U1827" t="str">
        <f t="shared" si="202"/>
        <v>rock</v>
      </c>
    </row>
    <row r="1828" spans="1:2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14">
        <f t="shared" si="196"/>
        <v>53.157894736842103</v>
      </c>
      <c r="N1828" t="b">
        <v>1</v>
      </c>
      <c r="O1828" s="5">
        <f t="shared" si="197"/>
        <v>1.01</v>
      </c>
      <c r="P1828" s="14">
        <f t="shared" si="198"/>
        <v>53.157894736842103</v>
      </c>
      <c r="Q1828" s="8">
        <f t="shared" si="199"/>
        <v>41657.923807870371</v>
      </c>
      <c r="R1828" s="8">
        <f t="shared" si="200"/>
        <v>41687.923807870371</v>
      </c>
      <c r="S1828" t="s">
        <v>8276</v>
      </c>
      <c r="T1828" t="str">
        <f t="shared" si="201"/>
        <v>music</v>
      </c>
      <c r="U1828" t="str">
        <f t="shared" si="202"/>
        <v>rock</v>
      </c>
    </row>
    <row r="1829" spans="1:21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14">
        <f t="shared" si="196"/>
        <v>83.885416666666671</v>
      </c>
      <c r="N1829" t="b">
        <v>1</v>
      </c>
      <c r="O1829" s="5">
        <f t="shared" si="197"/>
        <v>1.0066250000000001</v>
      </c>
      <c r="P1829" s="14">
        <f t="shared" si="198"/>
        <v>83.885416666666671</v>
      </c>
      <c r="Q1829" s="8">
        <f t="shared" si="199"/>
        <v>40555.325937499998</v>
      </c>
      <c r="R1829" s="8">
        <f t="shared" si="200"/>
        <v>40605.325937499998</v>
      </c>
      <c r="S1829" t="s">
        <v>8276</v>
      </c>
      <c r="T1829" t="str">
        <f t="shared" si="201"/>
        <v>music</v>
      </c>
      <c r="U1829" t="str">
        <f t="shared" si="202"/>
        <v>rock</v>
      </c>
    </row>
    <row r="1830" spans="1:21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14">
        <f t="shared" si="196"/>
        <v>417.33333333333331</v>
      </c>
      <c r="N1830" t="b">
        <v>1</v>
      </c>
      <c r="O1830" s="5">
        <f t="shared" si="197"/>
        <v>1.0016</v>
      </c>
      <c r="P1830" s="14">
        <f t="shared" si="198"/>
        <v>417.33333333333331</v>
      </c>
      <c r="Q1830" s="8">
        <f t="shared" si="199"/>
        <v>41736.899652777778</v>
      </c>
      <c r="R1830" s="8">
        <f t="shared" si="200"/>
        <v>41768.916666666664</v>
      </c>
      <c r="S1830" t="s">
        <v>8276</v>
      </c>
      <c r="T1830" t="str">
        <f t="shared" si="201"/>
        <v>music</v>
      </c>
      <c r="U1830" t="str">
        <f t="shared" si="202"/>
        <v>rock</v>
      </c>
    </row>
    <row r="1831" spans="1:21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14">
        <f t="shared" si="196"/>
        <v>75.765151515151516</v>
      </c>
      <c r="N1831" t="b">
        <v>1</v>
      </c>
      <c r="O1831" s="5">
        <f t="shared" si="197"/>
        <v>1.6668333333333334</v>
      </c>
      <c r="P1831" s="14">
        <f t="shared" si="198"/>
        <v>75.765151515151516</v>
      </c>
      <c r="Q1831" s="8">
        <f t="shared" si="199"/>
        <v>40516.087627314817</v>
      </c>
      <c r="R1831" s="8">
        <f t="shared" si="200"/>
        <v>40564.916666666664</v>
      </c>
      <c r="S1831" t="s">
        <v>8276</v>
      </c>
      <c r="T1831" t="str">
        <f t="shared" si="201"/>
        <v>music</v>
      </c>
      <c r="U1831" t="str">
        <f t="shared" si="202"/>
        <v>rock</v>
      </c>
    </row>
    <row r="1832" spans="1:21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14">
        <f t="shared" si="196"/>
        <v>67.389380530973455</v>
      </c>
      <c r="N1832" t="b">
        <v>1</v>
      </c>
      <c r="O1832" s="5">
        <f t="shared" si="197"/>
        <v>1.0153333333333334</v>
      </c>
      <c r="P1832" s="14">
        <f t="shared" si="198"/>
        <v>67.389380530973455</v>
      </c>
      <c r="Q1832" s="8">
        <f t="shared" si="199"/>
        <v>41664.684108796297</v>
      </c>
      <c r="R1832" s="8">
        <f t="shared" si="200"/>
        <v>41694.684108796297</v>
      </c>
      <c r="S1832" t="s">
        <v>8276</v>
      </c>
      <c r="T1832" t="str">
        <f t="shared" si="201"/>
        <v>music</v>
      </c>
      <c r="U1832" t="str">
        <f t="shared" si="202"/>
        <v>rock</v>
      </c>
    </row>
    <row r="1833" spans="1:21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14">
        <f t="shared" si="196"/>
        <v>73.571428571428569</v>
      </c>
      <c r="N1833" t="b">
        <v>1</v>
      </c>
      <c r="O1833" s="5">
        <f t="shared" si="197"/>
        <v>1.03</v>
      </c>
      <c r="P1833" s="14">
        <f t="shared" si="198"/>
        <v>73.571428571428569</v>
      </c>
      <c r="Q1833" s="8">
        <f t="shared" si="199"/>
        <v>41026.996099537035</v>
      </c>
      <c r="R1833" s="8">
        <f t="shared" si="200"/>
        <v>41041.996099537035</v>
      </c>
      <c r="S1833" t="s">
        <v>8276</v>
      </c>
      <c r="T1833" t="str">
        <f t="shared" si="201"/>
        <v>music</v>
      </c>
      <c r="U1833" t="str">
        <f t="shared" si="202"/>
        <v>rock</v>
      </c>
    </row>
    <row r="1834" spans="1:21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14">
        <f t="shared" si="196"/>
        <v>25</v>
      </c>
      <c r="N1834" t="b">
        <v>1</v>
      </c>
      <c r="O1834" s="5">
        <f t="shared" si="197"/>
        <v>1.4285714285714286</v>
      </c>
      <c r="P1834" s="14">
        <f t="shared" si="198"/>
        <v>25</v>
      </c>
      <c r="Q1834" s="8">
        <f t="shared" si="199"/>
        <v>40576.539664351854</v>
      </c>
      <c r="R1834" s="8">
        <f t="shared" si="200"/>
        <v>40606.539664351854</v>
      </c>
      <c r="S1834" t="s">
        <v>8276</v>
      </c>
      <c r="T1834" t="str">
        <f t="shared" si="201"/>
        <v>music</v>
      </c>
      <c r="U1834" t="str">
        <f t="shared" si="202"/>
        <v>rock</v>
      </c>
    </row>
    <row r="1835" spans="1:21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14">
        <f t="shared" si="196"/>
        <v>42</v>
      </c>
      <c r="N1835" t="b">
        <v>1</v>
      </c>
      <c r="O1835" s="5">
        <f t="shared" si="197"/>
        <v>2.625</v>
      </c>
      <c r="P1835" s="14">
        <f t="shared" si="198"/>
        <v>42</v>
      </c>
      <c r="Q1835" s="8">
        <f t="shared" si="199"/>
        <v>41303.044016203705</v>
      </c>
      <c r="R1835" s="8">
        <f t="shared" si="200"/>
        <v>41335.332638888889</v>
      </c>
      <c r="S1835" t="s">
        <v>8276</v>
      </c>
      <c r="T1835" t="str">
        <f t="shared" si="201"/>
        <v>music</v>
      </c>
      <c r="U1835" t="str">
        <f t="shared" si="202"/>
        <v>rock</v>
      </c>
    </row>
    <row r="1836" spans="1:2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14">
        <f t="shared" si="196"/>
        <v>131.16666666666666</v>
      </c>
      <c r="N1836" t="b">
        <v>1</v>
      </c>
      <c r="O1836" s="5">
        <f t="shared" si="197"/>
        <v>1.1805000000000001</v>
      </c>
      <c r="P1836" s="14">
        <f t="shared" si="198"/>
        <v>131.16666666666666</v>
      </c>
      <c r="Q1836" s="8">
        <f t="shared" si="199"/>
        <v>41988.964062500003</v>
      </c>
      <c r="R1836" s="8">
        <f t="shared" si="200"/>
        <v>42028.964062500003</v>
      </c>
      <c r="S1836" t="s">
        <v>8276</v>
      </c>
      <c r="T1836" t="str">
        <f t="shared" si="201"/>
        <v>music</v>
      </c>
      <c r="U1836" t="str">
        <f t="shared" si="202"/>
        <v>rock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14">
        <f t="shared" si="196"/>
        <v>47.272727272727273</v>
      </c>
      <c r="N1837" t="b">
        <v>1</v>
      </c>
      <c r="O1837" s="5">
        <f t="shared" si="197"/>
        <v>1.04</v>
      </c>
      <c r="P1837" s="14">
        <f t="shared" si="198"/>
        <v>47.272727272727273</v>
      </c>
      <c r="Q1837" s="8">
        <f t="shared" si="199"/>
        <v>42430.702210648145</v>
      </c>
      <c r="R1837" s="8">
        <f t="shared" si="200"/>
        <v>42460.660543981481</v>
      </c>
      <c r="S1837" t="s">
        <v>8276</v>
      </c>
      <c r="T1837" t="str">
        <f t="shared" si="201"/>
        <v>music</v>
      </c>
      <c r="U1837" t="str">
        <f t="shared" si="202"/>
        <v>rock</v>
      </c>
    </row>
    <row r="1838" spans="1:2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14">
        <f t="shared" si="196"/>
        <v>182.12727272727273</v>
      </c>
      <c r="N1838" t="b">
        <v>1</v>
      </c>
      <c r="O1838" s="5">
        <f t="shared" si="197"/>
        <v>2.0034000000000001</v>
      </c>
      <c r="P1838" s="14">
        <f t="shared" si="198"/>
        <v>182.12727272727273</v>
      </c>
      <c r="Q1838" s="8">
        <f t="shared" si="199"/>
        <v>41305.809363425928</v>
      </c>
      <c r="R1838" s="8">
        <f t="shared" si="200"/>
        <v>41322.809363425928</v>
      </c>
      <c r="S1838" t="s">
        <v>8276</v>
      </c>
      <c r="T1838" t="str">
        <f t="shared" si="201"/>
        <v>music</v>
      </c>
      <c r="U1838" t="str">
        <f t="shared" si="202"/>
        <v>rock</v>
      </c>
    </row>
    <row r="1839" spans="1:21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14">
        <f t="shared" si="196"/>
        <v>61.366666666666667</v>
      </c>
      <c r="N1839" t="b">
        <v>1</v>
      </c>
      <c r="O1839" s="5">
        <f t="shared" si="197"/>
        <v>3.0683333333333334</v>
      </c>
      <c r="P1839" s="14">
        <f t="shared" si="198"/>
        <v>61.366666666666667</v>
      </c>
      <c r="Q1839" s="8">
        <f t="shared" si="199"/>
        <v>40926.047858796301</v>
      </c>
      <c r="R1839" s="8">
        <f t="shared" si="200"/>
        <v>40986.006192129629</v>
      </c>
      <c r="S1839" t="s">
        <v>8276</v>
      </c>
      <c r="T1839" t="str">
        <f t="shared" si="201"/>
        <v>music</v>
      </c>
      <c r="U1839" t="str">
        <f t="shared" si="202"/>
        <v>rock</v>
      </c>
    </row>
    <row r="1840" spans="1:21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14">
        <f t="shared" si="196"/>
        <v>35.767499999999998</v>
      </c>
      <c r="N1840" t="b">
        <v>1</v>
      </c>
      <c r="O1840" s="5">
        <f t="shared" si="197"/>
        <v>1.00149</v>
      </c>
      <c r="P1840" s="14">
        <f t="shared" si="198"/>
        <v>35.767499999999998</v>
      </c>
      <c r="Q1840" s="8">
        <f t="shared" si="199"/>
        <v>40788.786539351851</v>
      </c>
      <c r="R1840" s="8">
        <f t="shared" si="200"/>
        <v>40817.125</v>
      </c>
      <c r="S1840" t="s">
        <v>8276</v>
      </c>
      <c r="T1840" t="str">
        <f t="shared" si="201"/>
        <v>music</v>
      </c>
      <c r="U1840" t="str">
        <f t="shared" si="202"/>
        <v>rock</v>
      </c>
    </row>
    <row r="1841" spans="1:21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14">
        <f t="shared" si="196"/>
        <v>45.62222222222222</v>
      </c>
      <c r="N1841" t="b">
        <v>1</v>
      </c>
      <c r="O1841" s="5">
        <f t="shared" si="197"/>
        <v>2.0529999999999999</v>
      </c>
      <c r="P1841" s="14">
        <f t="shared" si="198"/>
        <v>45.62222222222222</v>
      </c>
      <c r="Q1841" s="8">
        <f t="shared" si="199"/>
        <v>42614.722013888888</v>
      </c>
      <c r="R1841" s="8">
        <f t="shared" si="200"/>
        <v>42644.722013888888</v>
      </c>
      <c r="S1841" t="s">
        <v>8276</v>
      </c>
      <c r="T1841" t="str">
        <f t="shared" si="201"/>
        <v>music</v>
      </c>
      <c r="U1841" t="str">
        <f t="shared" si="202"/>
        <v>rock</v>
      </c>
    </row>
    <row r="1842" spans="1:21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14">
        <f t="shared" si="196"/>
        <v>75.384615384615387</v>
      </c>
      <c r="N1842" t="b">
        <v>1</v>
      </c>
      <c r="O1842" s="5">
        <f t="shared" si="197"/>
        <v>1.0888888888888888</v>
      </c>
      <c r="P1842" s="14">
        <f t="shared" si="198"/>
        <v>75.384615384615387</v>
      </c>
      <c r="Q1842" s="8">
        <f t="shared" si="199"/>
        <v>41382.096180555556</v>
      </c>
      <c r="R1842" s="8">
        <f t="shared" si="200"/>
        <v>41401.207638888889</v>
      </c>
      <c r="S1842" t="s">
        <v>8276</v>
      </c>
      <c r="T1842" t="str">
        <f t="shared" si="201"/>
        <v>music</v>
      </c>
      <c r="U1842" t="str">
        <f t="shared" si="202"/>
        <v>rock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14">
        <f t="shared" si="196"/>
        <v>50.875</v>
      </c>
      <c r="N1843" t="b">
        <v>1</v>
      </c>
      <c r="O1843" s="5">
        <f t="shared" si="197"/>
        <v>1.0175000000000001</v>
      </c>
      <c r="P1843" s="14">
        <f t="shared" si="198"/>
        <v>50.875</v>
      </c>
      <c r="Q1843" s="8">
        <f t="shared" si="199"/>
        <v>41745.84542824074</v>
      </c>
      <c r="R1843" s="8">
        <f t="shared" si="200"/>
        <v>41779.207638888889</v>
      </c>
      <c r="S1843" t="s">
        <v>8276</v>
      </c>
      <c r="T1843" t="str">
        <f t="shared" si="201"/>
        <v>music</v>
      </c>
      <c r="U1843" t="str">
        <f t="shared" si="202"/>
        <v>rock</v>
      </c>
    </row>
    <row r="1844" spans="1:21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14">
        <f t="shared" si="196"/>
        <v>119.28571428571429</v>
      </c>
      <c r="N1844" t="b">
        <v>1</v>
      </c>
      <c r="O1844" s="5">
        <f t="shared" si="197"/>
        <v>1.2524999999999999</v>
      </c>
      <c r="P1844" s="14">
        <f t="shared" si="198"/>
        <v>119.28571428571429</v>
      </c>
      <c r="Q1844" s="8">
        <f t="shared" si="199"/>
        <v>42031.631724537037</v>
      </c>
      <c r="R1844" s="8">
        <f t="shared" si="200"/>
        <v>42065.249305555553</v>
      </c>
      <c r="S1844" t="s">
        <v>8276</v>
      </c>
      <c r="T1844" t="str">
        <f t="shared" si="201"/>
        <v>music</v>
      </c>
      <c r="U1844" t="str">
        <f t="shared" si="202"/>
        <v>rock</v>
      </c>
    </row>
    <row r="1845" spans="1:21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14">
        <f t="shared" si="196"/>
        <v>92.541865671641801</v>
      </c>
      <c r="N1845" t="b">
        <v>1</v>
      </c>
      <c r="O1845" s="5">
        <f t="shared" si="197"/>
        <v>1.2400610000000001</v>
      </c>
      <c r="P1845" s="14">
        <f t="shared" si="198"/>
        <v>92.541865671641801</v>
      </c>
      <c r="Q1845" s="8">
        <f t="shared" si="199"/>
        <v>40564.994837962964</v>
      </c>
      <c r="R1845" s="8">
        <f t="shared" si="200"/>
        <v>40594.994837962964</v>
      </c>
      <c r="S1845" t="s">
        <v>8276</v>
      </c>
      <c r="T1845" t="str">
        <f t="shared" si="201"/>
        <v>music</v>
      </c>
      <c r="U1845" t="str">
        <f t="shared" si="202"/>
        <v>rock</v>
      </c>
    </row>
    <row r="1846" spans="1:21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14">
        <f t="shared" si="196"/>
        <v>76.05</v>
      </c>
      <c r="N1846" t="b">
        <v>1</v>
      </c>
      <c r="O1846" s="5">
        <f t="shared" si="197"/>
        <v>1.014</v>
      </c>
      <c r="P1846" s="14">
        <f t="shared" si="198"/>
        <v>76.05</v>
      </c>
      <c r="Q1846" s="8">
        <f t="shared" si="199"/>
        <v>40666.973541666666</v>
      </c>
      <c r="R1846" s="8">
        <f t="shared" si="200"/>
        <v>40705.125</v>
      </c>
      <c r="S1846" t="s">
        <v>8276</v>
      </c>
      <c r="T1846" t="str">
        <f t="shared" si="201"/>
        <v>music</v>
      </c>
      <c r="U1846" t="str">
        <f t="shared" si="202"/>
        <v>rock</v>
      </c>
    </row>
    <row r="1847" spans="1:21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14">
        <f t="shared" si="196"/>
        <v>52.631578947368418</v>
      </c>
      <c r="N1847" t="b">
        <v>1</v>
      </c>
      <c r="O1847" s="5">
        <f t="shared" si="197"/>
        <v>1</v>
      </c>
      <c r="P1847" s="14">
        <f t="shared" si="198"/>
        <v>52.631578947368418</v>
      </c>
      <c r="Q1847" s="8">
        <f t="shared" si="199"/>
        <v>42523.333310185189</v>
      </c>
      <c r="R1847" s="8">
        <f t="shared" si="200"/>
        <v>42538.204861111109</v>
      </c>
      <c r="S1847" t="s">
        <v>8276</v>
      </c>
      <c r="T1847" t="str">
        <f t="shared" si="201"/>
        <v>music</v>
      </c>
      <c r="U1847" t="str">
        <f t="shared" si="202"/>
        <v>rock</v>
      </c>
    </row>
    <row r="1848" spans="1:21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14">
        <f t="shared" si="196"/>
        <v>98.990430622009569</v>
      </c>
      <c r="N1848" t="b">
        <v>1</v>
      </c>
      <c r="O1848" s="5">
        <f t="shared" si="197"/>
        <v>1.3792666666666666</v>
      </c>
      <c r="P1848" s="14">
        <f t="shared" si="198"/>
        <v>98.990430622009569</v>
      </c>
      <c r="Q1848" s="8">
        <f t="shared" si="199"/>
        <v>41228.650196759263</v>
      </c>
      <c r="R1848" s="8">
        <f t="shared" si="200"/>
        <v>41258.650196759263</v>
      </c>
      <c r="S1848" t="s">
        <v>8276</v>
      </c>
      <c r="T1848" t="str">
        <f t="shared" si="201"/>
        <v>music</v>
      </c>
      <c r="U1848" t="str">
        <f t="shared" si="202"/>
        <v>rock</v>
      </c>
    </row>
    <row r="1849" spans="1:21" ht="28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14">
        <f t="shared" si="196"/>
        <v>79.526315789473685</v>
      </c>
      <c r="N1849" t="b">
        <v>1</v>
      </c>
      <c r="O1849" s="5">
        <f t="shared" si="197"/>
        <v>1.2088000000000001</v>
      </c>
      <c r="P1849" s="14">
        <f t="shared" si="198"/>
        <v>79.526315789473685</v>
      </c>
      <c r="Q1849" s="8">
        <f t="shared" si="199"/>
        <v>42094.236481481479</v>
      </c>
      <c r="R1849" s="8">
        <f t="shared" si="200"/>
        <v>42115.236481481479</v>
      </c>
      <c r="S1849" t="s">
        <v>8276</v>
      </c>
      <c r="T1849" t="str">
        <f t="shared" si="201"/>
        <v>music</v>
      </c>
      <c r="U1849" t="str">
        <f t="shared" si="202"/>
        <v>rock</v>
      </c>
    </row>
    <row r="1850" spans="1:21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14">
        <f t="shared" si="196"/>
        <v>134.20833333333334</v>
      </c>
      <c r="N1850" t="b">
        <v>1</v>
      </c>
      <c r="O1850" s="5">
        <f t="shared" si="197"/>
        <v>1.0736666666666668</v>
      </c>
      <c r="P1850" s="14">
        <f t="shared" si="198"/>
        <v>134.20833333333334</v>
      </c>
      <c r="Q1850" s="8">
        <f t="shared" si="199"/>
        <v>40691.788055555553</v>
      </c>
      <c r="R1850" s="8">
        <f t="shared" si="200"/>
        <v>40755.290972222225</v>
      </c>
      <c r="S1850" t="s">
        <v>8276</v>
      </c>
      <c r="T1850" t="str">
        <f t="shared" si="201"/>
        <v>music</v>
      </c>
      <c r="U1850" t="str">
        <f t="shared" si="202"/>
        <v>rock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14">
        <f t="shared" si="196"/>
        <v>37.625</v>
      </c>
      <c r="N1851" t="b">
        <v>1</v>
      </c>
      <c r="O1851" s="5">
        <f t="shared" si="197"/>
        <v>1.0033333333333334</v>
      </c>
      <c r="P1851" s="14">
        <f t="shared" si="198"/>
        <v>37.625</v>
      </c>
      <c r="Q1851" s="8">
        <f t="shared" si="199"/>
        <v>41169.845590277779</v>
      </c>
      <c r="R1851" s="8">
        <f t="shared" si="200"/>
        <v>41199.845590277779</v>
      </c>
      <c r="S1851" t="s">
        <v>8276</v>
      </c>
      <c r="T1851" t="str">
        <f t="shared" si="201"/>
        <v>music</v>
      </c>
      <c r="U1851" t="str">
        <f t="shared" si="202"/>
        <v>rock</v>
      </c>
    </row>
    <row r="1852" spans="1:21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14">
        <f t="shared" si="196"/>
        <v>51.044692737430168</v>
      </c>
      <c r="N1852" t="b">
        <v>1</v>
      </c>
      <c r="O1852" s="5">
        <f t="shared" si="197"/>
        <v>1.0152222222222222</v>
      </c>
      <c r="P1852" s="14">
        <f t="shared" si="198"/>
        <v>51.044692737430168</v>
      </c>
      <c r="Q1852" s="8">
        <f t="shared" si="199"/>
        <v>41800.959490740745</v>
      </c>
      <c r="R1852" s="8">
        <f t="shared" si="200"/>
        <v>41830.959490740745</v>
      </c>
      <c r="S1852" t="s">
        <v>8276</v>
      </c>
      <c r="T1852" t="str">
        <f t="shared" si="201"/>
        <v>music</v>
      </c>
      <c r="U1852" t="str">
        <f t="shared" si="202"/>
        <v>rock</v>
      </c>
    </row>
    <row r="1853" spans="1:21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14">
        <f t="shared" si="196"/>
        <v>50.03846153846154</v>
      </c>
      <c r="N1853" t="b">
        <v>1</v>
      </c>
      <c r="O1853" s="5">
        <f t="shared" si="197"/>
        <v>1.0007692307692309</v>
      </c>
      <c r="P1853" s="14">
        <f t="shared" si="198"/>
        <v>50.03846153846154</v>
      </c>
      <c r="Q1853" s="8">
        <f t="shared" si="199"/>
        <v>41827.906689814816</v>
      </c>
      <c r="R1853" s="8">
        <f t="shared" si="200"/>
        <v>41848.041666666664</v>
      </c>
      <c r="S1853" t="s">
        <v>8276</v>
      </c>
      <c r="T1853" t="str">
        <f t="shared" si="201"/>
        <v>music</v>
      </c>
      <c r="U1853" t="str">
        <f t="shared" si="202"/>
        <v>rock</v>
      </c>
    </row>
    <row r="1854" spans="1:21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14">
        <f t="shared" si="196"/>
        <v>133.93129770992365</v>
      </c>
      <c r="N1854" t="b">
        <v>1</v>
      </c>
      <c r="O1854" s="5">
        <f t="shared" si="197"/>
        <v>1.1696666666666666</v>
      </c>
      <c r="P1854" s="14">
        <f t="shared" si="198"/>
        <v>133.93129770992365</v>
      </c>
      <c r="Q1854" s="8">
        <f t="shared" si="199"/>
        <v>42081.77143518519</v>
      </c>
      <c r="R1854" s="8">
        <f t="shared" si="200"/>
        <v>42119</v>
      </c>
      <c r="S1854" t="s">
        <v>8276</v>
      </c>
      <c r="T1854" t="str">
        <f t="shared" si="201"/>
        <v>music</v>
      </c>
      <c r="U1854" t="str">
        <f t="shared" si="202"/>
        <v>rock</v>
      </c>
    </row>
    <row r="1855" spans="1:21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14">
        <f t="shared" si="196"/>
        <v>58.214285714285715</v>
      </c>
      <c r="N1855" t="b">
        <v>1</v>
      </c>
      <c r="O1855" s="5">
        <f t="shared" si="197"/>
        <v>1.01875</v>
      </c>
      <c r="P1855" s="14">
        <f t="shared" si="198"/>
        <v>58.214285714285715</v>
      </c>
      <c r="Q1855" s="8">
        <f t="shared" si="199"/>
        <v>41177.060381944444</v>
      </c>
      <c r="R1855" s="8">
        <f t="shared" si="200"/>
        <v>41227.102048611108</v>
      </c>
      <c r="S1855" t="s">
        <v>8276</v>
      </c>
      <c r="T1855" t="str">
        <f t="shared" si="201"/>
        <v>music</v>
      </c>
      <c r="U1855" t="str">
        <f t="shared" si="202"/>
        <v>rock</v>
      </c>
    </row>
    <row r="1856" spans="1:21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14">
        <f t="shared" si="196"/>
        <v>88.037643678160919</v>
      </c>
      <c r="N1856" t="b">
        <v>1</v>
      </c>
      <c r="O1856" s="5">
        <f t="shared" si="197"/>
        <v>1.0212366666666666</v>
      </c>
      <c r="P1856" s="14">
        <f t="shared" si="198"/>
        <v>88.037643678160919</v>
      </c>
      <c r="Q1856" s="8">
        <f t="shared" si="199"/>
        <v>41388.021261574075</v>
      </c>
      <c r="R1856" s="8">
        <f t="shared" si="200"/>
        <v>41418.021261574075</v>
      </c>
      <c r="S1856" t="s">
        <v>8276</v>
      </c>
      <c r="T1856" t="str">
        <f t="shared" si="201"/>
        <v>music</v>
      </c>
      <c r="U1856" t="str">
        <f t="shared" si="202"/>
        <v>rock</v>
      </c>
    </row>
    <row r="1857" spans="1:21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14">
        <f t="shared" si="196"/>
        <v>70.576753926701571</v>
      </c>
      <c r="N1857" t="b">
        <v>1</v>
      </c>
      <c r="O1857" s="5">
        <f t="shared" si="197"/>
        <v>1.5405897142857143</v>
      </c>
      <c r="P1857" s="14">
        <f t="shared" si="198"/>
        <v>70.576753926701571</v>
      </c>
      <c r="Q1857" s="8">
        <f t="shared" si="199"/>
        <v>41600.538657407407</v>
      </c>
      <c r="R1857" s="8">
        <f t="shared" si="200"/>
        <v>41645.538657407407</v>
      </c>
      <c r="S1857" t="s">
        <v>8276</v>
      </c>
      <c r="T1857" t="str">
        <f t="shared" si="201"/>
        <v>music</v>
      </c>
      <c r="U1857" t="str">
        <f t="shared" si="202"/>
        <v>rock</v>
      </c>
    </row>
    <row r="1858" spans="1:21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14">
        <f t="shared" ref="M1858:M1921" si="203">$E1858/$L1858</f>
        <v>53.289473684210527</v>
      </c>
      <c r="N1858" t="b">
        <v>1</v>
      </c>
      <c r="O1858" s="5">
        <f t="shared" ref="O1858:O1921" si="204">E1858/D1858</f>
        <v>1.0125</v>
      </c>
      <c r="P1858" s="14">
        <f t="shared" ref="P1858:P1921" si="205">$E1858/$L1858</f>
        <v>53.289473684210527</v>
      </c>
      <c r="Q1858" s="8">
        <f t="shared" ref="Q1858:Q1921" si="206">(((J1858/60)/60)/24)+DATE(1970,1,1)</f>
        <v>41817.854999999996</v>
      </c>
      <c r="R1858" s="8">
        <f t="shared" ref="R1858:R1921" si="207">(((I1858/60)/60)/24)+DATE(1970,1,1)</f>
        <v>41838.854999999996</v>
      </c>
      <c r="S1858" t="s">
        <v>8276</v>
      </c>
      <c r="T1858" t="str">
        <f t="shared" ref="T1858:T1921" si="208">LEFT(S1858, SEARCH("/",S1858,1)-1)</f>
        <v>music</v>
      </c>
      <c r="U1858" t="str">
        <f t="shared" ref="U1858:U1921" si="209">RIGHT(S1858,LEN(S1858)-SEARCH("/",S1858,1))</f>
        <v>rock</v>
      </c>
    </row>
    <row r="1859" spans="1:21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14">
        <f t="shared" si="203"/>
        <v>136.36363636363637</v>
      </c>
      <c r="N1859" t="b">
        <v>1</v>
      </c>
      <c r="O1859" s="5">
        <f t="shared" si="204"/>
        <v>1</v>
      </c>
      <c r="P1859" s="14">
        <f t="shared" si="205"/>
        <v>136.36363636363637</v>
      </c>
      <c r="Q1859" s="8">
        <f t="shared" si="206"/>
        <v>41864.76866898148</v>
      </c>
      <c r="R1859" s="8">
        <f t="shared" si="207"/>
        <v>41894.76866898148</v>
      </c>
      <c r="S1859" t="s">
        <v>8276</v>
      </c>
      <c r="T1859" t="str">
        <f t="shared" si="208"/>
        <v>music</v>
      </c>
      <c r="U1859" t="str">
        <f t="shared" si="209"/>
        <v>rock</v>
      </c>
    </row>
    <row r="1860" spans="1:21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14">
        <f t="shared" si="203"/>
        <v>40.547315436241611</v>
      </c>
      <c r="N1860" t="b">
        <v>1</v>
      </c>
      <c r="O1860" s="5">
        <f t="shared" si="204"/>
        <v>1.0874800874800874</v>
      </c>
      <c r="P1860" s="14">
        <f t="shared" si="205"/>
        <v>40.547315436241611</v>
      </c>
      <c r="Q1860" s="8">
        <f t="shared" si="206"/>
        <v>40833.200474537036</v>
      </c>
      <c r="R1860" s="8">
        <f t="shared" si="207"/>
        <v>40893.242141203707</v>
      </c>
      <c r="S1860" t="s">
        <v>8276</v>
      </c>
      <c r="T1860" t="str">
        <f t="shared" si="208"/>
        <v>music</v>
      </c>
      <c r="U1860" t="str">
        <f t="shared" si="209"/>
        <v>rock</v>
      </c>
    </row>
    <row r="1861" spans="1:2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14">
        <f t="shared" si="203"/>
        <v>70.625</v>
      </c>
      <c r="N1861" t="b">
        <v>1</v>
      </c>
      <c r="O1861" s="5">
        <f t="shared" si="204"/>
        <v>1.3183333333333334</v>
      </c>
      <c r="P1861" s="14">
        <f t="shared" si="205"/>
        <v>70.625</v>
      </c>
      <c r="Q1861" s="8">
        <f t="shared" si="206"/>
        <v>40778.770011574074</v>
      </c>
      <c r="R1861" s="8">
        <f t="shared" si="207"/>
        <v>40808.770011574074</v>
      </c>
      <c r="S1861" t="s">
        <v>8276</v>
      </c>
      <c r="T1861" t="str">
        <f t="shared" si="208"/>
        <v>music</v>
      </c>
      <c r="U1861" t="str">
        <f t="shared" si="209"/>
        <v>rock</v>
      </c>
    </row>
    <row r="1862" spans="1:21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14">
        <f t="shared" si="203"/>
        <v>52.684210526315788</v>
      </c>
      <c r="N1862" t="b">
        <v>1</v>
      </c>
      <c r="O1862" s="5">
        <f t="shared" si="204"/>
        <v>1.3346666666666667</v>
      </c>
      <c r="P1862" s="14">
        <f t="shared" si="205"/>
        <v>52.684210526315788</v>
      </c>
      <c r="Q1862" s="8">
        <f t="shared" si="206"/>
        <v>41655.709305555552</v>
      </c>
      <c r="R1862" s="8">
        <f t="shared" si="207"/>
        <v>41676.709305555552</v>
      </c>
      <c r="S1862" t="s">
        <v>8276</v>
      </c>
      <c r="T1862" t="str">
        <f t="shared" si="208"/>
        <v>music</v>
      </c>
      <c r="U1862" t="str">
        <f t="shared" si="209"/>
        <v>rock</v>
      </c>
    </row>
    <row r="1863" spans="1:21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14" t="e">
        <f t="shared" si="203"/>
        <v>#DIV/0!</v>
      </c>
      <c r="N1863" t="b">
        <v>0</v>
      </c>
      <c r="O1863" s="5">
        <f t="shared" si="204"/>
        <v>0</v>
      </c>
      <c r="P1863" s="14" t="e">
        <f t="shared" si="205"/>
        <v>#DIV/0!</v>
      </c>
      <c r="Q1863" s="8">
        <f t="shared" si="206"/>
        <v>42000.300243055557</v>
      </c>
      <c r="R1863" s="8">
        <f t="shared" si="207"/>
        <v>42030.300243055557</v>
      </c>
      <c r="S1863" t="s">
        <v>8283</v>
      </c>
      <c r="T1863" t="str">
        <f t="shared" si="208"/>
        <v>games</v>
      </c>
      <c r="U1863" t="str">
        <f t="shared" si="209"/>
        <v>mobile games</v>
      </c>
    </row>
    <row r="1864" spans="1:21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14">
        <f t="shared" si="203"/>
        <v>90.9375</v>
      </c>
      <c r="N1864" t="b">
        <v>0</v>
      </c>
      <c r="O1864" s="5">
        <f t="shared" si="204"/>
        <v>8.0833333333333326E-2</v>
      </c>
      <c r="P1864" s="14">
        <f t="shared" si="205"/>
        <v>90.9375</v>
      </c>
      <c r="Q1864" s="8">
        <f t="shared" si="206"/>
        <v>42755.492754629624</v>
      </c>
      <c r="R1864" s="8">
        <f t="shared" si="207"/>
        <v>42802.3125</v>
      </c>
      <c r="S1864" t="s">
        <v>8283</v>
      </c>
      <c r="T1864" t="str">
        <f t="shared" si="208"/>
        <v>games</v>
      </c>
      <c r="U1864" t="str">
        <f t="shared" si="209"/>
        <v>mobile games</v>
      </c>
    </row>
    <row r="1865" spans="1:21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14">
        <f t="shared" si="203"/>
        <v>5</v>
      </c>
      <c r="N1865" t="b">
        <v>0</v>
      </c>
      <c r="O1865" s="5">
        <f t="shared" si="204"/>
        <v>4.0000000000000001E-3</v>
      </c>
      <c r="P1865" s="14">
        <f t="shared" si="205"/>
        <v>5</v>
      </c>
      <c r="Q1865" s="8">
        <f t="shared" si="206"/>
        <v>41772.797280092593</v>
      </c>
      <c r="R1865" s="8">
        <f t="shared" si="207"/>
        <v>41802.797280092593</v>
      </c>
      <c r="S1865" t="s">
        <v>8283</v>
      </c>
      <c r="T1865" t="str">
        <f t="shared" si="208"/>
        <v>games</v>
      </c>
      <c r="U1865" t="str">
        <f t="shared" si="209"/>
        <v>mobile games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14">
        <f t="shared" si="203"/>
        <v>58.083333333333336</v>
      </c>
      <c r="N1866" t="b">
        <v>0</v>
      </c>
      <c r="O1866" s="5">
        <f t="shared" si="204"/>
        <v>0.42892307692307691</v>
      </c>
      <c r="P1866" s="14">
        <f t="shared" si="205"/>
        <v>58.083333333333336</v>
      </c>
      <c r="Q1866" s="8">
        <f t="shared" si="206"/>
        <v>41733.716435185182</v>
      </c>
      <c r="R1866" s="8">
        <f t="shared" si="207"/>
        <v>41763.716435185182</v>
      </c>
      <c r="S1866" t="s">
        <v>8283</v>
      </c>
      <c r="T1866" t="str">
        <f t="shared" si="208"/>
        <v>games</v>
      </c>
      <c r="U1866" t="str">
        <f t="shared" si="209"/>
        <v>mobile games</v>
      </c>
    </row>
    <row r="1867" spans="1:21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14">
        <f t="shared" si="203"/>
        <v>2</v>
      </c>
      <c r="N1867" t="b">
        <v>0</v>
      </c>
      <c r="O1867" s="5">
        <f t="shared" si="204"/>
        <v>3.6363636363636364E-5</v>
      </c>
      <c r="P1867" s="14">
        <f t="shared" si="205"/>
        <v>2</v>
      </c>
      <c r="Q1867" s="8">
        <f t="shared" si="206"/>
        <v>42645.367442129631</v>
      </c>
      <c r="R1867" s="8">
        <f t="shared" si="207"/>
        <v>42680.409108796302</v>
      </c>
      <c r="S1867" t="s">
        <v>8283</v>
      </c>
      <c r="T1867" t="str">
        <f t="shared" si="208"/>
        <v>games</v>
      </c>
      <c r="U1867" t="str">
        <f t="shared" si="209"/>
        <v>mobile games</v>
      </c>
    </row>
    <row r="1868" spans="1:21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14">
        <f t="shared" si="203"/>
        <v>62.5</v>
      </c>
      <c r="N1868" t="b">
        <v>0</v>
      </c>
      <c r="O1868" s="5">
        <f t="shared" si="204"/>
        <v>5.0000000000000001E-3</v>
      </c>
      <c r="P1868" s="14">
        <f t="shared" si="205"/>
        <v>62.5</v>
      </c>
      <c r="Q1868" s="8">
        <f t="shared" si="206"/>
        <v>42742.246493055558</v>
      </c>
      <c r="R1868" s="8">
        <f t="shared" si="207"/>
        <v>42795.166666666672</v>
      </c>
      <c r="S1868" t="s">
        <v>8283</v>
      </c>
      <c r="T1868" t="str">
        <f t="shared" si="208"/>
        <v>games</v>
      </c>
      <c r="U1868" t="str">
        <f t="shared" si="209"/>
        <v>mobile games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14">
        <f t="shared" si="203"/>
        <v>10</v>
      </c>
      <c r="N1869" t="b">
        <v>0</v>
      </c>
      <c r="O1869" s="5">
        <f t="shared" si="204"/>
        <v>5.0000000000000001E-4</v>
      </c>
      <c r="P1869" s="14">
        <f t="shared" si="205"/>
        <v>10</v>
      </c>
      <c r="Q1869" s="8">
        <f t="shared" si="206"/>
        <v>42649.924907407403</v>
      </c>
      <c r="R1869" s="8">
        <f t="shared" si="207"/>
        <v>42679.924907407403</v>
      </c>
      <c r="S1869" t="s">
        <v>8283</v>
      </c>
      <c r="T1869" t="str">
        <f t="shared" si="208"/>
        <v>games</v>
      </c>
      <c r="U1869" t="str">
        <f t="shared" si="209"/>
        <v>mobile games</v>
      </c>
    </row>
    <row r="1870" spans="1:21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14">
        <f t="shared" si="203"/>
        <v>71.588235294117652</v>
      </c>
      <c r="N1870" t="b">
        <v>0</v>
      </c>
      <c r="O1870" s="5">
        <f t="shared" si="204"/>
        <v>4.8680000000000001E-2</v>
      </c>
      <c r="P1870" s="14">
        <f t="shared" si="205"/>
        <v>71.588235294117652</v>
      </c>
      <c r="Q1870" s="8">
        <f t="shared" si="206"/>
        <v>42328.779224537036</v>
      </c>
      <c r="R1870" s="8">
        <f t="shared" si="207"/>
        <v>42353.332638888889</v>
      </c>
      <c r="S1870" t="s">
        <v>8283</v>
      </c>
      <c r="T1870" t="str">
        <f t="shared" si="208"/>
        <v>games</v>
      </c>
      <c r="U1870" t="str">
        <f t="shared" si="209"/>
        <v>mobile games</v>
      </c>
    </row>
    <row r="1871" spans="1:21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14" t="e">
        <f t="shared" si="203"/>
        <v>#DIV/0!</v>
      </c>
      <c r="N1871" t="b">
        <v>0</v>
      </c>
      <c r="O1871" s="5">
        <f t="shared" si="204"/>
        <v>0</v>
      </c>
      <c r="P1871" s="14" t="e">
        <f t="shared" si="205"/>
        <v>#DIV/0!</v>
      </c>
      <c r="Q1871" s="8">
        <f t="shared" si="206"/>
        <v>42709.002881944441</v>
      </c>
      <c r="R1871" s="8">
        <f t="shared" si="207"/>
        <v>42739.002881944441</v>
      </c>
      <c r="S1871" t="s">
        <v>8283</v>
      </c>
      <c r="T1871" t="str">
        <f t="shared" si="208"/>
        <v>games</v>
      </c>
      <c r="U1871" t="str">
        <f t="shared" si="209"/>
        <v>mobile games</v>
      </c>
    </row>
    <row r="1872" spans="1:21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14">
        <f t="shared" si="203"/>
        <v>32.81818181818182</v>
      </c>
      <c r="N1872" t="b">
        <v>0</v>
      </c>
      <c r="O1872" s="5">
        <f t="shared" si="204"/>
        <v>0.10314285714285715</v>
      </c>
      <c r="P1872" s="14">
        <f t="shared" si="205"/>
        <v>32.81818181818182</v>
      </c>
      <c r="Q1872" s="8">
        <f t="shared" si="206"/>
        <v>42371.355729166666</v>
      </c>
      <c r="R1872" s="8">
        <f t="shared" si="207"/>
        <v>42400.178472222222</v>
      </c>
      <c r="S1872" t="s">
        <v>8283</v>
      </c>
      <c r="T1872" t="str">
        <f t="shared" si="208"/>
        <v>games</v>
      </c>
      <c r="U1872" t="str">
        <f t="shared" si="209"/>
        <v>mobile games</v>
      </c>
    </row>
    <row r="1873" spans="1:21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14">
        <f t="shared" si="203"/>
        <v>49.11578947368421</v>
      </c>
      <c r="N1873" t="b">
        <v>0</v>
      </c>
      <c r="O1873" s="5">
        <f t="shared" si="204"/>
        <v>0.7178461538461538</v>
      </c>
      <c r="P1873" s="14">
        <f t="shared" si="205"/>
        <v>49.11578947368421</v>
      </c>
      <c r="Q1873" s="8">
        <f t="shared" si="206"/>
        <v>41923.783576388887</v>
      </c>
      <c r="R1873" s="8">
        <f t="shared" si="207"/>
        <v>41963.825243055559</v>
      </c>
      <c r="S1873" t="s">
        <v>8283</v>
      </c>
      <c r="T1873" t="str">
        <f t="shared" si="208"/>
        <v>games</v>
      </c>
      <c r="U1873" t="str">
        <f t="shared" si="209"/>
        <v>mobile games</v>
      </c>
    </row>
    <row r="1874" spans="1:21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14">
        <f t="shared" si="203"/>
        <v>16.307692307692307</v>
      </c>
      <c r="N1874" t="b">
        <v>0</v>
      </c>
      <c r="O1874" s="5">
        <f t="shared" si="204"/>
        <v>1.06E-2</v>
      </c>
      <c r="P1874" s="14">
        <f t="shared" si="205"/>
        <v>16.307692307692307</v>
      </c>
      <c r="Q1874" s="8">
        <f t="shared" si="206"/>
        <v>42155.129652777774</v>
      </c>
      <c r="R1874" s="8">
        <f t="shared" si="207"/>
        <v>42185.129652777774</v>
      </c>
      <c r="S1874" t="s">
        <v>8283</v>
      </c>
      <c r="T1874" t="str">
        <f t="shared" si="208"/>
        <v>games</v>
      </c>
      <c r="U1874" t="str">
        <f t="shared" si="209"/>
        <v>mobile games</v>
      </c>
    </row>
    <row r="1875" spans="1:21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14">
        <f t="shared" si="203"/>
        <v>18</v>
      </c>
      <c r="N1875" t="b">
        <v>0</v>
      </c>
      <c r="O1875" s="5">
        <f t="shared" si="204"/>
        <v>4.4999999999999997E-3</v>
      </c>
      <c r="P1875" s="14">
        <f t="shared" si="205"/>
        <v>18</v>
      </c>
      <c r="Q1875" s="8">
        <f t="shared" si="206"/>
        <v>42164.615856481483</v>
      </c>
      <c r="R1875" s="8">
        <f t="shared" si="207"/>
        <v>42193.697916666672</v>
      </c>
      <c r="S1875" t="s">
        <v>8283</v>
      </c>
      <c r="T1875" t="str">
        <f t="shared" si="208"/>
        <v>games</v>
      </c>
      <c r="U1875" t="str">
        <f t="shared" si="209"/>
        <v>mobile games</v>
      </c>
    </row>
    <row r="1876" spans="1:21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14">
        <f t="shared" si="203"/>
        <v>13</v>
      </c>
      <c r="N1876" t="b">
        <v>0</v>
      </c>
      <c r="O1876" s="5">
        <f t="shared" si="204"/>
        <v>1.6249999999999999E-4</v>
      </c>
      <c r="P1876" s="14">
        <f t="shared" si="205"/>
        <v>13</v>
      </c>
      <c r="Q1876" s="8">
        <f t="shared" si="206"/>
        <v>42529.969131944439</v>
      </c>
      <c r="R1876" s="8">
        <f t="shared" si="207"/>
        <v>42549.969131944439</v>
      </c>
      <c r="S1876" t="s">
        <v>8283</v>
      </c>
      <c r="T1876" t="str">
        <f t="shared" si="208"/>
        <v>games</v>
      </c>
      <c r="U1876" t="str">
        <f t="shared" si="209"/>
        <v>mobile games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14">
        <f t="shared" si="203"/>
        <v>17</v>
      </c>
      <c r="N1877" t="b">
        <v>0</v>
      </c>
      <c r="O1877" s="5">
        <f t="shared" si="204"/>
        <v>5.1000000000000004E-3</v>
      </c>
      <c r="P1877" s="14">
        <f t="shared" si="205"/>
        <v>17</v>
      </c>
      <c r="Q1877" s="8">
        <f t="shared" si="206"/>
        <v>42528.899398148147</v>
      </c>
      <c r="R1877" s="8">
        <f t="shared" si="207"/>
        <v>42588.899398148147</v>
      </c>
      <c r="S1877" t="s">
        <v>8283</v>
      </c>
      <c r="T1877" t="str">
        <f t="shared" si="208"/>
        <v>games</v>
      </c>
      <c r="U1877" t="str">
        <f t="shared" si="209"/>
        <v>mobile games</v>
      </c>
    </row>
    <row r="1878" spans="1:21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14" t="e">
        <f t="shared" si="203"/>
        <v>#DIV/0!</v>
      </c>
      <c r="N1878" t="b">
        <v>0</v>
      </c>
      <c r="O1878" s="5">
        <f t="shared" si="204"/>
        <v>0</v>
      </c>
      <c r="P1878" s="14" t="e">
        <f t="shared" si="205"/>
        <v>#DIV/0!</v>
      </c>
      <c r="Q1878" s="8">
        <f t="shared" si="206"/>
        <v>41776.284780092588</v>
      </c>
      <c r="R1878" s="8">
        <f t="shared" si="207"/>
        <v>41806.284780092588</v>
      </c>
      <c r="S1878" t="s">
        <v>8283</v>
      </c>
      <c r="T1878" t="str">
        <f t="shared" si="208"/>
        <v>games</v>
      </c>
      <c r="U1878" t="str">
        <f t="shared" si="209"/>
        <v>mobile games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14" t="e">
        <f t="shared" si="203"/>
        <v>#DIV/0!</v>
      </c>
      <c r="N1879" t="b">
        <v>0</v>
      </c>
      <c r="O1879" s="5">
        <f t="shared" si="204"/>
        <v>0</v>
      </c>
      <c r="P1879" s="14" t="e">
        <f t="shared" si="205"/>
        <v>#DIV/0!</v>
      </c>
      <c r="Q1879" s="8">
        <f t="shared" si="206"/>
        <v>42035.029224537036</v>
      </c>
      <c r="R1879" s="8">
        <f t="shared" si="207"/>
        <v>42064.029224537036</v>
      </c>
      <c r="S1879" t="s">
        <v>8283</v>
      </c>
      <c r="T1879" t="str">
        <f t="shared" si="208"/>
        <v>games</v>
      </c>
      <c r="U1879" t="str">
        <f t="shared" si="209"/>
        <v>mobile games</v>
      </c>
    </row>
    <row r="1880" spans="1:21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14" t="e">
        <f t="shared" si="203"/>
        <v>#DIV/0!</v>
      </c>
      <c r="N1880" t="b">
        <v>0</v>
      </c>
      <c r="O1880" s="5">
        <f t="shared" si="204"/>
        <v>0</v>
      </c>
      <c r="P1880" s="14" t="e">
        <f t="shared" si="205"/>
        <v>#DIV/0!</v>
      </c>
      <c r="Q1880" s="8">
        <f t="shared" si="206"/>
        <v>41773.008738425924</v>
      </c>
      <c r="R1880" s="8">
        <f t="shared" si="207"/>
        <v>41803.008738425924</v>
      </c>
      <c r="S1880" t="s">
        <v>8283</v>
      </c>
      <c r="T1880" t="str">
        <f t="shared" si="208"/>
        <v>games</v>
      </c>
      <c r="U1880" t="str">
        <f t="shared" si="209"/>
        <v>mobile games</v>
      </c>
    </row>
    <row r="1881" spans="1:21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14">
        <f t="shared" si="203"/>
        <v>3</v>
      </c>
      <c r="N1881" t="b">
        <v>0</v>
      </c>
      <c r="O1881" s="5">
        <f t="shared" si="204"/>
        <v>1.1999999999999999E-3</v>
      </c>
      <c r="P1881" s="14">
        <f t="shared" si="205"/>
        <v>3</v>
      </c>
      <c r="Q1881" s="8">
        <f t="shared" si="206"/>
        <v>42413.649641203709</v>
      </c>
      <c r="R1881" s="8">
        <f t="shared" si="207"/>
        <v>42443.607974537037</v>
      </c>
      <c r="S1881" t="s">
        <v>8283</v>
      </c>
      <c r="T1881" t="str">
        <f t="shared" si="208"/>
        <v>games</v>
      </c>
      <c r="U1881" t="str">
        <f t="shared" si="209"/>
        <v>mobile games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14">
        <f t="shared" si="203"/>
        <v>41.833333333333336</v>
      </c>
      <c r="N1882" t="b">
        <v>0</v>
      </c>
      <c r="O1882" s="5">
        <f t="shared" si="204"/>
        <v>0.20080000000000001</v>
      </c>
      <c r="P1882" s="14">
        <f t="shared" si="205"/>
        <v>41.833333333333336</v>
      </c>
      <c r="Q1882" s="8">
        <f t="shared" si="206"/>
        <v>42430.566898148143</v>
      </c>
      <c r="R1882" s="8">
        <f t="shared" si="207"/>
        <v>42459.525231481486</v>
      </c>
      <c r="S1882" t="s">
        <v>8283</v>
      </c>
      <c r="T1882" t="str">
        <f t="shared" si="208"/>
        <v>games</v>
      </c>
      <c r="U1882" t="str">
        <f t="shared" si="209"/>
        <v>mobile games</v>
      </c>
    </row>
    <row r="1883" spans="1:21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14">
        <f t="shared" si="203"/>
        <v>49.338428571428572</v>
      </c>
      <c r="N1883" t="b">
        <v>1</v>
      </c>
      <c r="O1883" s="5">
        <f t="shared" si="204"/>
        <v>1.726845</v>
      </c>
      <c r="P1883" s="14">
        <f t="shared" si="205"/>
        <v>49.338428571428572</v>
      </c>
      <c r="Q1883" s="8">
        <f t="shared" si="206"/>
        <v>42043.152650462958</v>
      </c>
      <c r="R1883" s="8">
        <f t="shared" si="207"/>
        <v>42073.110983796301</v>
      </c>
      <c r="S1883" t="s">
        <v>8279</v>
      </c>
      <c r="T1883" t="str">
        <f t="shared" si="208"/>
        <v>music</v>
      </c>
      <c r="U1883" t="str">
        <f t="shared" si="209"/>
        <v>indie rock</v>
      </c>
    </row>
    <row r="1884" spans="1:21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14">
        <f t="shared" si="203"/>
        <v>41.728395061728392</v>
      </c>
      <c r="N1884" t="b">
        <v>1</v>
      </c>
      <c r="O1884" s="5">
        <f t="shared" si="204"/>
        <v>1.008955223880597</v>
      </c>
      <c r="P1884" s="14">
        <f t="shared" si="205"/>
        <v>41.728395061728392</v>
      </c>
      <c r="Q1884" s="8">
        <f t="shared" si="206"/>
        <v>41067.949212962965</v>
      </c>
      <c r="R1884" s="8">
        <f t="shared" si="207"/>
        <v>41100.991666666669</v>
      </c>
      <c r="S1884" t="s">
        <v>8279</v>
      </c>
      <c r="T1884" t="str">
        <f t="shared" si="208"/>
        <v>music</v>
      </c>
      <c r="U1884" t="str">
        <f t="shared" si="209"/>
        <v>indie rock</v>
      </c>
    </row>
    <row r="1885" spans="1:21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14">
        <f t="shared" si="203"/>
        <v>32.71875</v>
      </c>
      <c r="N1885" t="b">
        <v>1</v>
      </c>
      <c r="O1885" s="5">
        <f t="shared" si="204"/>
        <v>1.0480480480480481</v>
      </c>
      <c r="P1885" s="14">
        <f t="shared" si="205"/>
        <v>32.71875</v>
      </c>
      <c r="Q1885" s="8">
        <f t="shared" si="206"/>
        <v>40977.948009259257</v>
      </c>
      <c r="R1885" s="8">
        <f t="shared" si="207"/>
        <v>41007.906342592592</v>
      </c>
      <c r="S1885" t="s">
        <v>8279</v>
      </c>
      <c r="T1885" t="str">
        <f t="shared" si="208"/>
        <v>music</v>
      </c>
      <c r="U1885" t="str">
        <f t="shared" si="209"/>
        <v>indie rock</v>
      </c>
    </row>
    <row r="1886" spans="1:21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14">
        <f t="shared" si="203"/>
        <v>51.96153846153846</v>
      </c>
      <c r="N1886" t="b">
        <v>1</v>
      </c>
      <c r="O1886" s="5">
        <f t="shared" si="204"/>
        <v>1.351</v>
      </c>
      <c r="P1886" s="14">
        <f t="shared" si="205"/>
        <v>51.96153846153846</v>
      </c>
      <c r="Q1886" s="8">
        <f t="shared" si="206"/>
        <v>41205.198321759257</v>
      </c>
      <c r="R1886" s="8">
        <f t="shared" si="207"/>
        <v>41240.5</v>
      </c>
      <c r="S1886" t="s">
        <v>8279</v>
      </c>
      <c r="T1886" t="str">
        <f t="shared" si="208"/>
        <v>music</v>
      </c>
      <c r="U1886" t="str">
        <f t="shared" si="209"/>
        <v>indie rock</v>
      </c>
    </row>
    <row r="1887" spans="1:21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14">
        <f t="shared" si="203"/>
        <v>50.685714285714283</v>
      </c>
      <c r="N1887" t="b">
        <v>1</v>
      </c>
      <c r="O1887" s="5">
        <f t="shared" si="204"/>
        <v>1.1632786885245903</v>
      </c>
      <c r="P1887" s="14">
        <f t="shared" si="205"/>
        <v>50.685714285714283</v>
      </c>
      <c r="Q1887" s="8">
        <f t="shared" si="206"/>
        <v>41099.093865740739</v>
      </c>
      <c r="R1887" s="8">
        <f t="shared" si="207"/>
        <v>41131.916666666664</v>
      </c>
      <c r="S1887" t="s">
        <v>8279</v>
      </c>
      <c r="T1887" t="str">
        <f t="shared" si="208"/>
        <v>music</v>
      </c>
      <c r="U1887" t="str">
        <f t="shared" si="209"/>
        <v>indie rock</v>
      </c>
    </row>
    <row r="1888" spans="1:21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14">
        <f t="shared" si="203"/>
        <v>42.241379310344826</v>
      </c>
      <c r="N1888" t="b">
        <v>1</v>
      </c>
      <c r="O1888" s="5">
        <f t="shared" si="204"/>
        <v>1.0208333333333333</v>
      </c>
      <c r="P1888" s="14">
        <f t="shared" si="205"/>
        <v>42.241379310344826</v>
      </c>
      <c r="Q1888" s="8">
        <f t="shared" si="206"/>
        <v>41925.906689814816</v>
      </c>
      <c r="R1888" s="8">
        <f t="shared" si="207"/>
        <v>41955.94835648148</v>
      </c>
      <c r="S1888" t="s">
        <v>8279</v>
      </c>
      <c r="T1888" t="str">
        <f t="shared" si="208"/>
        <v>music</v>
      </c>
      <c r="U1888" t="str">
        <f t="shared" si="209"/>
        <v>indie rock</v>
      </c>
    </row>
    <row r="1889" spans="1:21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14">
        <f t="shared" si="203"/>
        <v>416.875</v>
      </c>
      <c r="N1889" t="b">
        <v>1</v>
      </c>
      <c r="O1889" s="5">
        <f t="shared" si="204"/>
        <v>1.1116666666666666</v>
      </c>
      <c r="P1889" s="14">
        <f t="shared" si="205"/>
        <v>416.875</v>
      </c>
      <c r="Q1889" s="8">
        <f t="shared" si="206"/>
        <v>42323.800138888888</v>
      </c>
      <c r="R1889" s="8">
        <f t="shared" si="207"/>
        <v>42341.895833333328</v>
      </c>
      <c r="S1889" t="s">
        <v>8279</v>
      </c>
      <c r="T1889" t="str">
        <f t="shared" si="208"/>
        <v>music</v>
      </c>
      <c r="U1889" t="str">
        <f t="shared" si="209"/>
        <v>indie rock</v>
      </c>
    </row>
    <row r="1890" spans="1:21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14">
        <f t="shared" si="203"/>
        <v>46.651685393258425</v>
      </c>
      <c r="N1890" t="b">
        <v>1</v>
      </c>
      <c r="O1890" s="5">
        <f t="shared" si="204"/>
        <v>1.6608000000000001</v>
      </c>
      <c r="P1890" s="14">
        <f t="shared" si="205"/>
        <v>46.651685393258425</v>
      </c>
      <c r="Q1890" s="8">
        <f t="shared" si="206"/>
        <v>40299.239953703705</v>
      </c>
      <c r="R1890" s="8">
        <f t="shared" si="207"/>
        <v>40330.207638888889</v>
      </c>
      <c r="S1890" t="s">
        <v>8279</v>
      </c>
      <c r="T1890" t="str">
        <f t="shared" si="208"/>
        <v>music</v>
      </c>
      <c r="U1890" t="str">
        <f t="shared" si="209"/>
        <v>indie rock</v>
      </c>
    </row>
    <row r="1891" spans="1:21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14">
        <f t="shared" si="203"/>
        <v>48.454545454545453</v>
      </c>
      <c r="N1891" t="b">
        <v>1</v>
      </c>
      <c r="O1891" s="5">
        <f t="shared" si="204"/>
        <v>1.0660000000000001</v>
      </c>
      <c r="P1891" s="14">
        <f t="shared" si="205"/>
        <v>48.454545454545453</v>
      </c>
      <c r="Q1891" s="8">
        <f t="shared" si="206"/>
        <v>41299.793356481481</v>
      </c>
      <c r="R1891" s="8">
        <f t="shared" si="207"/>
        <v>41344.751689814817</v>
      </c>
      <c r="S1891" t="s">
        <v>8279</v>
      </c>
      <c r="T1891" t="str">
        <f t="shared" si="208"/>
        <v>music</v>
      </c>
      <c r="U1891" t="str">
        <f t="shared" si="209"/>
        <v>indie rock</v>
      </c>
    </row>
    <row r="1892" spans="1:21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14">
        <f t="shared" si="203"/>
        <v>70.5289837398374</v>
      </c>
      <c r="N1892" t="b">
        <v>1</v>
      </c>
      <c r="O1892" s="5">
        <f t="shared" si="204"/>
        <v>1.4458441666666668</v>
      </c>
      <c r="P1892" s="14">
        <f t="shared" si="205"/>
        <v>70.5289837398374</v>
      </c>
      <c r="Q1892" s="8">
        <f t="shared" si="206"/>
        <v>41228.786203703705</v>
      </c>
      <c r="R1892" s="8">
        <f t="shared" si="207"/>
        <v>41258.786203703705</v>
      </c>
      <c r="S1892" t="s">
        <v>8279</v>
      </c>
      <c r="T1892" t="str">
        <f t="shared" si="208"/>
        <v>music</v>
      </c>
      <c r="U1892" t="str">
        <f t="shared" si="209"/>
        <v>indie rock</v>
      </c>
    </row>
    <row r="1893" spans="1:21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14">
        <f t="shared" si="203"/>
        <v>87.958333333333329</v>
      </c>
      <c r="N1893" t="b">
        <v>1</v>
      </c>
      <c r="O1893" s="5">
        <f t="shared" si="204"/>
        <v>1.0555000000000001</v>
      </c>
      <c r="P1893" s="14">
        <f t="shared" si="205"/>
        <v>87.958333333333329</v>
      </c>
      <c r="Q1893" s="8">
        <f t="shared" si="206"/>
        <v>40335.798078703701</v>
      </c>
      <c r="R1893" s="8">
        <f t="shared" si="207"/>
        <v>40381.25</v>
      </c>
      <c r="S1893" t="s">
        <v>8279</v>
      </c>
      <c r="T1893" t="str">
        <f t="shared" si="208"/>
        <v>music</v>
      </c>
      <c r="U1893" t="str">
        <f t="shared" si="209"/>
        <v>indie rock</v>
      </c>
    </row>
    <row r="1894" spans="1:21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14">
        <f t="shared" si="203"/>
        <v>26.26923076923077</v>
      </c>
      <c r="N1894" t="b">
        <v>1</v>
      </c>
      <c r="O1894" s="5">
        <f t="shared" si="204"/>
        <v>1.3660000000000001</v>
      </c>
      <c r="P1894" s="14">
        <f t="shared" si="205"/>
        <v>26.26923076923077</v>
      </c>
      <c r="Q1894" s="8">
        <f t="shared" si="206"/>
        <v>40671.637511574074</v>
      </c>
      <c r="R1894" s="8">
        <f t="shared" si="207"/>
        <v>40701.637511574074</v>
      </c>
      <c r="S1894" t="s">
        <v>8279</v>
      </c>
      <c r="T1894" t="str">
        <f t="shared" si="208"/>
        <v>music</v>
      </c>
      <c r="U1894" t="str">
        <f t="shared" si="209"/>
        <v>indie rock</v>
      </c>
    </row>
    <row r="1895" spans="1:21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14">
        <f t="shared" si="203"/>
        <v>57.777777777777779</v>
      </c>
      <c r="N1895" t="b">
        <v>1</v>
      </c>
      <c r="O1895" s="5">
        <f t="shared" si="204"/>
        <v>1.04</v>
      </c>
      <c r="P1895" s="14">
        <f t="shared" si="205"/>
        <v>57.777777777777779</v>
      </c>
      <c r="Q1895" s="8">
        <f t="shared" si="206"/>
        <v>40632.94195601852</v>
      </c>
      <c r="R1895" s="8">
        <f t="shared" si="207"/>
        <v>40649.165972222225</v>
      </c>
      <c r="S1895" t="s">
        <v>8279</v>
      </c>
      <c r="T1895" t="str">
        <f t="shared" si="208"/>
        <v>music</v>
      </c>
      <c r="U1895" t="str">
        <f t="shared" si="209"/>
        <v>indie rock</v>
      </c>
    </row>
    <row r="1896" spans="1:2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14">
        <f t="shared" si="203"/>
        <v>57.25</v>
      </c>
      <c r="N1896" t="b">
        <v>1</v>
      </c>
      <c r="O1896" s="5">
        <f t="shared" si="204"/>
        <v>1.145</v>
      </c>
      <c r="P1896" s="14">
        <f t="shared" si="205"/>
        <v>57.25</v>
      </c>
      <c r="Q1896" s="8">
        <f t="shared" si="206"/>
        <v>40920.904895833337</v>
      </c>
      <c r="R1896" s="8">
        <f t="shared" si="207"/>
        <v>40951.904895833337</v>
      </c>
      <c r="S1896" t="s">
        <v>8279</v>
      </c>
      <c r="T1896" t="str">
        <f t="shared" si="208"/>
        <v>music</v>
      </c>
      <c r="U1896" t="str">
        <f t="shared" si="209"/>
        <v>indie rock</v>
      </c>
    </row>
    <row r="1897" spans="1:21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14">
        <f t="shared" si="203"/>
        <v>196.34042553191489</v>
      </c>
      <c r="N1897" t="b">
        <v>1</v>
      </c>
      <c r="O1897" s="5">
        <f t="shared" si="204"/>
        <v>1.0171957671957672</v>
      </c>
      <c r="P1897" s="14">
        <f t="shared" si="205"/>
        <v>196.34042553191489</v>
      </c>
      <c r="Q1897" s="8">
        <f t="shared" si="206"/>
        <v>42267.746782407412</v>
      </c>
      <c r="R1897" s="8">
        <f t="shared" si="207"/>
        <v>42297.746782407412</v>
      </c>
      <c r="S1897" t="s">
        <v>8279</v>
      </c>
      <c r="T1897" t="str">
        <f t="shared" si="208"/>
        <v>music</v>
      </c>
      <c r="U1897" t="str">
        <f t="shared" si="209"/>
        <v>indie rock</v>
      </c>
    </row>
    <row r="1898" spans="1:21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14">
        <f t="shared" si="203"/>
        <v>43</v>
      </c>
      <c r="N1898" t="b">
        <v>1</v>
      </c>
      <c r="O1898" s="5">
        <f t="shared" si="204"/>
        <v>1.2394678492239468</v>
      </c>
      <c r="P1898" s="14">
        <f t="shared" si="205"/>
        <v>43</v>
      </c>
      <c r="Q1898" s="8">
        <f t="shared" si="206"/>
        <v>40981.710243055553</v>
      </c>
      <c r="R1898" s="8">
        <f t="shared" si="207"/>
        <v>41011.710243055553</v>
      </c>
      <c r="S1898" t="s">
        <v>8279</v>
      </c>
      <c r="T1898" t="str">
        <f t="shared" si="208"/>
        <v>music</v>
      </c>
      <c r="U1898" t="str">
        <f t="shared" si="209"/>
        <v>indie rock</v>
      </c>
    </row>
    <row r="1899" spans="1:21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14">
        <f t="shared" si="203"/>
        <v>35.551912568306008</v>
      </c>
      <c r="N1899" t="b">
        <v>1</v>
      </c>
      <c r="O1899" s="5">
        <f t="shared" si="204"/>
        <v>1.0245669291338582</v>
      </c>
      <c r="P1899" s="14">
        <f t="shared" si="205"/>
        <v>35.551912568306008</v>
      </c>
      <c r="Q1899" s="8">
        <f t="shared" si="206"/>
        <v>41680.583402777782</v>
      </c>
      <c r="R1899" s="8">
        <f t="shared" si="207"/>
        <v>41702.875</v>
      </c>
      <c r="S1899" t="s">
        <v>8279</v>
      </c>
      <c r="T1899" t="str">
        <f t="shared" si="208"/>
        <v>music</v>
      </c>
      <c r="U1899" t="str">
        <f t="shared" si="209"/>
        <v>indie rock</v>
      </c>
    </row>
    <row r="1900" spans="1:21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14">
        <f t="shared" si="203"/>
        <v>68.80952380952381</v>
      </c>
      <c r="N1900" t="b">
        <v>1</v>
      </c>
      <c r="O1900" s="5">
        <f t="shared" si="204"/>
        <v>1.4450000000000001</v>
      </c>
      <c r="P1900" s="14">
        <f t="shared" si="205"/>
        <v>68.80952380952381</v>
      </c>
      <c r="Q1900" s="8">
        <f t="shared" si="206"/>
        <v>42366.192974537036</v>
      </c>
      <c r="R1900" s="8">
        <f t="shared" si="207"/>
        <v>42401.75</v>
      </c>
      <c r="S1900" t="s">
        <v>8279</v>
      </c>
      <c r="T1900" t="str">
        <f t="shared" si="208"/>
        <v>music</v>
      </c>
      <c r="U1900" t="str">
        <f t="shared" si="209"/>
        <v>indie rock</v>
      </c>
    </row>
    <row r="1901" spans="1:21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14">
        <f t="shared" si="203"/>
        <v>28.571428571428573</v>
      </c>
      <c r="N1901" t="b">
        <v>1</v>
      </c>
      <c r="O1901" s="5">
        <f t="shared" si="204"/>
        <v>1.3333333333333333</v>
      </c>
      <c r="P1901" s="14">
        <f t="shared" si="205"/>
        <v>28.571428571428573</v>
      </c>
      <c r="Q1901" s="8">
        <f t="shared" si="206"/>
        <v>42058.941736111112</v>
      </c>
      <c r="R1901" s="8">
        <f t="shared" si="207"/>
        <v>42088.90006944444</v>
      </c>
      <c r="S1901" t="s">
        <v>8279</v>
      </c>
      <c r="T1901" t="str">
        <f t="shared" si="208"/>
        <v>music</v>
      </c>
      <c r="U1901" t="str">
        <f t="shared" si="209"/>
        <v>indie rock</v>
      </c>
    </row>
    <row r="1902" spans="1:21" ht="28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14">
        <f t="shared" si="203"/>
        <v>50.631666666666668</v>
      </c>
      <c r="N1902" t="b">
        <v>1</v>
      </c>
      <c r="O1902" s="5">
        <f t="shared" si="204"/>
        <v>1.0936440000000001</v>
      </c>
      <c r="P1902" s="14">
        <f t="shared" si="205"/>
        <v>50.631666666666668</v>
      </c>
      <c r="Q1902" s="8">
        <f t="shared" si="206"/>
        <v>41160.871886574074</v>
      </c>
      <c r="R1902" s="8">
        <f t="shared" si="207"/>
        <v>41188.415972222225</v>
      </c>
      <c r="S1902" t="s">
        <v>8279</v>
      </c>
      <c r="T1902" t="str">
        <f t="shared" si="208"/>
        <v>music</v>
      </c>
      <c r="U1902" t="str">
        <f t="shared" si="209"/>
        <v>indie rock</v>
      </c>
    </row>
    <row r="1903" spans="1:21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14">
        <f t="shared" si="203"/>
        <v>106.8</v>
      </c>
      <c r="N1903" t="b">
        <v>0</v>
      </c>
      <c r="O1903" s="5">
        <f t="shared" si="204"/>
        <v>2.696969696969697E-2</v>
      </c>
      <c r="P1903" s="14">
        <f t="shared" si="205"/>
        <v>106.8</v>
      </c>
      <c r="Q1903" s="8">
        <f t="shared" si="206"/>
        <v>42116.54315972222</v>
      </c>
      <c r="R1903" s="8">
        <f t="shared" si="207"/>
        <v>42146.541666666672</v>
      </c>
      <c r="S1903" t="s">
        <v>8294</v>
      </c>
      <c r="T1903" t="str">
        <f t="shared" si="208"/>
        <v>technology</v>
      </c>
      <c r="U1903" t="str">
        <f t="shared" si="209"/>
        <v>gadgets</v>
      </c>
    </row>
    <row r="1904" spans="1:21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14">
        <f t="shared" si="203"/>
        <v>4</v>
      </c>
      <c r="N1904" t="b">
        <v>0</v>
      </c>
      <c r="O1904" s="5">
        <f t="shared" si="204"/>
        <v>1.2E-2</v>
      </c>
      <c r="P1904" s="14">
        <f t="shared" si="205"/>
        <v>4</v>
      </c>
      <c r="Q1904" s="8">
        <f t="shared" si="206"/>
        <v>42037.789895833332</v>
      </c>
      <c r="R1904" s="8">
        <f t="shared" si="207"/>
        <v>42067.789895833332</v>
      </c>
      <c r="S1904" t="s">
        <v>8294</v>
      </c>
      <c r="T1904" t="str">
        <f t="shared" si="208"/>
        <v>technology</v>
      </c>
      <c r="U1904" t="str">
        <f t="shared" si="209"/>
        <v>gadgets</v>
      </c>
    </row>
    <row r="1905" spans="1:21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14">
        <f t="shared" si="203"/>
        <v>34.097560975609753</v>
      </c>
      <c r="N1905" t="b">
        <v>0</v>
      </c>
      <c r="O1905" s="5">
        <f t="shared" si="204"/>
        <v>0.46600000000000003</v>
      </c>
      <c r="P1905" s="14">
        <f t="shared" si="205"/>
        <v>34.097560975609753</v>
      </c>
      <c r="Q1905" s="8">
        <f t="shared" si="206"/>
        <v>42702.770729166667</v>
      </c>
      <c r="R1905" s="8">
        <f t="shared" si="207"/>
        <v>42762.770729166667</v>
      </c>
      <c r="S1905" t="s">
        <v>8294</v>
      </c>
      <c r="T1905" t="str">
        <f t="shared" si="208"/>
        <v>technology</v>
      </c>
      <c r="U1905" t="str">
        <f t="shared" si="209"/>
        <v>gadgets</v>
      </c>
    </row>
    <row r="1906" spans="1:21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14">
        <f t="shared" si="203"/>
        <v>25</v>
      </c>
      <c r="N1906" t="b">
        <v>0</v>
      </c>
      <c r="O1906" s="5">
        <f t="shared" si="204"/>
        <v>1E-3</v>
      </c>
      <c r="P1906" s="14">
        <f t="shared" si="205"/>
        <v>25</v>
      </c>
      <c r="Q1906" s="8">
        <f t="shared" si="206"/>
        <v>42326.685428240744</v>
      </c>
      <c r="R1906" s="8">
        <f t="shared" si="207"/>
        <v>42371.685428240744</v>
      </c>
      <c r="S1906" t="s">
        <v>8294</v>
      </c>
      <c r="T1906" t="str">
        <f t="shared" si="208"/>
        <v>technology</v>
      </c>
      <c r="U1906" t="str">
        <f t="shared" si="209"/>
        <v>gadgets</v>
      </c>
    </row>
    <row r="1907" spans="1:21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14">
        <f t="shared" si="203"/>
        <v>10.5</v>
      </c>
      <c r="N1907" t="b">
        <v>0</v>
      </c>
      <c r="O1907" s="5">
        <f t="shared" si="204"/>
        <v>1.6800000000000001E-3</v>
      </c>
      <c r="P1907" s="14">
        <f t="shared" si="205"/>
        <v>10.5</v>
      </c>
      <c r="Q1907" s="8">
        <f t="shared" si="206"/>
        <v>41859.925856481481</v>
      </c>
      <c r="R1907" s="8">
        <f t="shared" si="207"/>
        <v>41889.925856481481</v>
      </c>
      <c r="S1907" t="s">
        <v>8294</v>
      </c>
      <c r="T1907" t="str">
        <f t="shared" si="208"/>
        <v>technology</v>
      </c>
      <c r="U1907" t="str">
        <f t="shared" si="209"/>
        <v>gadgets</v>
      </c>
    </row>
    <row r="1908" spans="1:21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14">
        <f t="shared" si="203"/>
        <v>215.95959595959596</v>
      </c>
      <c r="N1908" t="b">
        <v>0</v>
      </c>
      <c r="O1908" s="5">
        <f t="shared" si="204"/>
        <v>0.42759999999999998</v>
      </c>
      <c r="P1908" s="14">
        <f t="shared" si="205"/>
        <v>215.95959595959596</v>
      </c>
      <c r="Q1908" s="8">
        <f t="shared" si="206"/>
        <v>42514.671099537038</v>
      </c>
      <c r="R1908" s="8">
        <f t="shared" si="207"/>
        <v>42544.671099537038</v>
      </c>
      <c r="S1908" t="s">
        <v>8294</v>
      </c>
      <c r="T1908" t="str">
        <f t="shared" si="208"/>
        <v>technology</v>
      </c>
      <c r="U1908" t="str">
        <f t="shared" si="209"/>
        <v>gadgets</v>
      </c>
    </row>
    <row r="1909" spans="1:21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14">
        <f t="shared" si="203"/>
        <v>21.25</v>
      </c>
      <c r="N1909" t="b">
        <v>0</v>
      </c>
      <c r="O1909" s="5">
        <f t="shared" si="204"/>
        <v>2.8333333333333335E-3</v>
      </c>
      <c r="P1909" s="14">
        <f t="shared" si="205"/>
        <v>21.25</v>
      </c>
      <c r="Q1909" s="8">
        <f t="shared" si="206"/>
        <v>41767.587094907409</v>
      </c>
      <c r="R1909" s="8">
        <f t="shared" si="207"/>
        <v>41782.587094907409</v>
      </c>
      <c r="S1909" t="s">
        <v>8294</v>
      </c>
      <c r="T1909" t="str">
        <f t="shared" si="208"/>
        <v>technology</v>
      </c>
      <c r="U1909" t="str">
        <f t="shared" si="209"/>
        <v>gadgets</v>
      </c>
    </row>
    <row r="1910" spans="1:21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14">
        <f t="shared" si="203"/>
        <v>108.25</v>
      </c>
      <c r="N1910" t="b">
        <v>0</v>
      </c>
      <c r="O1910" s="5">
        <f t="shared" si="204"/>
        <v>1.7319999999999999E-2</v>
      </c>
      <c r="P1910" s="14">
        <f t="shared" si="205"/>
        <v>108.25</v>
      </c>
      <c r="Q1910" s="8">
        <f t="shared" si="206"/>
        <v>42703.917824074073</v>
      </c>
      <c r="R1910" s="8">
        <f t="shared" si="207"/>
        <v>42733.917824074073</v>
      </c>
      <c r="S1910" t="s">
        <v>8294</v>
      </c>
      <c r="T1910" t="str">
        <f t="shared" si="208"/>
        <v>technology</v>
      </c>
      <c r="U1910" t="str">
        <f t="shared" si="209"/>
        <v>gadgets</v>
      </c>
    </row>
    <row r="1911" spans="1:21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14">
        <f t="shared" si="203"/>
        <v>129.97368421052633</v>
      </c>
      <c r="N1911" t="b">
        <v>0</v>
      </c>
      <c r="O1911" s="5">
        <f t="shared" si="204"/>
        <v>0.14111428571428572</v>
      </c>
      <c r="P1911" s="14">
        <f t="shared" si="205"/>
        <v>129.97368421052633</v>
      </c>
      <c r="Q1911" s="8">
        <f t="shared" si="206"/>
        <v>41905.429155092592</v>
      </c>
      <c r="R1911" s="8">
        <f t="shared" si="207"/>
        <v>41935.429155092592</v>
      </c>
      <c r="S1911" t="s">
        <v>8294</v>
      </c>
      <c r="T1911" t="str">
        <f t="shared" si="208"/>
        <v>technology</v>
      </c>
      <c r="U1911" t="str">
        <f t="shared" si="209"/>
        <v>gadgets</v>
      </c>
    </row>
    <row r="1912" spans="1:21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14">
        <f t="shared" si="203"/>
        <v>117.49473684210527</v>
      </c>
      <c r="N1912" t="b">
        <v>0</v>
      </c>
      <c r="O1912" s="5">
        <f t="shared" si="204"/>
        <v>0.39395294117647056</v>
      </c>
      <c r="P1912" s="14">
        <f t="shared" si="205"/>
        <v>117.49473684210527</v>
      </c>
      <c r="Q1912" s="8">
        <f t="shared" si="206"/>
        <v>42264.963159722218</v>
      </c>
      <c r="R1912" s="8">
        <f t="shared" si="207"/>
        <v>42308.947916666672</v>
      </c>
      <c r="S1912" t="s">
        <v>8294</v>
      </c>
      <c r="T1912" t="str">
        <f t="shared" si="208"/>
        <v>technology</v>
      </c>
      <c r="U1912" t="str">
        <f t="shared" si="209"/>
        <v>gadgets</v>
      </c>
    </row>
    <row r="1913" spans="1:21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14">
        <f t="shared" si="203"/>
        <v>10</v>
      </c>
      <c r="N1913" t="b">
        <v>0</v>
      </c>
      <c r="O1913" s="5">
        <f t="shared" si="204"/>
        <v>2.3529411764705883E-4</v>
      </c>
      <c r="P1913" s="14">
        <f t="shared" si="205"/>
        <v>10</v>
      </c>
      <c r="Q1913" s="8">
        <f t="shared" si="206"/>
        <v>41830.033958333333</v>
      </c>
      <c r="R1913" s="8">
        <f t="shared" si="207"/>
        <v>41860.033958333333</v>
      </c>
      <c r="S1913" t="s">
        <v>8294</v>
      </c>
      <c r="T1913" t="str">
        <f t="shared" si="208"/>
        <v>technology</v>
      </c>
      <c r="U1913" t="str">
        <f t="shared" si="209"/>
        <v>gadgets</v>
      </c>
    </row>
    <row r="1914" spans="1:21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14">
        <f t="shared" si="203"/>
        <v>70.595238095238102</v>
      </c>
      <c r="N1914" t="b">
        <v>0</v>
      </c>
      <c r="O1914" s="5">
        <f t="shared" si="204"/>
        <v>0.59299999999999997</v>
      </c>
      <c r="P1914" s="14">
        <f t="shared" si="205"/>
        <v>70.595238095238102</v>
      </c>
      <c r="Q1914" s="8">
        <f t="shared" si="206"/>
        <v>42129.226388888885</v>
      </c>
      <c r="R1914" s="8">
        <f t="shared" si="207"/>
        <v>42159.226388888885</v>
      </c>
      <c r="S1914" t="s">
        <v>8294</v>
      </c>
      <c r="T1914" t="str">
        <f t="shared" si="208"/>
        <v>technology</v>
      </c>
      <c r="U1914" t="str">
        <f t="shared" si="209"/>
        <v>gadgets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14">
        <f t="shared" si="203"/>
        <v>24.5</v>
      </c>
      <c r="N1915" t="b">
        <v>0</v>
      </c>
      <c r="O1915" s="5">
        <f t="shared" si="204"/>
        <v>1.3270833333333334E-2</v>
      </c>
      <c r="P1915" s="14">
        <f t="shared" si="205"/>
        <v>24.5</v>
      </c>
      <c r="Q1915" s="8">
        <f t="shared" si="206"/>
        <v>41890.511319444442</v>
      </c>
      <c r="R1915" s="8">
        <f t="shared" si="207"/>
        <v>41920.511319444442</v>
      </c>
      <c r="S1915" t="s">
        <v>8294</v>
      </c>
      <c r="T1915" t="str">
        <f t="shared" si="208"/>
        <v>technology</v>
      </c>
      <c r="U1915" t="str">
        <f t="shared" si="209"/>
        <v>gadgets</v>
      </c>
    </row>
    <row r="1916" spans="1:21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14">
        <f t="shared" si="203"/>
        <v>30</v>
      </c>
      <c r="N1916" t="b">
        <v>0</v>
      </c>
      <c r="O1916" s="5">
        <f t="shared" si="204"/>
        <v>9.0090090090090086E-2</v>
      </c>
      <c r="P1916" s="14">
        <f t="shared" si="205"/>
        <v>30</v>
      </c>
      <c r="Q1916" s="8">
        <f t="shared" si="206"/>
        <v>41929.174456018518</v>
      </c>
      <c r="R1916" s="8">
        <f t="shared" si="207"/>
        <v>41944.165972222225</v>
      </c>
      <c r="S1916" t="s">
        <v>8294</v>
      </c>
      <c r="T1916" t="str">
        <f t="shared" si="208"/>
        <v>technology</v>
      </c>
      <c r="U1916" t="str">
        <f t="shared" si="209"/>
        <v>gadgets</v>
      </c>
    </row>
    <row r="1917" spans="1:21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14">
        <f t="shared" si="203"/>
        <v>2</v>
      </c>
      <c r="N1917" t="b">
        <v>0</v>
      </c>
      <c r="O1917" s="5">
        <f t="shared" si="204"/>
        <v>1.6E-2</v>
      </c>
      <c r="P1917" s="14">
        <f t="shared" si="205"/>
        <v>2</v>
      </c>
      <c r="Q1917" s="8">
        <f t="shared" si="206"/>
        <v>41864.04886574074</v>
      </c>
      <c r="R1917" s="8">
        <f t="shared" si="207"/>
        <v>41884.04886574074</v>
      </c>
      <c r="S1917" t="s">
        <v>8294</v>
      </c>
      <c r="T1917" t="str">
        <f t="shared" si="208"/>
        <v>technology</v>
      </c>
      <c r="U1917" t="str">
        <f t="shared" si="209"/>
        <v>gadgets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14">
        <f t="shared" si="203"/>
        <v>17</v>
      </c>
      <c r="N1918" t="b">
        <v>0</v>
      </c>
      <c r="O1918" s="5">
        <f t="shared" si="204"/>
        <v>5.1000000000000004E-3</v>
      </c>
      <c r="P1918" s="14">
        <f t="shared" si="205"/>
        <v>17</v>
      </c>
      <c r="Q1918" s="8">
        <f t="shared" si="206"/>
        <v>42656.717303240745</v>
      </c>
      <c r="R1918" s="8">
        <f t="shared" si="207"/>
        <v>42681.758969907409</v>
      </c>
      <c r="S1918" t="s">
        <v>8294</v>
      </c>
      <c r="T1918" t="str">
        <f t="shared" si="208"/>
        <v>technology</v>
      </c>
      <c r="U1918" t="str">
        <f t="shared" si="209"/>
        <v>gadgets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14">
        <f t="shared" si="203"/>
        <v>2928.9285714285716</v>
      </c>
      <c r="N1919" t="b">
        <v>0</v>
      </c>
      <c r="O1919" s="5">
        <f t="shared" si="204"/>
        <v>0.52570512820512816</v>
      </c>
      <c r="P1919" s="14">
        <f t="shared" si="205"/>
        <v>2928.9285714285716</v>
      </c>
      <c r="Q1919" s="8">
        <f t="shared" si="206"/>
        <v>42746.270057870366</v>
      </c>
      <c r="R1919" s="8">
        <f t="shared" si="207"/>
        <v>42776.270057870366</v>
      </c>
      <c r="S1919" t="s">
        <v>8294</v>
      </c>
      <c r="T1919" t="str">
        <f t="shared" si="208"/>
        <v>technology</v>
      </c>
      <c r="U1919" t="str">
        <f t="shared" si="209"/>
        <v>gadgets</v>
      </c>
    </row>
    <row r="1920" spans="1:21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14">
        <f t="shared" si="203"/>
        <v>28.888888888888889</v>
      </c>
      <c r="N1920" t="b">
        <v>0</v>
      </c>
      <c r="O1920" s="5">
        <f t="shared" si="204"/>
        <v>1.04E-2</v>
      </c>
      <c r="P1920" s="14">
        <f t="shared" si="205"/>
        <v>28.888888888888889</v>
      </c>
      <c r="Q1920" s="8">
        <f t="shared" si="206"/>
        <v>41828.789942129632</v>
      </c>
      <c r="R1920" s="8">
        <f t="shared" si="207"/>
        <v>41863.789942129632</v>
      </c>
      <c r="S1920" t="s">
        <v>8294</v>
      </c>
      <c r="T1920" t="str">
        <f t="shared" si="208"/>
        <v>technology</v>
      </c>
      <c r="U1920" t="str">
        <f t="shared" si="209"/>
        <v>gadgets</v>
      </c>
    </row>
    <row r="1921" spans="1:21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14">
        <f t="shared" si="203"/>
        <v>29.625</v>
      </c>
      <c r="N1921" t="b">
        <v>0</v>
      </c>
      <c r="O1921" s="5">
        <f t="shared" si="204"/>
        <v>0.47399999999999998</v>
      </c>
      <c r="P1921" s="14">
        <f t="shared" si="205"/>
        <v>29.625</v>
      </c>
      <c r="Q1921" s="8">
        <f t="shared" si="206"/>
        <v>42113.875567129624</v>
      </c>
      <c r="R1921" s="8">
        <f t="shared" si="207"/>
        <v>42143.875567129624</v>
      </c>
      <c r="S1921" t="s">
        <v>8294</v>
      </c>
      <c r="T1921" t="str">
        <f t="shared" si="208"/>
        <v>technology</v>
      </c>
      <c r="U1921" t="str">
        <f t="shared" si="209"/>
        <v>gadgets</v>
      </c>
    </row>
    <row r="1922" spans="1:21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14">
        <f t="shared" ref="M1922:M1985" si="210">$E1922/$L1922</f>
        <v>40.980952380952381</v>
      </c>
      <c r="N1922" t="b">
        <v>0</v>
      </c>
      <c r="O1922" s="5">
        <f t="shared" ref="O1922:O1985" si="211">E1922/D1922</f>
        <v>0.43030000000000002</v>
      </c>
      <c r="P1922" s="14">
        <f t="shared" ref="P1922:P1985" si="212">$E1922/$L1922</f>
        <v>40.980952380952381</v>
      </c>
      <c r="Q1922" s="8">
        <f t="shared" ref="Q1922:Q1985" si="213">(((J1922/60)/60)/24)+DATE(1970,1,1)</f>
        <v>42270.875706018516</v>
      </c>
      <c r="R1922" s="8">
        <f t="shared" ref="R1922:R1985" si="214">(((I1922/60)/60)/24)+DATE(1970,1,1)</f>
        <v>42298.958333333328</v>
      </c>
      <c r="S1922" t="s">
        <v>8294</v>
      </c>
      <c r="T1922" t="str">
        <f t="shared" ref="T1922:T1985" si="215">LEFT(S1922, SEARCH("/",S1922,1)-1)</f>
        <v>technology</v>
      </c>
      <c r="U1922" t="str">
        <f t="shared" ref="U1922:U1985" si="216">RIGHT(S1922,LEN(S1922)-SEARCH("/",S1922,1))</f>
        <v>gadgets</v>
      </c>
    </row>
    <row r="1923" spans="1:2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14">
        <f t="shared" si="210"/>
        <v>54</v>
      </c>
      <c r="N1923" t="b">
        <v>1</v>
      </c>
      <c r="O1923" s="5">
        <f t="shared" si="211"/>
        <v>1.3680000000000001</v>
      </c>
      <c r="P1923" s="14">
        <f t="shared" si="212"/>
        <v>54</v>
      </c>
      <c r="Q1923" s="8">
        <f t="shared" si="213"/>
        <v>41074.221562500003</v>
      </c>
      <c r="R1923" s="8">
        <f t="shared" si="214"/>
        <v>41104.221562500003</v>
      </c>
      <c r="S1923" t="s">
        <v>8279</v>
      </c>
      <c r="T1923" t="str">
        <f t="shared" si="215"/>
        <v>music</v>
      </c>
      <c r="U1923" t="str">
        <f t="shared" si="216"/>
        <v>indie rock</v>
      </c>
    </row>
    <row r="1924" spans="1:21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14">
        <f t="shared" si="210"/>
        <v>36.109375</v>
      </c>
      <c r="N1924" t="b">
        <v>1</v>
      </c>
      <c r="O1924" s="5">
        <f t="shared" si="211"/>
        <v>1.1555</v>
      </c>
      <c r="P1924" s="14">
        <f t="shared" si="212"/>
        <v>36.109375</v>
      </c>
      <c r="Q1924" s="8">
        <f t="shared" si="213"/>
        <v>41590.255868055552</v>
      </c>
      <c r="R1924" s="8">
        <f t="shared" si="214"/>
        <v>41620.255868055552</v>
      </c>
      <c r="S1924" t="s">
        <v>8279</v>
      </c>
      <c r="T1924" t="str">
        <f t="shared" si="215"/>
        <v>music</v>
      </c>
      <c r="U1924" t="str">
        <f t="shared" si="216"/>
        <v>indie rock</v>
      </c>
    </row>
    <row r="1925" spans="1:21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14">
        <f t="shared" si="210"/>
        <v>23.153846153846153</v>
      </c>
      <c r="N1925" t="b">
        <v>1</v>
      </c>
      <c r="O1925" s="5">
        <f t="shared" si="211"/>
        <v>2.4079999999999999</v>
      </c>
      <c r="P1925" s="14">
        <f t="shared" si="212"/>
        <v>23.153846153846153</v>
      </c>
      <c r="Q1925" s="8">
        <f t="shared" si="213"/>
        <v>40772.848749999997</v>
      </c>
      <c r="R1925" s="8">
        <f t="shared" si="214"/>
        <v>40813.207638888889</v>
      </c>
      <c r="S1925" t="s">
        <v>8279</v>
      </c>
      <c r="T1925" t="str">
        <f t="shared" si="215"/>
        <v>music</v>
      </c>
      <c r="U1925" t="str">
        <f t="shared" si="216"/>
        <v>indie rock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14">
        <f t="shared" si="210"/>
        <v>104</v>
      </c>
      <c r="N1926" t="b">
        <v>1</v>
      </c>
      <c r="O1926" s="5">
        <f t="shared" si="211"/>
        <v>1.1439999999999999</v>
      </c>
      <c r="P1926" s="14">
        <f t="shared" si="212"/>
        <v>104</v>
      </c>
      <c r="Q1926" s="8">
        <f t="shared" si="213"/>
        <v>41626.761053240742</v>
      </c>
      <c r="R1926" s="8">
        <f t="shared" si="214"/>
        <v>41654.814583333333</v>
      </c>
      <c r="S1926" t="s">
        <v>8279</v>
      </c>
      <c r="T1926" t="str">
        <f t="shared" si="215"/>
        <v>music</v>
      </c>
      <c r="U1926" t="str">
        <f t="shared" si="216"/>
        <v>indie rock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14">
        <f t="shared" si="210"/>
        <v>31.826923076923077</v>
      </c>
      <c r="N1927" t="b">
        <v>1</v>
      </c>
      <c r="O1927" s="5">
        <f t="shared" si="211"/>
        <v>1.1033333333333333</v>
      </c>
      <c r="P1927" s="14">
        <f t="shared" si="212"/>
        <v>31.826923076923077</v>
      </c>
      <c r="Q1927" s="8">
        <f t="shared" si="213"/>
        <v>41535.90148148148</v>
      </c>
      <c r="R1927" s="8">
        <f t="shared" si="214"/>
        <v>41558</v>
      </c>
      <c r="S1927" t="s">
        <v>8279</v>
      </c>
      <c r="T1927" t="str">
        <f t="shared" si="215"/>
        <v>music</v>
      </c>
      <c r="U1927" t="str">
        <f t="shared" si="216"/>
        <v>indie rock</v>
      </c>
    </row>
    <row r="1928" spans="1:21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14">
        <f t="shared" si="210"/>
        <v>27.3896261682243</v>
      </c>
      <c r="N1928" t="b">
        <v>1</v>
      </c>
      <c r="O1928" s="5">
        <f t="shared" si="211"/>
        <v>1.9537933333333333</v>
      </c>
      <c r="P1928" s="14">
        <f t="shared" si="212"/>
        <v>27.3896261682243</v>
      </c>
      <c r="Q1928" s="8">
        <f t="shared" si="213"/>
        <v>40456.954351851848</v>
      </c>
      <c r="R1928" s="8">
        <f t="shared" si="214"/>
        <v>40484.018055555556</v>
      </c>
      <c r="S1928" t="s">
        <v>8279</v>
      </c>
      <c r="T1928" t="str">
        <f t="shared" si="215"/>
        <v>music</v>
      </c>
      <c r="U1928" t="str">
        <f t="shared" si="216"/>
        <v>indie rock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14">
        <f t="shared" si="210"/>
        <v>56.363636363636367</v>
      </c>
      <c r="N1929" t="b">
        <v>1</v>
      </c>
      <c r="O1929" s="5">
        <f t="shared" si="211"/>
        <v>1.0333333333333334</v>
      </c>
      <c r="P1929" s="14">
        <f t="shared" si="212"/>
        <v>56.363636363636367</v>
      </c>
      <c r="Q1929" s="8">
        <f t="shared" si="213"/>
        <v>40960.861562500002</v>
      </c>
      <c r="R1929" s="8">
        <f t="shared" si="214"/>
        <v>40976.207638888889</v>
      </c>
      <c r="S1929" t="s">
        <v>8279</v>
      </c>
      <c r="T1929" t="str">
        <f t="shared" si="215"/>
        <v>music</v>
      </c>
      <c r="U1929" t="str">
        <f t="shared" si="216"/>
        <v>indie rock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14">
        <f t="shared" si="210"/>
        <v>77.352941176470594</v>
      </c>
      <c r="N1930" t="b">
        <v>1</v>
      </c>
      <c r="O1930" s="5">
        <f t="shared" si="211"/>
        <v>1.031372549019608</v>
      </c>
      <c r="P1930" s="14">
        <f t="shared" si="212"/>
        <v>77.352941176470594</v>
      </c>
      <c r="Q1930" s="8">
        <f t="shared" si="213"/>
        <v>41371.648078703707</v>
      </c>
      <c r="R1930" s="8">
        <f t="shared" si="214"/>
        <v>41401.648078703707</v>
      </c>
      <c r="S1930" t="s">
        <v>8279</v>
      </c>
      <c r="T1930" t="str">
        <f t="shared" si="215"/>
        <v>music</v>
      </c>
      <c r="U1930" t="str">
        <f t="shared" si="216"/>
        <v>indie rock</v>
      </c>
    </row>
    <row r="1931" spans="1:21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14">
        <f t="shared" si="210"/>
        <v>42.8</v>
      </c>
      <c r="N1931" t="b">
        <v>1</v>
      </c>
      <c r="O1931" s="5">
        <f t="shared" si="211"/>
        <v>1.003125</v>
      </c>
      <c r="P1931" s="14">
        <f t="shared" si="212"/>
        <v>42.8</v>
      </c>
      <c r="Q1931" s="8">
        <f t="shared" si="213"/>
        <v>40687.021597222221</v>
      </c>
      <c r="R1931" s="8">
        <f t="shared" si="214"/>
        <v>40729.021597222221</v>
      </c>
      <c r="S1931" t="s">
        <v>8279</v>
      </c>
      <c r="T1931" t="str">
        <f t="shared" si="215"/>
        <v>music</v>
      </c>
      <c r="U1931" t="str">
        <f t="shared" si="216"/>
        <v>indie rock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14">
        <f t="shared" si="210"/>
        <v>48.846153846153847</v>
      </c>
      <c r="N1932" t="b">
        <v>1</v>
      </c>
      <c r="O1932" s="5">
        <f t="shared" si="211"/>
        <v>1.27</v>
      </c>
      <c r="P1932" s="14">
        <f t="shared" si="212"/>
        <v>48.846153846153847</v>
      </c>
      <c r="Q1932" s="8">
        <f t="shared" si="213"/>
        <v>41402.558819444443</v>
      </c>
      <c r="R1932" s="8">
        <f t="shared" si="214"/>
        <v>41462.558819444443</v>
      </c>
      <c r="S1932" t="s">
        <v>8279</v>
      </c>
      <c r="T1932" t="str">
        <f t="shared" si="215"/>
        <v>music</v>
      </c>
      <c r="U1932" t="str">
        <f t="shared" si="216"/>
        <v>indie rock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14">
        <f t="shared" si="210"/>
        <v>48.240400000000001</v>
      </c>
      <c r="N1933" t="b">
        <v>1</v>
      </c>
      <c r="O1933" s="5">
        <f t="shared" si="211"/>
        <v>1.20601</v>
      </c>
      <c r="P1933" s="14">
        <f t="shared" si="212"/>
        <v>48.240400000000001</v>
      </c>
      <c r="Q1933" s="8">
        <f t="shared" si="213"/>
        <v>41037.892465277779</v>
      </c>
      <c r="R1933" s="8">
        <f t="shared" si="214"/>
        <v>41051.145833333336</v>
      </c>
      <c r="S1933" t="s">
        <v>8279</v>
      </c>
      <c r="T1933" t="str">
        <f t="shared" si="215"/>
        <v>music</v>
      </c>
      <c r="U1933" t="str">
        <f t="shared" si="216"/>
        <v>indie rock</v>
      </c>
    </row>
    <row r="1934" spans="1:21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14">
        <f t="shared" si="210"/>
        <v>70.212500000000006</v>
      </c>
      <c r="N1934" t="b">
        <v>1</v>
      </c>
      <c r="O1934" s="5">
        <f t="shared" si="211"/>
        <v>1.0699047619047619</v>
      </c>
      <c r="P1934" s="14">
        <f t="shared" si="212"/>
        <v>70.212500000000006</v>
      </c>
      <c r="Q1934" s="8">
        <f t="shared" si="213"/>
        <v>40911.809872685182</v>
      </c>
      <c r="R1934" s="8">
        <f t="shared" si="214"/>
        <v>40932.809872685182</v>
      </c>
      <c r="S1934" t="s">
        <v>8279</v>
      </c>
      <c r="T1934" t="str">
        <f t="shared" si="215"/>
        <v>music</v>
      </c>
      <c r="U1934" t="str">
        <f t="shared" si="216"/>
        <v>indie rock</v>
      </c>
    </row>
    <row r="1935" spans="1:21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14">
        <f t="shared" si="210"/>
        <v>94.054545454545448</v>
      </c>
      <c r="N1935" t="b">
        <v>1</v>
      </c>
      <c r="O1935" s="5">
        <f t="shared" si="211"/>
        <v>1.7243333333333333</v>
      </c>
      <c r="P1935" s="14">
        <f t="shared" si="212"/>
        <v>94.054545454545448</v>
      </c>
      <c r="Q1935" s="8">
        <f t="shared" si="213"/>
        <v>41879.130868055552</v>
      </c>
      <c r="R1935" s="8">
        <f t="shared" si="214"/>
        <v>41909.130868055552</v>
      </c>
      <c r="S1935" t="s">
        <v>8279</v>
      </c>
      <c r="T1935" t="str">
        <f t="shared" si="215"/>
        <v>music</v>
      </c>
      <c r="U1935" t="str">
        <f t="shared" si="216"/>
        <v>indie rock</v>
      </c>
    </row>
    <row r="1936" spans="1:21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14">
        <f t="shared" si="210"/>
        <v>80.272727272727266</v>
      </c>
      <c r="N1936" t="b">
        <v>1</v>
      </c>
      <c r="O1936" s="5">
        <f t="shared" si="211"/>
        <v>1.2362</v>
      </c>
      <c r="P1936" s="14">
        <f t="shared" si="212"/>
        <v>80.272727272727266</v>
      </c>
      <c r="Q1936" s="8">
        <f t="shared" si="213"/>
        <v>40865.867141203707</v>
      </c>
      <c r="R1936" s="8">
        <f t="shared" si="214"/>
        <v>40902.208333333336</v>
      </c>
      <c r="S1936" t="s">
        <v>8279</v>
      </c>
      <c r="T1936" t="str">
        <f t="shared" si="215"/>
        <v>music</v>
      </c>
      <c r="U1936" t="str">
        <f t="shared" si="216"/>
        <v>indie rock</v>
      </c>
    </row>
    <row r="1937" spans="1:21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14">
        <f t="shared" si="210"/>
        <v>54.2</v>
      </c>
      <c r="N1937" t="b">
        <v>1</v>
      </c>
      <c r="O1937" s="5">
        <f t="shared" si="211"/>
        <v>1.0840000000000001</v>
      </c>
      <c r="P1937" s="14">
        <f t="shared" si="212"/>
        <v>54.2</v>
      </c>
      <c r="Q1937" s="8">
        <f t="shared" si="213"/>
        <v>41773.932534722226</v>
      </c>
      <c r="R1937" s="8">
        <f t="shared" si="214"/>
        <v>41811.207638888889</v>
      </c>
      <c r="S1937" t="s">
        <v>8279</v>
      </c>
      <c r="T1937" t="str">
        <f t="shared" si="215"/>
        <v>music</v>
      </c>
      <c r="U1937" t="str">
        <f t="shared" si="216"/>
        <v>indie rock</v>
      </c>
    </row>
    <row r="1938" spans="1:21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14">
        <f t="shared" si="210"/>
        <v>60.26903448275862</v>
      </c>
      <c r="N1938" t="b">
        <v>1</v>
      </c>
      <c r="O1938" s="5">
        <f t="shared" si="211"/>
        <v>1.1652013333333333</v>
      </c>
      <c r="P1938" s="14">
        <f t="shared" si="212"/>
        <v>60.26903448275862</v>
      </c>
      <c r="Q1938" s="8">
        <f t="shared" si="213"/>
        <v>40852.889699074076</v>
      </c>
      <c r="R1938" s="8">
        <f t="shared" si="214"/>
        <v>40883.249305555553</v>
      </c>
      <c r="S1938" t="s">
        <v>8279</v>
      </c>
      <c r="T1938" t="str">
        <f t="shared" si="215"/>
        <v>music</v>
      </c>
      <c r="U1938" t="str">
        <f t="shared" si="216"/>
        <v>indie rock</v>
      </c>
    </row>
    <row r="1939" spans="1:21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14">
        <f t="shared" si="210"/>
        <v>38.740344827586206</v>
      </c>
      <c r="N1939" t="b">
        <v>1</v>
      </c>
      <c r="O1939" s="5">
        <f t="shared" si="211"/>
        <v>1.8724499999999999</v>
      </c>
      <c r="P1939" s="14">
        <f t="shared" si="212"/>
        <v>38.740344827586206</v>
      </c>
      <c r="Q1939" s="8">
        <f t="shared" si="213"/>
        <v>41059.118993055556</v>
      </c>
      <c r="R1939" s="8">
        <f t="shared" si="214"/>
        <v>41075.165972222225</v>
      </c>
      <c r="S1939" t="s">
        <v>8279</v>
      </c>
      <c r="T1939" t="str">
        <f t="shared" si="215"/>
        <v>music</v>
      </c>
      <c r="U1939" t="str">
        <f t="shared" si="216"/>
        <v>indie rock</v>
      </c>
    </row>
    <row r="1940" spans="1:21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14">
        <f t="shared" si="210"/>
        <v>152.54385964912279</v>
      </c>
      <c r="N1940" t="b">
        <v>1</v>
      </c>
      <c r="O1940" s="5">
        <f t="shared" si="211"/>
        <v>1.1593333333333333</v>
      </c>
      <c r="P1940" s="14">
        <f t="shared" si="212"/>
        <v>152.54385964912279</v>
      </c>
      <c r="Q1940" s="8">
        <f t="shared" si="213"/>
        <v>41426.259618055556</v>
      </c>
      <c r="R1940" s="8">
        <f t="shared" si="214"/>
        <v>41457.208333333336</v>
      </c>
      <c r="S1940" t="s">
        <v>8279</v>
      </c>
      <c r="T1940" t="str">
        <f t="shared" si="215"/>
        <v>music</v>
      </c>
      <c r="U1940" t="str">
        <f t="shared" si="216"/>
        <v>indie rock</v>
      </c>
    </row>
    <row r="1941" spans="1:21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14">
        <f t="shared" si="210"/>
        <v>115.3125</v>
      </c>
      <c r="N1941" t="b">
        <v>1</v>
      </c>
      <c r="O1941" s="5">
        <f t="shared" si="211"/>
        <v>1.107</v>
      </c>
      <c r="P1941" s="14">
        <f t="shared" si="212"/>
        <v>115.3125</v>
      </c>
      <c r="Q1941" s="8">
        <f t="shared" si="213"/>
        <v>41313.985046296293</v>
      </c>
      <c r="R1941" s="8">
        <f t="shared" si="214"/>
        <v>41343.943379629629</v>
      </c>
      <c r="S1941" t="s">
        <v>8279</v>
      </c>
      <c r="T1941" t="str">
        <f t="shared" si="215"/>
        <v>music</v>
      </c>
      <c r="U1941" t="str">
        <f t="shared" si="216"/>
        <v>indie rock</v>
      </c>
    </row>
    <row r="1942" spans="1:21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14">
        <f t="shared" si="210"/>
        <v>35.838709677419352</v>
      </c>
      <c r="N1942" t="b">
        <v>1</v>
      </c>
      <c r="O1942" s="5">
        <f t="shared" si="211"/>
        <v>1.7092307692307693</v>
      </c>
      <c r="P1942" s="14">
        <f t="shared" si="212"/>
        <v>35.838709677419352</v>
      </c>
      <c r="Q1942" s="8">
        <f t="shared" si="213"/>
        <v>40670.507326388892</v>
      </c>
      <c r="R1942" s="8">
        <f t="shared" si="214"/>
        <v>40709.165972222225</v>
      </c>
      <c r="S1942" t="s">
        <v>8279</v>
      </c>
      <c r="T1942" t="str">
        <f t="shared" si="215"/>
        <v>music</v>
      </c>
      <c r="U1942" t="str">
        <f t="shared" si="216"/>
        <v>indie rock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14">
        <f t="shared" si="210"/>
        <v>64.570118779438872</v>
      </c>
      <c r="N1943" t="b">
        <v>1</v>
      </c>
      <c r="O1943" s="5">
        <f t="shared" si="211"/>
        <v>1.2611835600000001</v>
      </c>
      <c r="P1943" s="14">
        <f t="shared" si="212"/>
        <v>64.570118779438872</v>
      </c>
      <c r="Q1943" s="8">
        <f t="shared" si="213"/>
        <v>41744.290868055556</v>
      </c>
      <c r="R1943" s="8">
        <f t="shared" si="214"/>
        <v>41774.290868055556</v>
      </c>
      <c r="S1943" t="s">
        <v>8295</v>
      </c>
      <c r="T1943" t="str">
        <f t="shared" si="215"/>
        <v>technology</v>
      </c>
      <c r="U1943" t="str">
        <f t="shared" si="216"/>
        <v>hardware</v>
      </c>
    </row>
    <row r="1944" spans="1:21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14">
        <f t="shared" si="210"/>
        <v>87.436000000000007</v>
      </c>
      <c r="N1944" t="b">
        <v>1</v>
      </c>
      <c r="O1944" s="5">
        <f t="shared" si="211"/>
        <v>1.3844033333333334</v>
      </c>
      <c r="P1944" s="14">
        <f t="shared" si="212"/>
        <v>87.436000000000007</v>
      </c>
      <c r="Q1944" s="8">
        <f t="shared" si="213"/>
        <v>40638.828009259261</v>
      </c>
      <c r="R1944" s="8">
        <f t="shared" si="214"/>
        <v>40728.828009259261</v>
      </c>
      <c r="S1944" t="s">
        <v>8295</v>
      </c>
      <c r="T1944" t="str">
        <f t="shared" si="215"/>
        <v>technology</v>
      </c>
      <c r="U1944" t="str">
        <f t="shared" si="216"/>
        <v>hardware</v>
      </c>
    </row>
    <row r="1945" spans="1:21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14">
        <f t="shared" si="210"/>
        <v>68.815577078288939</v>
      </c>
      <c r="N1945" t="b">
        <v>1</v>
      </c>
      <c r="O1945" s="5">
        <f t="shared" si="211"/>
        <v>17.052499999999998</v>
      </c>
      <c r="P1945" s="14">
        <f t="shared" si="212"/>
        <v>68.815577078288939</v>
      </c>
      <c r="Q1945" s="8">
        <f t="shared" si="213"/>
        <v>42548.269861111112</v>
      </c>
      <c r="R1945" s="8">
        <f t="shared" si="214"/>
        <v>42593.269861111112</v>
      </c>
      <c r="S1945" t="s">
        <v>8295</v>
      </c>
      <c r="T1945" t="str">
        <f t="shared" si="215"/>
        <v>technology</v>
      </c>
      <c r="U1945" t="str">
        <f t="shared" si="216"/>
        <v>hardware</v>
      </c>
    </row>
    <row r="1946" spans="1:21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14">
        <f t="shared" si="210"/>
        <v>176.200223588597</v>
      </c>
      <c r="N1946" t="b">
        <v>1</v>
      </c>
      <c r="O1946" s="5">
        <f t="shared" si="211"/>
        <v>7.8805550000000002</v>
      </c>
      <c r="P1946" s="14">
        <f t="shared" si="212"/>
        <v>176.200223588597</v>
      </c>
      <c r="Q1946" s="8">
        <f t="shared" si="213"/>
        <v>41730.584374999999</v>
      </c>
      <c r="R1946" s="8">
        <f t="shared" si="214"/>
        <v>41760.584374999999</v>
      </c>
      <c r="S1946" t="s">
        <v>8295</v>
      </c>
      <c r="T1946" t="str">
        <f t="shared" si="215"/>
        <v>technology</v>
      </c>
      <c r="U1946" t="str">
        <f t="shared" si="216"/>
        <v>hardware</v>
      </c>
    </row>
    <row r="1947" spans="1:21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14">
        <f t="shared" si="210"/>
        <v>511.79117647058825</v>
      </c>
      <c r="N1947" t="b">
        <v>1</v>
      </c>
      <c r="O1947" s="5">
        <f t="shared" si="211"/>
        <v>3.4801799999999998</v>
      </c>
      <c r="P1947" s="14">
        <f t="shared" si="212"/>
        <v>511.79117647058825</v>
      </c>
      <c r="Q1947" s="8">
        <f t="shared" si="213"/>
        <v>42157.251828703709</v>
      </c>
      <c r="R1947" s="8">
        <f t="shared" si="214"/>
        <v>42197.251828703709</v>
      </c>
      <c r="S1947" t="s">
        <v>8295</v>
      </c>
      <c r="T1947" t="str">
        <f t="shared" si="215"/>
        <v>technology</v>
      </c>
      <c r="U1947" t="str">
        <f t="shared" si="216"/>
        <v>hardware</v>
      </c>
    </row>
    <row r="1948" spans="1:21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14">
        <f t="shared" si="210"/>
        <v>160.44285714285715</v>
      </c>
      <c r="N1948" t="b">
        <v>1</v>
      </c>
      <c r="O1948" s="5">
        <f t="shared" si="211"/>
        <v>1.4974666666666667</v>
      </c>
      <c r="P1948" s="14">
        <f t="shared" si="212"/>
        <v>160.44285714285715</v>
      </c>
      <c r="Q1948" s="8">
        <f t="shared" si="213"/>
        <v>41689.150011574071</v>
      </c>
      <c r="R1948" s="8">
        <f t="shared" si="214"/>
        <v>41749.108344907407</v>
      </c>
      <c r="S1948" t="s">
        <v>8295</v>
      </c>
      <c r="T1948" t="str">
        <f t="shared" si="215"/>
        <v>technology</v>
      </c>
      <c r="U1948" t="str">
        <f t="shared" si="216"/>
        <v>hardware</v>
      </c>
    </row>
    <row r="1949" spans="1:21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14">
        <f t="shared" si="210"/>
        <v>35.003043478260871</v>
      </c>
      <c r="N1949" t="b">
        <v>1</v>
      </c>
      <c r="O1949" s="5">
        <f t="shared" si="211"/>
        <v>1.0063375000000001</v>
      </c>
      <c r="P1949" s="14">
        <f t="shared" si="212"/>
        <v>35.003043478260871</v>
      </c>
      <c r="Q1949" s="8">
        <f t="shared" si="213"/>
        <v>40102.918055555558</v>
      </c>
      <c r="R1949" s="8">
        <f t="shared" si="214"/>
        <v>40140.249305555553</v>
      </c>
      <c r="S1949" t="s">
        <v>8295</v>
      </c>
      <c r="T1949" t="str">
        <f t="shared" si="215"/>
        <v>technology</v>
      </c>
      <c r="U1949" t="str">
        <f t="shared" si="216"/>
        <v>hardware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14">
        <f t="shared" si="210"/>
        <v>188.50671378091872</v>
      </c>
      <c r="N1950" t="b">
        <v>1</v>
      </c>
      <c r="O1950" s="5">
        <f t="shared" si="211"/>
        <v>8.0021100000000001</v>
      </c>
      <c r="P1950" s="14">
        <f t="shared" si="212"/>
        <v>188.50671378091872</v>
      </c>
      <c r="Q1950" s="8">
        <f t="shared" si="213"/>
        <v>42473.604270833333</v>
      </c>
      <c r="R1950" s="8">
        <f t="shared" si="214"/>
        <v>42527.709722222222</v>
      </c>
      <c r="S1950" t="s">
        <v>8295</v>
      </c>
      <c r="T1950" t="str">
        <f t="shared" si="215"/>
        <v>technology</v>
      </c>
      <c r="U1950" t="str">
        <f t="shared" si="216"/>
        <v>hardware</v>
      </c>
    </row>
    <row r="1951" spans="1:21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14">
        <f t="shared" si="210"/>
        <v>56.204984093319197</v>
      </c>
      <c r="N1951" t="b">
        <v>1</v>
      </c>
      <c r="O1951" s="5">
        <f t="shared" si="211"/>
        <v>1.0600260000000001</v>
      </c>
      <c r="P1951" s="14">
        <f t="shared" si="212"/>
        <v>56.204984093319197</v>
      </c>
      <c r="Q1951" s="8">
        <f t="shared" si="213"/>
        <v>41800.423043981478</v>
      </c>
      <c r="R1951" s="8">
        <f t="shared" si="214"/>
        <v>41830.423043981478</v>
      </c>
      <c r="S1951" t="s">
        <v>8295</v>
      </c>
      <c r="T1951" t="str">
        <f t="shared" si="215"/>
        <v>technology</v>
      </c>
      <c r="U1951" t="str">
        <f t="shared" si="216"/>
        <v>hardware</v>
      </c>
    </row>
    <row r="1952" spans="1:21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14">
        <f t="shared" si="210"/>
        <v>51.3054157782516</v>
      </c>
      <c r="N1952" t="b">
        <v>1</v>
      </c>
      <c r="O1952" s="5">
        <f t="shared" si="211"/>
        <v>2.0051866666666669</v>
      </c>
      <c r="P1952" s="14">
        <f t="shared" si="212"/>
        <v>51.3054157782516</v>
      </c>
      <c r="Q1952" s="8">
        <f t="shared" si="213"/>
        <v>40624.181400462963</v>
      </c>
      <c r="R1952" s="8">
        <f t="shared" si="214"/>
        <v>40655.181400462963</v>
      </c>
      <c r="S1952" t="s">
        <v>8295</v>
      </c>
      <c r="T1952" t="str">
        <f t="shared" si="215"/>
        <v>technology</v>
      </c>
      <c r="U1952" t="str">
        <f t="shared" si="216"/>
        <v>hardware</v>
      </c>
    </row>
    <row r="1953" spans="1:21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14">
        <f t="shared" si="210"/>
        <v>127.36450839328538</v>
      </c>
      <c r="N1953" t="b">
        <v>1</v>
      </c>
      <c r="O1953" s="5">
        <f t="shared" si="211"/>
        <v>2.1244399999999999</v>
      </c>
      <c r="P1953" s="14">
        <f t="shared" si="212"/>
        <v>127.36450839328538</v>
      </c>
      <c r="Q1953" s="8">
        <f t="shared" si="213"/>
        <v>42651.420567129629</v>
      </c>
      <c r="R1953" s="8">
        <f t="shared" si="214"/>
        <v>42681.462233796294</v>
      </c>
      <c r="S1953" t="s">
        <v>8295</v>
      </c>
      <c r="T1953" t="str">
        <f t="shared" si="215"/>
        <v>technology</v>
      </c>
      <c r="U1953" t="str">
        <f t="shared" si="216"/>
        <v>hardware</v>
      </c>
    </row>
    <row r="1954" spans="1:21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14">
        <f t="shared" si="210"/>
        <v>101.85532258064516</v>
      </c>
      <c r="N1954" t="b">
        <v>1</v>
      </c>
      <c r="O1954" s="5">
        <f t="shared" si="211"/>
        <v>1.9847237142857144</v>
      </c>
      <c r="P1954" s="14">
        <f t="shared" si="212"/>
        <v>101.85532258064516</v>
      </c>
      <c r="Q1954" s="8">
        <f t="shared" si="213"/>
        <v>41526.60665509259</v>
      </c>
      <c r="R1954" s="8">
        <f t="shared" si="214"/>
        <v>41563.60665509259</v>
      </c>
      <c r="S1954" t="s">
        <v>8295</v>
      </c>
      <c r="T1954" t="str">
        <f t="shared" si="215"/>
        <v>technology</v>
      </c>
      <c r="U1954" t="str">
        <f t="shared" si="216"/>
        <v>hardware</v>
      </c>
    </row>
    <row r="1955" spans="1:21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14">
        <f t="shared" si="210"/>
        <v>230.55782312925169</v>
      </c>
      <c r="N1955" t="b">
        <v>1</v>
      </c>
      <c r="O1955" s="5">
        <f t="shared" si="211"/>
        <v>2.2594666666666665</v>
      </c>
      <c r="P1955" s="14">
        <f t="shared" si="212"/>
        <v>230.55782312925169</v>
      </c>
      <c r="Q1955" s="8">
        <f t="shared" si="213"/>
        <v>40941.199826388889</v>
      </c>
      <c r="R1955" s="8">
        <f t="shared" si="214"/>
        <v>40970.125</v>
      </c>
      <c r="S1955" t="s">
        <v>8295</v>
      </c>
      <c r="T1955" t="str">
        <f t="shared" si="215"/>
        <v>technology</v>
      </c>
      <c r="U1955" t="str">
        <f t="shared" si="216"/>
        <v>hardware</v>
      </c>
    </row>
    <row r="1956" spans="1:2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14">
        <f t="shared" si="210"/>
        <v>842.10602409638557</v>
      </c>
      <c r="N1956" t="b">
        <v>1</v>
      </c>
      <c r="O1956" s="5">
        <f t="shared" si="211"/>
        <v>6.9894800000000004</v>
      </c>
      <c r="P1956" s="14">
        <f t="shared" si="212"/>
        <v>842.10602409638557</v>
      </c>
      <c r="Q1956" s="8">
        <f t="shared" si="213"/>
        <v>42394.580740740741</v>
      </c>
      <c r="R1956" s="8">
        <f t="shared" si="214"/>
        <v>42441.208333333328</v>
      </c>
      <c r="S1956" t="s">
        <v>8295</v>
      </c>
      <c r="T1956" t="str">
        <f t="shared" si="215"/>
        <v>technology</v>
      </c>
      <c r="U1956" t="str">
        <f t="shared" si="216"/>
        <v>hardware</v>
      </c>
    </row>
    <row r="1957" spans="1:21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14">
        <f t="shared" si="210"/>
        <v>577.27593103448271</v>
      </c>
      <c r="N1957" t="b">
        <v>1</v>
      </c>
      <c r="O1957" s="5">
        <f t="shared" si="211"/>
        <v>3.9859528571428569</v>
      </c>
      <c r="P1957" s="14">
        <f t="shared" si="212"/>
        <v>577.27593103448271</v>
      </c>
      <c r="Q1957" s="8">
        <f t="shared" si="213"/>
        <v>41020.271770833337</v>
      </c>
      <c r="R1957" s="8">
        <f t="shared" si="214"/>
        <v>41052.791666666664</v>
      </c>
      <c r="S1957" t="s">
        <v>8295</v>
      </c>
      <c r="T1957" t="str">
        <f t="shared" si="215"/>
        <v>technology</v>
      </c>
      <c r="U1957" t="str">
        <f t="shared" si="216"/>
        <v>hardware</v>
      </c>
    </row>
    <row r="1958" spans="1:21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14">
        <f t="shared" si="210"/>
        <v>483.34246575342468</v>
      </c>
      <c r="N1958" t="b">
        <v>1</v>
      </c>
      <c r="O1958" s="5">
        <f t="shared" si="211"/>
        <v>2.9403333333333332</v>
      </c>
      <c r="P1958" s="14">
        <f t="shared" si="212"/>
        <v>483.34246575342468</v>
      </c>
      <c r="Q1958" s="8">
        <f t="shared" si="213"/>
        <v>42067.923668981486</v>
      </c>
      <c r="R1958" s="8">
        <f t="shared" si="214"/>
        <v>42112.882002314815</v>
      </c>
      <c r="S1958" t="s">
        <v>8295</v>
      </c>
      <c r="T1958" t="str">
        <f t="shared" si="215"/>
        <v>technology</v>
      </c>
      <c r="U1958" t="str">
        <f t="shared" si="216"/>
        <v>hardware</v>
      </c>
    </row>
    <row r="1959" spans="1:2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14">
        <f t="shared" si="210"/>
        <v>76.138500000000008</v>
      </c>
      <c r="N1959" t="b">
        <v>1</v>
      </c>
      <c r="O1959" s="5">
        <f t="shared" si="211"/>
        <v>1.6750470000000002</v>
      </c>
      <c r="P1959" s="14">
        <f t="shared" si="212"/>
        <v>76.138500000000008</v>
      </c>
      <c r="Q1959" s="8">
        <f t="shared" si="213"/>
        <v>41179.098530092589</v>
      </c>
      <c r="R1959" s="8">
        <f t="shared" si="214"/>
        <v>41209.098530092589</v>
      </c>
      <c r="S1959" t="s">
        <v>8295</v>
      </c>
      <c r="T1959" t="str">
        <f t="shared" si="215"/>
        <v>technology</v>
      </c>
      <c r="U1959" t="str">
        <f t="shared" si="216"/>
        <v>hardware</v>
      </c>
    </row>
    <row r="1960" spans="1:21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14">
        <f t="shared" si="210"/>
        <v>74.107684365781708</v>
      </c>
      <c r="N1960" t="b">
        <v>1</v>
      </c>
      <c r="O1960" s="5">
        <f t="shared" si="211"/>
        <v>14.355717142857143</v>
      </c>
      <c r="P1960" s="14">
        <f t="shared" si="212"/>
        <v>74.107684365781708</v>
      </c>
      <c r="Q1960" s="8">
        <f t="shared" si="213"/>
        <v>41326.987974537034</v>
      </c>
      <c r="R1960" s="8">
        <f t="shared" si="214"/>
        <v>41356.94630787037</v>
      </c>
      <c r="S1960" t="s">
        <v>8295</v>
      </c>
      <c r="T1960" t="str">
        <f t="shared" si="215"/>
        <v>technology</v>
      </c>
      <c r="U1960" t="str">
        <f t="shared" si="216"/>
        <v>hardware</v>
      </c>
    </row>
    <row r="1961" spans="1:21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14">
        <f t="shared" si="210"/>
        <v>36.965660377358489</v>
      </c>
      <c r="N1961" t="b">
        <v>1</v>
      </c>
      <c r="O1961" s="5">
        <f t="shared" si="211"/>
        <v>1.5673440000000001</v>
      </c>
      <c r="P1961" s="14">
        <f t="shared" si="212"/>
        <v>36.965660377358489</v>
      </c>
      <c r="Q1961" s="8">
        <f t="shared" si="213"/>
        <v>41871.845601851855</v>
      </c>
      <c r="R1961" s="8">
        <f t="shared" si="214"/>
        <v>41913</v>
      </c>
      <c r="S1961" t="s">
        <v>8295</v>
      </c>
      <c r="T1961" t="str">
        <f t="shared" si="215"/>
        <v>technology</v>
      </c>
      <c r="U1961" t="str">
        <f t="shared" si="216"/>
        <v>hardware</v>
      </c>
    </row>
    <row r="1962" spans="1:21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14">
        <f t="shared" si="210"/>
        <v>2500.969696969697</v>
      </c>
      <c r="N1962" t="b">
        <v>1</v>
      </c>
      <c r="O1962" s="5">
        <f t="shared" si="211"/>
        <v>1.1790285714285715</v>
      </c>
      <c r="P1962" s="14">
        <f t="shared" si="212"/>
        <v>2500.969696969697</v>
      </c>
      <c r="Q1962" s="8">
        <f t="shared" si="213"/>
        <v>41964.362743055557</v>
      </c>
      <c r="R1962" s="8">
        <f t="shared" si="214"/>
        <v>41994.362743055557</v>
      </c>
      <c r="S1962" t="s">
        <v>8295</v>
      </c>
      <c r="T1962" t="str">
        <f t="shared" si="215"/>
        <v>technology</v>
      </c>
      <c r="U1962" t="str">
        <f t="shared" si="216"/>
        <v>hardware</v>
      </c>
    </row>
    <row r="1963" spans="1:21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14">
        <f t="shared" si="210"/>
        <v>67.690214329454989</v>
      </c>
      <c r="N1963" t="b">
        <v>1</v>
      </c>
      <c r="O1963" s="5">
        <f t="shared" si="211"/>
        <v>11.053811999999999</v>
      </c>
      <c r="P1963" s="14">
        <f t="shared" si="212"/>
        <v>67.690214329454989</v>
      </c>
      <c r="Q1963" s="8">
        <f t="shared" si="213"/>
        <v>41148.194641203707</v>
      </c>
      <c r="R1963" s="8">
        <f t="shared" si="214"/>
        <v>41188.165972222225</v>
      </c>
      <c r="S1963" t="s">
        <v>8295</v>
      </c>
      <c r="T1963" t="str">
        <f t="shared" si="215"/>
        <v>technology</v>
      </c>
      <c r="U1963" t="str">
        <f t="shared" si="216"/>
        <v>hardware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14">
        <f t="shared" si="210"/>
        <v>63.04738562091503</v>
      </c>
      <c r="N1964" t="b">
        <v>1</v>
      </c>
      <c r="O1964" s="5">
        <f t="shared" si="211"/>
        <v>1.9292499999999999</v>
      </c>
      <c r="P1964" s="14">
        <f t="shared" si="212"/>
        <v>63.04738562091503</v>
      </c>
      <c r="Q1964" s="8">
        <f t="shared" si="213"/>
        <v>41742.780509259261</v>
      </c>
      <c r="R1964" s="8">
        <f t="shared" si="214"/>
        <v>41772.780509259261</v>
      </c>
      <c r="S1964" t="s">
        <v>8295</v>
      </c>
      <c r="T1964" t="str">
        <f t="shared" si="215"/>
        <v>technology</v>
      </c>
      <c r="U1964" t="str">
        <f t="shared" si="216"/>
        <v>hardware</v>
      </c>
    </row>
    <row r="1965" spans="1:21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14">
        <f t="shared" si="210"/>
        <v>117.6</v>
      </c>
      <c r="N1965" t="b">
        <v>1</v>
      </c>
      <c r="O1965" s="5">
        <f t="shared" si="211"/>
        <v>1.268842105263158</v>
      </c>
      <c r="P1965" s="14">
        <f t="shared" si="212"/>
        <v>117.6</v>
      </c>
      <c r="Q1965" s="8">
        <f t="shared" si="213"/>
        <v>41863.429791666669</v>
      </c>
      <c r="R1965" s="8">
        <f t="shared" si="214"/>
        <v>41898.429791666669</v>
      </c>
      <c r="S1965" t="s">
        <v>8295</v>
      </c>
      <c r="T1965" t="str">
        <f t="shared" si="215"/>
        <v>technology</v>
      </c>
      <c r="U1965" t="str">
        <f t="shared" si="216"/>
        <v>hardware</v>
      </c>
    </row>
    <row r="1966" spans="1:21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14">
        <f t="shared" si="210"/>
        <v>180.75185011709601</v>
      </c>
      <c r="N1966" t="b">
        <v>1</v>
      </c>
      <c r="O1966" s="5">
        <f t="shared" si="211"/>
        <v>2.5957748878923765</v>
      </c>
      <c r="P1966" s="14">
        <f t="shared" si="212"/>
        <v>180.75185011709601</v>
      </c>
      <c r="Q1966" s="8">
        <f t="shared" si="213"/>
        <v>42452.272824074069</v>
      </c>
      <c r="R1966" s="8">
        <f t="shared" si="214"/>
        <v>42482.272824074069</v>
      </c>
      <c r="S1966" t="s">
        <v>8295</v>
      </c>
      <c r="T1966" t="str">
        <f t="shared" si="215"/>
        <v>technology</v>
      </c>
      <c r="U1966" t="str">
        <f t="shared" si="216"/>
        <v>hardware</v>
      </c>
    </row>
    <row r="1967" spans="1:21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14">
        <f t="shared" si="210"/>
        <v>127.32038834951456</v>
      </c>
      <c r="N1967" t="b">
        <v>1</v>
      </c>
      <c r="O1967" s="5">
        <f t="shared" si="211"/>
        <v>2.6227999999999998</v>
      </c>
      <c r="P1967" s="14">
        <f t="shared" si="212"/>
        <v>127.32038834951456</v>
      </c>
      <c r="Q1967" s="8">
        <f t="shared" si="213"/>
        <v>40898.089236111111</v>
      </c>
      <c r="R1967" s="8">
        <f t="shared" si="214"/>
        <v>40920.041666666664</v>
      </c>
      <c r="S1967" t="s">
        <v>8295</v>
      </c>
      <c r="T1967" t="str">
        <f t="shared" si="215"/>
        <v>technology</v>
      </c>
      <c r="U1967" t="str">
        <f t="shared" si="216"/>
        <v>hardware</v>
      </c>
    </row>
    <row r="1968" spans="1:21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14">
        <f t="shared" si="210"/>
        <v>136.6444745538665</v>
      </c>
      <c r="N1968" t="b">
        <v>1</v>
      </c>
      <c r="O1968" s="5">
        <f t="shared" si="211"/>
        <v>2.0674309000000002</v>
      </c>
      <c r="P1968" s="14">
        <f t="shared" si="212"/>
        <v>136.6444745538665</v>
      </c>
      <c r="Q1968" s="8">
        <f t="shared" si="213"/>
        <v>41835.540486111109</v>
      </c>
      <c r="R1968" s="8">
        <f t="shared" si="214"/>
        <v>41865.540486111109</v>
      </c>
      <c r="S1968" t="s">
        <v>8295</v>
      </c>
      <c r="T1968" t="str">
        <f t="shared" si="215"/>
        <v>technology</v>
      </c>
      <c r="U1968" t="str">
        <f t="shared" si="216"/>
        <v>hardware</v>
      </c>
    </row>
    <row r="1969" spans="1:21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14">
        <f t="shared" si="210"/>
        <v>182.78024691358024</v>
      </c>
      <c r="N1969" t="b">
        <v>1</v>
      </c>
      <c r="O1969" s="5">
        <f t="shared" si="211"/>
        <v>3.7012999999999998</v>
      </c>
      <c r="P1969" s="14">
        <f t="shared" si="212"/>
        <v>182.78024691358024</v>
      </c>
      <c r="Q1969" s="8">
        <f t="shared" si="213"/>
        <v>41730.663530092592</v>
      </c>
      <c r="R1969" s="8">
        <f t="shared" si="214"/>
        <v>41760.663530092592</v>
      </c>
      <c r="S1969" t="s">
        <v>8295</v>
      </c>
      <c r="T1969" t="str">
        <f t="shared" si="215"/>
        <v>technology</v>
      </c>
      <c r="U1969" t="str">
        <f t="shared" si="216"/>
        <v>hardware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14">
        <f t="shared" si="210"/>
        <v>279.37843137254902</v>
      </c>
      <c r="N1970" t="b">
        <v>1</v>
      </c>
      <c r="O1970" s="5">
        <f t="shared" si="211"/>
        <v>2.8496600000000001</v>
      </c>
      <c r="P1970" s="14">
        <f t="shared" si="212"/>
        <v>279.37843137254902</v>
      </c>
      <c r="Q1970" s="8">
        <f t="shared" si="213"/>
        <v>42676.586979166663</v>
      </c>
      <c r="R1970" s="8">
        <f t="shared" si="214"/>
        <v>42707.628645833334</v>
      </c>
      <c r="S1970" t="s">
        <v>8295</v>
      </c>
      <c r="T1970" t="str">
        <f t="shared" si="215"/>
        <v>technology</v>
      </c>
      <c r="U1970" t="str">
        <f t="shared" si="216"/>
        <v>hardware</v>
      </c>
    </row>
    <row r="1971" spans="1:21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14">
        <f t="shared" si="210"/>
        <v>61.375728669846318</v>
      </c>
      <c r="N1971" t="b">
        <v>1</v>
      </c>
      <c r="O1971" s="5">
        <f t="shared" si="211"/>
        <v>5.7907999999999999</v>
      </c>
      <c r="P1971" s="14">
        <f t="shared" si="212"/>
        <v>61.375728669846318</v>
      </c>
      <c r="Q1971" s="8">
        <f t="shared" si="213"/>
        <v>42557.792453703703</v>
      </c>
      <c r="R1971" s="8">
        <f t="shared" si="214"/>
        <v>42587.792453703703</v>
      </c>
      <c r="S1971" t="s">
        <v>8295</v>
      </c>
      <c r="T1971" t="str">
        <f t="shared" si="215"/>
        <v>technology</v>
      </c>
      <c r="U1971" t="str">
        <f t="shared" si="216"/>
        <v>hardware</v>
      </c>
    </row>
    <row r="1972" spans="1:21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14">
        <f t="shared" si="210"/>
        <v>80.727532097004286</v>
      </c>
      <c r="N1972" t="b">
        <v>1</v>
      </c>
      <c r="O1972" s="5">
        <f t="shared" si="211"/>
        <v>11.318</v>
      </c>
      <c r="P1972" s="14">
        <f t="shared" si="212"/>
        <v>80.727532097004286</v>
      </c>
      <c r="Q1972" s="8">
        <f t="shared" si="213"/>
        <v>41324.193298611113</v>
      </c>
      <c r="R1972" s="8">
        <f t="shared" si="214"/>
        <v>41384.151631944449</v>
      </c>
      <c r="S1972" t="s">
        <v>8295</v>
      </c>
      <c r="T1972" t="str">
        <f t="shared" si="215"/>
        <v>technology</v>
      </c>
      <c r="U1972" t="str">
        <f t="shared" si="216"/>
        <v>hardware</v>
      </c>
    </row>
    <row r="1973" spans="1:21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14">
        <f t="shared" si="210"/>
        <v>272.35590732591254</v>
      </c>
      <c r="N1973" t="b">
        <v>1</v>
      </c>
      <c r="O1973" s="5">
        <f t="shared" si="211"/>
        <v>2.6302771750000002</v>
      </c>
      <c r="P1973" s="14">
        <f t="shared" si="212"/>
        <v>272.35590732591254</v>
      </c>
      <c r="Q1973" s="8">
        <f t="shared" si="213"/>
        <v>41561.500706018516</v>
      </c>
      <c r="R1973" s="8">
        <f t="shared" si="214"/>
        <v>41593.166666666664</v>
      </c>
      <c r="S1973" t="s">
        <v>8295</v>
      </c>
      <c r="T1973" t="str">
        <f t="shared" si="215"/>
        <v>technology</v>
      </c>
      <c r="U1973" t="str">
        <f t="shared" si="216"/>
        <v>hardware</v>
      </c>
    </row>
    <row r="1974" spans="1:21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14">
        <f t="shared" si="210"/>
        <v>70.848739495798313</v>
      </c>
      <c r="N1974" t="b">
        <v>1</v>
      </c>
      <c r="O1974" s="5">
        <f t="shared" si="211"/>
        <v>6.7447999999999997</v>
      </c>
      <c r="P1974" s="14">
        <f t="shared" si="212"/>
        <v>70.848739495798313</v>
      </c>
      <c r="Q1974" s="8">
        <f t="shared" si="213"/>
        <v>41201.012083333335</v>
      </c>
      <c r="R1974" s="8">
        <f t="shared" si="214"/>
        <v>41231.053749999999</v>
      </c>
      <c r="S1974" t="s">
        <v>8295</v>
      </c>
      <c r="T1974" t="str">
        <f t="shared" si="215"/>
        <v>technology</v>
      </c>
      <c r="U1974" t="str">
        <f t="shared" si="216"/>
        <v>hardware</v>
      </c>
    </row>
    <row r="1975" spans="1:21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14">
        <f t="shared" si="210"/>
        <v>247.94003412969283</v>
      </c>
      <c r="N1975" t="b">
        <v>1</v>
      </c>
      <c r="O1975" s="5">
        <f t="shared" si="211"/>
        <v>2.5683081313131315</v>
      </c>
      <c r="P1975" s="14">
        <f t="shared" si="212"/>
        <v>247.94003412969283</v>
      </c>
      <c r="Q1975" s="8">
        <f t="shared" si="213"/>
        <v>42549.722962962958</v>
      </c>
      <c r="R1975" s="8">
        <f t="shared" si="214"/>
        <v>42588.291666666672</v>
      </c>
      <c r="S1975" t="s">
        <v>8295</v>
      </c>
      <c r="T1975" t="str">
        <f t="shared" si="215"/>
        <v>technology</v>
      </c>
      <c r="U1975" t="str">
        <f t="shared" si="216"/>
        <v>hardware</v>
      </c>
    </row>
    <row r="1976" spans="1:21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14">
        <f t="shared" si="210"/>
        <v>186.81393034825871</v>
      </c>
      <c r="N1976" t="b">
        <v>1</v>
      </c>
      <c r="O1976" s="5">
        <f t="shared" si="211"/>
        <v>3.7549600000000001</v>
      </c>
      <c r="P1976" s="14">
        <f t="shared" si="212"/>
        <v>186.81393034825871</v>
      </c>
      <c r="Q1976" s="8">
        <f t="shared" si="213"/>
        <v>41445.334131944444</v>
      </c>
      <c r="R1976" s="8">
        <f t="shared" si="214"/>
        <v>41505.334131944444</v>
      </c>
      <c r="S1976" t="s">
        <v>8295</v>
      </c>
      <c r="T1976" t="str">
        <f t="shared" si="215"/>
        <v>technology</v>
      </c>
      <c r="U1976" t="str">
        <f t="shared" si="216"/>
        <v>hardware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14">
        <f t="shared" si="210"/>
        <v>131.98948616600788</v>
      </c>
      <c r="N1977" t="b">
        <v>1</v>
      </c>
      <c r="O1977" s="5">
        <f t="shared" si="211"/>
        <v>2.0870837499999997</v>
      </c>
      <c r="P1977" s="14">
        <f t="shared" si="212"/>
        <v>131.98948616600788</v>
      </c>
      <c r="Q1977" s="8">
        <f t="shared" si="213"/>
        <v>41313.755219907405</v>
      </c>
      <c r="R1977" s="8">
        <f t="shared" si="214"/>
        <v>41343.755219907405</v>
      </c>
      <c r="S1977" t="s">
        <v>8295</v>
      </c>
      <c r="T1977" t="str">
        <f t="shared" si="215"/>
        <v>technology</v>
      </c>
      <c r="U1977" t="str">
        <f t="shared" si="216"/>
        <v>hardware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14">
        <f t="shared" si="210"/>
        <v>29.310782241014799</v>
      </c>
      <c r="N1978" t="b">
        <v>1</v>
      </c>
      <c r="O1978" s="5">
        <f t="shared" si="211"/>
        <v>3.4660000000000002</v>
      </c>
      <c r="P1978" s="14">
        <f t="shared" si="212"/>
        <v>29.310782241014799</v>
      </c>
      <c r="Q1978" s="8">
        <f t="shared" si="213"/>
        <v>41438.899594907409</v>
      </c>
      <c r="R1978" s="8">
        <f t="shared" si="214"/>
        <v>41468.899594907409</v>
      </c>
      <c r="S1978" t="s">
        <v>8295</v>
      </c>
      <c r="T1978" t="str">
        <f t="shared" si="215"/>
        <v>technology</v>
      </c>
      <c r="U1978" t="str">
        <f t="shared" si="216"/>
        <v>hardware</v>
      </c>
    </row>
    <row r="1979" spans="1:21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14">
        <f t="shared" si="210"/>
        <v>245.02436053593178</v>
      </c>
      <c r="N1979" t="b">
        <v>1</v>
      </c>
      <c r="O1979" s="5">
        <f t="shared" si="211"/>
        <v>4.0232999999999999</v>
      </c>
      <c r="P1979" s="14">
        <f t="shared" si="212"/>
        <v>245.02436053593178</v>
      </c>
      <c r="Q1979" s="8">
        <f t="shared" si="213"/>
        <v>42311.216898148152</v>
      </c>
      <c r="R1979" s="8">
        <f t="shared" si="214"/>
        <v>42357.332638888889</v>
      </c>
      <c r="S1979" t="s">
        <v>8295</v>
      </c>
      <c r="T1979" t="str">
        <f t="shared" si="215"/>
        <v>technology</v>
      </c>
      <c r="U1979" t="str">
        <f t="shared" si="216"/>
        <v>hardware</v>
      </c>
    </row>
    <row r="1980" spans="1:21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14">
        <f t="shared" si="210"/>
        <v>1323.2540463917526</v>
      </c>
      <c r="N1980" t="b">
        <v>1</v>
      </c>
      <c r="O1980" s="5">
        <f t="shared" si="211"/>
        <v>10.2684514</v>
      </c>
      <c r="P1980" s="14">
        <f t="shared" si="212"/>
        <v>1323.2540463917526</v>
      </c>
      <c r="Q1980" s="8">
        <f t="shared" si="213"/>
        <v>41039.225601851853</v>
      </c>
      <c r="R1980" s="8">
        <f t="shared" si="214"/>
        <v>41072.291666666664</v>
      </c>
      <c r="S1980" t="s">
        <v>8295</v>
      </c>
      <c r="T1980" t="str">
        <f t="shared" si="215"/>
        <v>technology</v>
      </c>
      <c r="U1980" t="str">
        <f t="shared" si="216"/>
        <v>hardware</v>
      </c>
    </row>
    <row r="1981" spans="1:21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14">
        <f t="shared" si="210"/>
        <v>282.65966789667897</v>
      </c>
      <c r="N1981" t="b">
        <v>1</v>
      </c>
      <c r="O1981" s="5">
        <f t="shared" si="211"/>
        <v>1.14901155</v>
      </c>
      <c r="P1981" s="14">
        <f t="shared" si="212"/>
        <v>282.65966789667897</v>
      </c>
      <c r="Q1981" s="8">
        <f t="shared" si="213"/>
        <v>42290.460023148145</v>
      </c>
      <c r="R1981" s="8">
        <f t="shared" si="214"/>
        <v>42327.207638888889</v>
      </c>
      <c r="S1981" t="s">
        <v>8295</v>
      </c>
      <c r="T1981" t="str">
        <f t="shared" si="215"/>
        <v>technology</v>
      </c>
      <c r="U1981" t="str">
        <f t="shared" si="216"/>
        <v>hardware</v>
      </c>
    </row>
    <row r="1982" spans="1:2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14">
        <f t="shared" si="210"/>
        <v>91.214401028277635</v>
      </c>
      <c r="N1982" t="b">
        <v>1</v>
      </c>
      <c r="O1982" s="5">
        <f t="shared" si="211"/>
        <v>3.5482402000000004</v>
      </c>
      <c r="P1982" s="14">
        <f t="shared" si="212"/>
        <v>91.214401028277635</v>
      </c>
      <c r="Q1982" s="8">
        <f t="shared" si="213"/>
        <v>42423.542384259257</v>
      </c>
      <c r="R1982" s="8">
        <f t="shared" si="214"/>
        <v>42463.500717592593</v>
      </c>
      <c r="S1982" t="s">
        <v>8295</v>
      </c>
      <c r="T1982" t="str">
        <f t="shared" si="215"/>
        <v>technology</v>
      </c>
      <c r="U1982" t="str">
        <f t="shared" si="216"/>
        <v>hardware</v>
      </c>
    </row>
    <row r="1983" spans="1:21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14">
        <f t="shared" si="210"/>
        <v>31.75</v>
      </c>
      <c r="N1983" t="b">
        <v>0</v>
      </c>
      <c r="O1983" s="5">
        <f t="shared" si="211"/>
        <v>5.0799999999999998E-2</v>
      </c>
      <c r="P1983" s="14">
        <f t="shared" si="212"/>
        <v>31.75</v>
      </c>
      <c r="Q1983" s="8">
        <f t="shared" si="213"/>
        <v>41799.725289351853</v>
      </c>
      <c r="R1983" s="8">
        <f t="shared" si="214"/>
        <v>41829.725289351853</v>
      </c>
      <c r="S1983" t="s">
        <v>8296</v>
      </c>
      <c r="T1983" t="str">
        <f t="shared" si="215"/>
        <v>photography</v>
      </c>
      <c r="U1983" t="str">
        <f t="shared" si="216"/>
        <v>people</v>
      </c>
    </row>
    <row r="1984" spans="1:21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14" t="e">
        <f t="shared" si="210"/>
        <v>#DIV/0!</v>
      </c>
      <c r="N1984" t="b">
        <v>0</v>
      </c>
      <c r="O1984" s="5">
        <f t="shared" si="211"/>
        <v>0</v>
      </c>
      <c r="P1984" s="14" t="e">
        <f t="shared" si="212"/>
        <v>#DIV/0!</v>
      </c>
      <c r="Q1984" s="8">
        <f t="shared" si="213"/>
        <v>42678.586655092593</v>
      </c>
      <c r="R1984" s="8">
        <f t="shared" si="214"/>
        <v>42708.628321759257</v>
      </c>
      <c r="S1984" t="s">
        <v>8296</v>
      </c>
      <c r="T1984" t="str">
        <f t="shared" si="215"/>
        <v>photography</v>
      </c>
      <c r="U1984" t="str">
        <f t="shared" si="216"/>
        <v>people</v>
      </c>
    </row>
    <row r="1985" spans="1:21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14">
        <f t="shared" si="210"/>
        <v>88.6875</v>
      </c>
      <c r="N1985" t="b">
        <v>0</v>
      </c>
      <c r="O1985" s="5">
        <f t="shared" si="211"/>
        <v>4.2999999999999997E-2</v>
      </c>
      <c r="P1985" s="14">
        <f t="shared" si="212"/>
        <v>88.6875</v>
      </c>
      <c r="Q1985" s="8">
        <f t="shared" si="213"/>
        <v>42593.011782407411</v>
      </c>
      <c r="R1985" s="8">
        <f t="shared" si="214"/>
        <v>42615.291666666672</v>
      </c>
      <c r="S1985" t="s">
        <v>8296</v>
      </c>
      <c r="T1985" t="str">
        <f t="shared" si="215"/>
        <v>photography</v>
      </c>
      <c r="U1985" t="str">
        <f t="shared" si="216"/>
        <v>people</v>
      </c>
    </row>
    <row r="1986" spans="1:21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14">
        <f t="shared" ref="M1986:M2049" si="217">$E1986/$L1986</f>
        <v>453.14285714285717</v>
      </c>
      <c r="N1986" t="b">
        <v>0</v>
      </c>
      <c r="O1986" s="5">
        <f t="shared" ref="O1986:O2049" si="218">E1986/D1986</f>
        <v>0.21146666666666666</v>
      </c>
      <c r="P1986" s="14">
        <f t="shared" ref="P1986:P2049" si="219">$E1986/$L1986</f>
        <v>453.14285714285717</v>
      </c>
      <c r="Q1986" s="8">
        <f t="shared" ref="Q1986:Q2049" si="220">(((J1986/60)/60)/24)+DATE(1970,1,1)</f>
        <v>41913.790289351848</v>
      </c>
      <c r="R1986" s="8">
        <f t="shared" ref="R1986:R2049" si="221">(((I1986/60)/60)/24)+DATE(1970,1,1)</f>
        <v>41973.831956018519</v>
      </c>
      <c r="S1986" t="s">
        <v>8296</v>
      </c>
      <c r="T1986" t="str">
        <f t="shared" ref="T1986:T2049" si="222">LEFT(S1986, SEARCH("/",S1986,1)-1)</f>
        <v>photography</v>
      </c>
      <c r="U1986" t="str">
        <f t="shared" ref="U1986:U2049" si="223">RIGHT(S1986,LEN(S1986)-SEARCH("/",S1986,1))</f>
        <v>people</v>
      </c>
    </row>
    <row r="1987" spans="1:21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14">
        <f t="shared" si="217"/>
        <v>12.75</v>
      </c>
      <c r="N1987" t="b">
        <v>0</v>
      </c>
      <c r="O1987" s="5">
        <f t="shared" si="218"/>
        <v>3.1875000000000001E-2</v>
      </c>
      <c r="P1987" s="14">
        <f t="shared" si="219"/>
        <v>12.75</v>
      </c>
      <c r="Q1987" s="8">
        <f t="shared" si="220"/>
        <v>42555.698738425926</v>
      </c>
      <c r="R1987" s="8">
        <f t="shared" si="221"/>
        <v>42584.958333333328</v>
      </c>
      <c r="S1987" t="s">
        <v>8296</v>
      </c>
      <c r="T1987" t="str">
        <f t="shared" si="222"/>
        <v>photography</v>
      </c>
      <c r="U1987" t="str">
        <f t="shared" si="223"/>
        <v>people</v>
      </c>
    </row>
    <row r="1988" spans="1:21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14">
        <f t="shared" si="217"/>
        <v>1</v>
      </c>
      <c r="N1988" t="b">
        <v>0</v>
      </c>
      <c r="O1988" s="5">
        <f t="shared" si="218"/>
        <v>5.0000000000000001E-4</v>
      </c>
      <c r="P1988" s="14">
        <f t="shared" si="219"/>
        <v>1</v>
      </c>
      <c r="Q1988" s="8">
        <f t="shared" si="220"/>
        <v>42413.433831018512</v>
      </c>
      <c r="R1988" s="8">
        <f t="shared" si="221"/>
        <v>42443.392164351855</v>
      </c>
      <c r="S1988" t="s">
        <v>8296</v>
      </c>
      <c r="T1988" t="str">
        <f t="shared" si="222"/>
        <v>photography</v>
      </c>
      <c r="U1988" t="str">
        <f t="shared" si="223"/>
        <v>people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14">
        <f t="shared" si="217"/>
        <v>83.428571428571431</v>
      </c>
      <c r="N1989" t="b">
        <v>0</v>
      </c>
      <c r="O1989" s="5">
        <f t="shared" si="218"/>
        <v>0.42472727272727273</v>
      </c>
      <c r="P1989" s="14">
        <f t="shared" si="219"/>
        <v>83.428571428571431</v>
      </c>
      <c r="Q1989" s="8">
        <f t="shared" si="220"/>
        <v>42034.639768518522</v>
      </c>
      <c r="R1989" s="8">
        <f t="shared" si="221"/>
        <v>42064.639768518522</v>
      </c>
      <c r="S1989" t="s">
        <v>8296</v>
      </c>
      <c r="T1989" t="str">
        <f t="shared" si="222"/>
        <v>photography</v>
      </c>
      <c r="U1989" t="str">
        <f t="shared" si="223"/>
        <v>people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14">
        <f t="shared" si="217"/>
        <v>25</v>
      </c>
      <c r="N1990" t="b">
        <v>0</v>
      </c>
      <c r="O1990" s="5">
        <f t="shared" si="218"/>
        <v>4.1666666666666666E-3</v>
      </c>
      <c r="P1990" s="14">
        <f t="shared" si="219"/>
        <v>25</v>
      </c>
      <c r="Q1990" s="8">
        <f t="shared" si="220"/>
        <v>42206.763217592597</v>
      </c>
      <c r="R1990" s="8">
        <f t="shared" si="221"/>
        <v>42236.763217592597</v>
      </c>
      <c r="S1990" t="s">
        <v>8296</v>
      </c>
      <c r="T1990" t="str">
        <f t="shared" si="222"/>
        <v>photography</v>
      </c>
      <c r="U1990" t="str">
        <f t="shared" si="223"/>
        <v>people</v>
      </c>
    </row>
    <row r="1991" spans="1:21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14">
        <f t="shared" si="217"/>
        <v>50</v>
      </c>
      <c r="N1991" t="b">
        <v>0</v>
      </c>
      <c r="O1991" s="5">
        <f t="shared" si="218"/>
        <v>0.01</v>
      </c>
      <c r="P1991" s="14">
        <f t="shared" si="219"/>
        <v>50</v>
      </c>
      <c r="Q1991" s="8">
        <f t="shared" si="220"/>
        <v>42685.680648148147</v>
      </c>
      <c r="R1991" s="8">
        <f t="shared" si="221"/>
        <v>42715.680648148147</v>
      </c>
      <c r="S1991" t="s">
        <v>8296</v>
      </c>
      <c r="T1991" t="str">
        <f t="shared" si="222"/>
        <v>photography</v>
      </c>
      <c r="U1991" t="str">
        <f t="shared" si="223"/>
        <v>people</v>
      </c>
    </row>
    <row r="1992" spans="1:21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14">
        <f t="shared" si="217"/>
        <v>101.8</v>
      </c>
      <c r="N1992" t="b">
        <v>0</v>
      </c>
      <c r="O1992" s="5">
        <f t="shared" si="218"/>
        <v>0.16966666666666666</v>
      </c>
      <c r="P1992" s="14">
        <f t="shared" si="219"/>
        <v>101.8</v>
      </c>
      <c r="Q1992" s="8">
        <f t="shared" si="220"/>
        <v>42398.195972222224</v>
      </c>
      <c r="R1992" s="8">
        <f t="shared" si="221"/>
        <v>42413.195972222224</v>
      </c>
      <c r="S1992" t="s">
        <v>8296</v>
      </c>
      <c r="T1992" t="str">
        <f t="shared" si="222"/>
        <v>photography</v>
      </c>
      <c r="U1992" t="str">
        <f t="shared" si="223"/>
        <v>people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14">
        <f t="shared" si="217"/>
        <v>46.666666666666664</v>
      </c>
      <c r="N1993" t="b">
        <v>0</v>
      </c>
      <c r="O1993" s="5">
        <f t="shared" si="218"/>
        <v>7.0000000000000007E-2</v>
      </c>
      <c r="P1993" s="14">
        <f t="shared" si="219"/>
        <v>46.666666666666664</v>
      </c>
      <c r="Q1993" s="8">
        <f t="shared" si="220"/>
        <v>42167.89335648148</v>
      </c>
      <c r="R1993" s="8">
        <f t="shared" si="221"/>
        <v>42188.89335648148</v>
      </c>
      <c r="S1993" t="s">
        <v>8296</v>
      </c>
      <c r="T1993" t="str">
        <f t="shared" si="222"/>
        <v>photography</v>
      </c>
      <c r="U1993" t="str">
        <f t="shared" si="223"/>
        <v>people</v>
      </c>
    </row>
    <row r="1994" spans="1:2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14">
        <f t="shared" si="217"/>
        <v>1</v>
      </c>
      <c r="N1994" t="b">
        <v>0</v>
      </c>
      <c r="O1994" s="5">
        <f t="shared" si="218"/>
        <v>1.3333333333333333E-3</v>
      </c>
      <c r="P1994" s="14">
        <f t="shared" si="219"/>
        <v>1</v>
      </c>
      <c r="Q1994" s="8">
        <f t="shared" si="220"/>
        <v>42023.143414351856</v>
      </c>
      <c r="R1994" s="8">
        <f t="shared" si="221"/>
        <v>42053.143414351856</v>
      </c>
      <c r="S1994" t="s">
        <v>8296</v>
      </c>
      <c r="T1994" t="str">
        <f t="shared" si="222"/>
        <v>photography</v>
      </c>
      <c r="U1994" t="str">
        <f t="shared" si="223"/>
        <v>people</v>
      </c>
    </row>
    <row r="1995" spans="1:21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14" t="e">
        <f t="shared" si="217"/>
        <v>#DIV/0!</v>
      </c>
      <c r="N1995" t="b">
        <v>0</v>
      </c>
      <c r="O1995" s="5">
        <f t="shared" si="218"/>
        <v>0</v>
      </c>
      <c r="P1995" s="14" t="e">
        <f t="shared" si="219"/>
        <v>#DIV/0!</v>
      </c>
      <c r="Q1995" s="8">
        <f t="shared" si="220"/>
        <v>42329.58839120371</v>
      </c>
      <c r="R1995" s="8">
        <f t="shared" si="221"/>
        <v>42359.58839120371</v>
      </c>
      <c r="S1995" t="s">
        <v>8296</v>
      </c>
      <c r="T1995" t="str">
        <f t="shared" si="222"/>
        <v>photography</v>
      </c>
      <c r="U1995" t="str">
        <f t="shared" si="223"/>
        <v>people</v>
      </c>
    </row>
    <row r="1996" spans="1:21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14" t="e">
        <f t="shared" si="217"/>
        <v>#DIV/0!</v>
      </c>
      <c r="N1996" t="b">
        <v>0</v>
      </c>
      <c r="O1996" s="5">
        <f t="shared" si="218"/>
        <v>0</v>
      </c>
      <c r="P1996" s="14" t="e">
        <f t="shared" si="219"/>
        <v>#DIV/0!</v>
      </c>
      <c r="Q1996" s="8">
        <f t="shared" si="220"/>
        <v>42651.006273148145</v>
      </c>
      <c r="R1996" s="8">
        <f t="shared" si="221"/>
        <v>42711.047939814816</v>
      </c>
      <c r="S1996" t="s">
        <v>8296</v>
      </c>
      <c r="T1996" t="str">
        <f t="shared" si="222"/>
        <v>photography</v>
      </c>
      <c r="U1996" t="str">
        <f t="shared" si="223"/>
        <v>people</v>
      </c>
    </row>
    <row r="1997" spans="1:21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14">
        <f t="shared" si="217"/>
        <v>26</v>
      </c>
      <c r="N1997" t="b">
        <v>0</v>
      </c>
      <c r="O1997" s="5">
        <f t="shared" si="218"/>
        <v>7.8E-2</v>
      </c>
      <c r="P1997" s="14">
        <f t="shared" si="219"/>
        <v>26</v>
      </c>
      <c r="Q1997" s="8">
        <f t="shared" si="220"/>
        <v>42181.902037037042</v>
      </c>
      <c r="R1997" s="8">
        <f t="shared" si="221"/>
        <v>42201.902037037042</v>
      </c>
      <c r="S1997" t="s">
        <v>8296</v>
      </c>
      <c r="T1997" t="str">
        <f t="shared" si="222"/>
        <v>photography</v>
      </c>
      <c r="U1997" t="str">
        <f t="shared" si="223"/>
        <v>people</v>
      </c>
    </row>
    <row r="1998" spans="1:21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14" t="e">
        <f t="shared" si="217"/>
        <v>#DIV/0!</v>
      </c>
      <c r="N1998" t="b">
        <v>0</v>
      </c>
      <c r="O1998" s="5">
        <f t="shared" si="218"/>
        <v>0</v>
      </c>
      <c r="P1998" s="14" t="e">
        <f t="shared" si="219"/>
        <v>#DIV/0!</v>
      </c>
      <c r="Q1998" s="8">
        <f t="shared" si="220"/>
        <v>41800.819571759261</v>
      </c>
      <c r="R1998" s="8">
        <f t="shared" si="221"/>
        <v>41830.819571759261</v>
      </c>
      <c r="S1998" t="s">
        <v>8296</v>
      </c>
      <c r="T1998" t="str">
        <f t="shared" si="222"/>
        <v>photography</v>
      </c>
      <c r="U1998" t="str">
        <f t="shared" si="223"/>
        <v>people</v>
      </c>
    </row>
    <row r="1999" spans="1:21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14" t="e">
        <f t="shared" si="217"/>
        <v>#DIV/0!</v>
      </c>
      <c r="N1999" t="b">
        <v>0</v>
      </c>
      <c r="O1999" s="5">
        <f t="shared" si="218"/>
        <v>0</v>
      </c>
      <c r="P1999" s="14" t="e">
        <f t="shared" si="219"/>
        <v>#DIV/0!</v>
      </c>
      <c r="Q1999" s="8">
        <f t="shared" si="220"/>
        <v>41847.930694444447</v>
      </c>
      <c r="R1999" s="8">
        <f t="shared" si="221"/>
        <v>41877.930694444447</v>
      </c>
      <c r="S1999" t="s">
        <v>8296</v>
      </c>
      <c r="T1999" t="str">
        <f t="shared" si="222"/>
        <v>photography</v>
      </c>
      <c r="U1999" t="str">
        <f t="shared" si="223"/>
        <v>people</v>
      </c>
    </row>
    <row r="2000" spans="1:21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14">
        <f t="shared" si="217"/>
        <v>218.33333333333334</v>
      </c>
      <c r="N2000" t="b">
        <v>0</v>
      </c>
      <c r="O2000" s="5">
        <f t="shared" si="218"/>
        <v>0.26200000000000001</v>
      </c>
      <c r="P2000" s="14">
        <f t="shared" si="219"/>
        <v>218.33333333333334</v>
      </c>
      <c r="Q2000" s="8">
        <f t="shared" si="220"/>
        <v>41807.118495370371</v>
      </c>
      <c r="R2000" s="8">
        <f t="shared" si="221"/>
        <v>41852.118495370371</v>
      </c>
      <c r="S2000" t="s">
        <v>8296</v>
      </c>
      <c r="T2000" t="str">
        <f t="shared" si="222"/>
        <v>photography</v>
      </c>
      <c r="U2000" t="str">
        <f t="shared" si="223"/>
        <v>people</v>
      </c>
    </row>
    <row r="2001" spans="1:21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14">
        <f t="shared" si="217"/>
        <v>33.714285714285715</v>
      </c>
      <c r="N2001" t="b">
        <v>0</v>
      </c>
      <c r="O2001" s="5">
        <f t="shared" si="218"/>
        <v>7.6129032258064515E-3</v>
      </c>
      <c r="P2001" s="14">
        <f t="shared" si="219"/>
        <v>33.714285714285715</v>
      </c>
      <c r="Q2001" s="8">
        <f t="shared" si="220"/>
        <v>41926.482731481483</v>
      </c>
      <c r="R2001" s="8">
        <f t="shared" si="221"/>
        <v>41956.524398148147</v>
      </c>
      <c r="S2001" t="s">
        <v>8296</v>
      </c>
      <c r="T2001" t="str">
        <f t="shared" si="222"/>
        <v>photography</v>
      </c>
      <c r="U2001" t="str">
        <f t="shared" si="223"/>
        <v>people</v>
      </c>
    </row>
    <row r="2002" spans="1:21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14">
        <f t="shared" si="217"/>
        <v>25</v>
      </c>
      <c r="N2002" t="b">
        <v>0</v>
      </c>
      <c r="O2002" s="5">
        <f t="shared" si="218"/>
        <v>0.125</v>
      </c>
      <c r="P2002" s="14">
        <f t="shared" si="219"/>
        <v>25</v>
      </c>
      <c r="Q2002" s="8">
        <f t="shared" si="220"/>
        <v>42345.951539351852</v>
      </c>
      <c r="R2002" s="8">
        <f t="shared" si="221"/>
        <v>42375.951539351852</v>
      </c>
      <c r="S2002" t="s">
        <v>8296</v>
      </c>
      <c r="T2002" t="str">
        <f t="shared" si="222"/>
        <v>photography</v>
      </c>
      <c r="U2002" t="str">
        <f t="shared" si="223"/>
        <v>people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14">
        <f t="shared" si="217"/>
        <v>128.38790470372632</v>
      </c>
      <c r="N2003" t="b">
        <v>1</v>
      </c>
      <c r="O2003" s="5">
        <f t="shared" si="218"/>
        <v>3.8212909090909091</v>
      </c>
      <c r="P2003" s="14">
        <f t="shared" si="219"/>
        <v>128.38790470372632</v>
      </c>
      <c r="Q2003" s="8">
        <f t="shared" si="220"/>
        <v>42136.209675925929</v>
      </c>
      <c r="R2003" s="8">
        <f t="shared" si="221"/>
        <v>42167.833333333328</v>
      </c>
      <c r="S2003" t="s">
        <v>8295</v>
      </c>
      <c r="T2003" t="str">
        <f t="shared" si="222"/>
        <v>technology</v>
      </c>
      <c r="U2003" t="str">
        <f t="shared" si="223"/>
        <v>hardware</v>
      </c>
    </row>
    <row r="2004" spans="1:21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14">
        <f t="shared" si="217"/>
        <v>78.834261818181815</v>
      </c>
      <c r="N2004" t="b">
        <v>1</v>
      </c>
      <c r="O2004" s="5">
        <f t="shared" si="218"/>
        <v>2.1679422000000002</v>
      </c>
      <c r="P2004" s="14">
        <f t="shared" si="219"/>
        <v>78.834261818181815</v>
      </c>
      <c r="Q2004" s="8">
        <f t="shared" si="220"/>
        <v>42728.71230324074</v>
      </c>
      <c r="R2004" s="8">
        <f t="shared" si="221"/>
        <v>42758.71230324074</v>
      </c>
      <c r="S2004" t="s">
        <v>8295</v>
      </c>
      <c r="T2004" t="str">
        <f t="shared" si="222"/>
        <v>technology</v>
      </c>
      <c r="U2004" t="str">
        <f t="shared" si="223"/>
        <v>hardware</v>
      </c>
    </row>
    <row r="2005" spans="1:21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14">
        <f t="shared" si="217"/>
        <v>91.764705882352942</v>
      </c>
      <c r="N2005" t="b">
        <v>1</v>
      </c>
      <c r="O2005" s="5">
        <f t="shared" si="218"/>
        <v>3.12</v>
      </c>
      <c r="P2005" s="14">
        <f t="shared" si="219"/>
        <v>91.764705882352942</v>
      </c>
      <c r="Q2005" s="8">
        <f t="shared" si="220"/>
        <v>40347.125601851854</v>
      </c>
      <c r="R2005" s="8">
        <f t="shared" si="221"/>
        <v>40361.958333333336</v>
      </c>
      <c r="S2005" t="s">
        <v>8295</v>
      </c>
      <c r="T2005" t="str">
        <f t="shared" si="222"/>
        <v>technology</v>
      </c>
      <c r="U2005" t="str">
        <f t="shared" si="223"/>
        <v>hardware</v>
      </c>
    </row>
    <row r="2006" spans="1:21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14">
        <f t="shared" si="217"/>
        <v>331.10237288135596</v>
      </c>
      <c r="N2006" t="b">
        <v>1</v>
      </c>
      <c r="O2006" s="5">
        <f t="shared" si="218"/>
        <v>2.3442048</v>
      </c>
      <c r="P2006" s="14">
        <f t="shared" si="219"/>
        <v>331.10237288135596</v>
      </c>
      <c r="Q2006" s="8">
        <f t="shared" si="220"/>
        <v>41800.604895833334</v>
      </c>
      <c r="R2006" s="8">
        <f t="shared" si="221"/>
        <v>41830.604895833334</v>
      </c>
      <c r="S2006" t="s">
        <v>8295</v>
      </c>
      <c r="T2006" t="str">
        <f t="shared" si="222"/>
        <v>technology</v>
      </c>
      <c r="U2006" t="str">
        <f t="shared" si="223"/>
        <v>hardware</v>
      </c>
    </row>
    <row r="2007" spans="1:21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14">
        <f t="shared" si="217"/>
        <v>194.26193717277485</v>
      </c>
      <c r="N2007" t="b">
        <v>1</v>
      </c>
      <c r="O2007" s="5">
        <f t="shared" si="218"/>
        <v>1.236801</v>
      </c>
      <c r="P2007" s="14">
        <f t="shared" si="219"/>
        <v>194.26193717277485</v>
      </c>
      <c r="Q2007" s="8">
        <f t="shared" si="220"/>
        <v>41535.812708333331</v>
      </c>
      <c r="R2007" s="8">
        <f t="shared" si="221"/>
        <v>41563.165972222225</v>
      </c>
      <c r="S2007" t="s">
        <v>8295</v>
      </c>
      <c r="T2007" t="str">
        <f t="shared" si="222"/>
        <v>technology</v>
      </c>
      <c r="U2007" t="str">
        <f t="shared" si="223"/>
        <v>hardware</v>
      </c>
    </row>
    <row r="2008" spans="1:21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14">
        <f t="shared" si="217"/>
        <v>408.97689768976898</v>
      </c>
      <c r="N2008" t="b">
        <v>1</v>
      </c>
      <c r="O2008" s="5">
        <f t="shared" si="218"/>
        <v>2.4784000000000002</v>
      </c>
      <c r="P2008" s="14">
        <f t="shared" si="219"/>
        <v>408.97689768976898</v>
      </c>
      <c r="Q2008" s="8">
        <f t="shared" si="220"/>
        <v>41941.500520833331</v>
      </c>
      <c r="R2008" s="8">
        <f t="shared" si="221"/>
        <v>41976.542187500003</v>
      </c>
      <c r="S2008" t="s">
        <v>8295</v>
      </c>
      <c r="T2008" t="str">
        <f t="shared" si="222"/>
        <v>technology</v>
      </c>
      <c r="U2008" t="str">
        <f t="shared" si="223"/>
        <v>hardware</v>
      </c>
    </row>
    <row r="2009" spans="1:21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14">
        <f t="shared" si="217"/>
        <v>84.459270072992695</v>
      </c>
      <c r="N2009" t="b">
        <v>1</v>
      </c>
      <c r="O2009" s="5">
        <f t="shared" si="218"/>
        <v>1.157092</v>
      </c>
      <c r="P2009" s="14">
        <f t="shared" si="219"/>
        <v>84.459270072992695</v>
      </c>
      <c r="Q2009" s="8">
        <f t="shared" si="220"/>
        <v>40347.837800925925</v>
      </c>
      <c r="R2009" s="8">
        <f t="shared" si="221"/>
        <v>40414.166666666664</v>
      </c>
      <c r="S2009" t="s">
        <v>8295</v>
      </c>
      <c r="T2009" t="str">
        <f t="shared" si="222"/>
        <v>technology</v>
      </c>
      <c r="U2009" t="str">
        <f t="shared" si="223"/>
        <v>hardware</v>
      </c>
    </row>
    <row r="2010" spans="1:21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14">
        <f t="shared" si="217"/>
        <v>44.853658536585364</v>
      </c>
      <c r="N2010" t="b">
        <v>1</v>
      </c>
      <c r="O2010" s="5">
        <f t="shared" si="218"/>
        <v>1.1707484768810599</v>
      </c>
      <c r="P2010" s="14">
        <f t="shared" si="219"/>
        <v>44.853658536585364</v>
      </c>
      <c r="Q2010" s="8">
        <f t="shared" si="220"/>
        <v>40761.604421296295</v>
      </c>
      <c r="R2010" s="8">
        <f t="shared" si="221"/>
        <v>40805.604421296295</v>
      </c>
      <c r="S2010" t="s">
        <v>8295</v>
      </c>
      <c r="T2010" t="str">
        <f t="shared" si="222"/>
        <v>technology</v>
      </c>
      <c r="U2010" t="str">
        <f t="shared" si="223"/>
        <v>hardware</v>
      </c>
    </row>
    <row r="2011" spans="1:21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14">
        <f t="shared" si="217"/>
        <v>383.3643216080402</v>
      </c>
      <c r="N2011" t="b">
        <v>1</v>
      </c>
      <c r="O2011" s="5">
        <f t="shared" si="218"/>
        <v>3.05158</v>
      </c>
      <c r="P2011" s="14">
        <f t="shared" si="219"/>
        <v>383.3643216080402</v>
      </c>
      <c r="Q2011" s="8">
        <f t="shared" si="220"/>
        <v>42661.323414351849</v>
      </c>
      <c r="R2011" s="8">
        <f t="shared" si="221"/>
        <v>42697.365081018521</v>
      </c>
      <c r="S2011" t="s">
        <v>8295</v>
      </c>
      <c r="T2011" t="str">
        <f t="shared" si="222"/>
        <v>technology</v>
      </c>
      <c r="U2011" t="str">
        <f t="shared" si="223"/>
        <v>hardware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14">
        <f t="shared" si="217"/>
        <v>55.276856649395505</v>
      </c>
      <c r="N2012" t="b">
        <v>1</v>
      </c>
      <c r="O2012" s="5">
        <f t="shared" si="218"/>
        <v>3.2005299999999997</v>
      </c>
      <c r="P2012" s="14">
        <f t="shared" si="219"/>
        <v>55.276856649395505</v>
      </c>
      <c r="Q2012" s="8">
        <f t="shared" si="220"/>
        <v>42570.996423611112</v>
      </c>
      <c r="R2012" s="8">
        <f t="shared" si="221"/>
        <v>42600.996423611112</v>
      </c>
      <c r="S2012" t="s">
        <v>8295</v>
      </c>
      <c r="T2012" t="str">
        <f t="shared" si="222"/>
        <v>technology</v>
      </c>
      <c r="U2012" t="str">
        <f t="shared" si="223"/>
        <v>hardware</v>
      </c>
    </row>
    <row r="2013" spans="1:21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14">
        <f t="shared" si="217"/>
        <v>422.02059732234807</v>
      </c>
      <c r="N2013" t="b">
        <v>1</v>
      </c>
      <c r="O2013" s="5">
        <f t="shared" si="218"/>
        <v>8.1956399999999991</v>
      </c>
      <c r="P2013" s="14">
        <f t="shared" si="219"/>
        <v>422.02059732234807</v>
      </c>
      <c r="Q2013" s="8">
        <f t="shared" si="220"/>
        <v>42347.358483796299</v>
      </c>
      <c r="R2013" s="8">
        <f t="shared" si="221"/>
        <v>42380.958333333328</v>
      </c>
      <c r="S2013" t="s">
        <v>8295</v>
      </c>
      <c r="T2013" t="str">
        <f t="shared" si="222"/>
        <v>technology</v>
      </c>
      <c r="U2013" t="str">
        <f t="shared" si="223"/>
        <v>hardware</v>
      </c>
    </row>
    <row r="2014" spans="1:21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14">
        <f t="shared" si="217"/>
        <v>64.180327868852459</v>
      </c>
      <c r="N2014" t="b">
        <v>1</v>
      </c>
      <c r="O2014" s="5">
        <f t="shared" si="218"/>
        <v>2.3490000000000002</v>
      </c>
      <c r="P2014" s="14">
        <f t="shared" si="219"/>
        <v>64.180327868852459</v>
      </c>
      <c r="Q2014" s="8">
        <f t="shared" si="220"/>
        <v>42010.822233796294</v>
      </c>
      <c r="R2014" s="8">
        <f t="shared" si="221"/>
        <v>42040.822233796294</v>
      </c>
      <c r="S2014" t="s">
        <v>8295</v>
      </c>
      <c r="T2014" t="str">
        <f t="shared" si="222"/>
        <v>technology</v>
      </c>
      <c r="U2014" t="str">
        <f t="shared" si="223"/>
        <v>hardware</v>
      </c>
    </row>
    <row r="2015" spans="1:21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14">
        <f t="shared" si="217"/>
        <v>173.57781674704077</v>
      </c>
      <c r="N2015" t="b">
        <v>1</v>
      </c>
      <c r="O2015" s="5">
        <f t="shared" si="218"/>
        <v>4.9491375</v>
      </c>
      <c r="P2015" s="14">
        <f t="shared" si="219"/>
        <v>173.57781674704077</v>
      </c>
      <c r="Q2015" s="8">
        <f t="shared" si="220"/>
        <v>42499.960810185185</v>
      </c>
      <c r="R2015" s="8">
        <f t="shared" si="221"/>
        <v>42559.960810185185</v>
      </c>
      <c r="S2015" t="s">
        <v>8295</v>
      </c>
      <c r="T2015" t="str">
        <f t="shared" si="222"/>
        <v>technology</v>
      </c>
      <c r="U2015" t="str">
        <f t="shared" si="223"/>
        <v>hardware</v>
      </c>
    </row>
    <row r="2016" spans="1:21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14">
        <f t="shared" si="217"/>
        <v>88.601680840609291</v>
      </c>
      <c r="N2016" t="b">
        <v>1</v>
      </c>
      <c r="O2016" s="5">
        <f t="shared" si="218"/>
        <v>78.137822333333332</v>
      </c>
      <c r="P2016" s="14">
        <f t="shared" si="219"/>
        <v>88.601680840609291</v>
      </c>
      <c r="Q2016" s="8">
        <f t="shared" si="220"/>
        <v>41324.214571759258</v>
      </c>
      <c r="R2016" s="8">
        <f t="shared" si="221"/>
        <v>41358.172905092593</v>
      </c>
      <c r="S2016" t="s">
        <v>8295</v>
      </c>
      <c r="T2016" t="str">
        <f t="shared" si="222"/>
        <v>technology</v>
      </c>
      <c r="U2016" t="str">
        <f t="shared" si="223"/>
        <v>hardware</v>
      </c>
    </row>
    <row r="2017" spans="1:21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14">
        <f t="shared" si="217"/>
        <v>50.222283950617282</v>
      </c>
      <c r="N2017" t="b">
        <v>1</v>
      </c>
      <c r="O2017" s="5">
        <f t="shared" si="218"/>
        <v>1.1300013888888889</v>
      </c>
      <c r="P2017" s="14">
        <f t="shared" si="219"/>
        <v>50.222283950617282</v>
      </c>
      <c r="Q2017" s="8">
        <f t="shared" si="220"/>
        <v>40765.876886574071</v>
      </c>
      <c r="R2017" s="8">
        <f t="shared" si="221"/>
        <v>40795.876886574071</v>
      </c>
      <c r="S2017" t="s">
        <v>8295</v>
      </c>
      <c r="T2017" t="str">
        <f t="shared" si="222"/>
        <v>technology</v>
      </c>
      <c r="U2017" t="str">
        <f t="shared" si="223"/>
        <v>hardware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14">
        <f t="shared" si="217"/>
        <v>192.38876826722338</v>
      </c>
      <c r="N2018" t="b">
        <v>1</v>
      </c>
      <c r="O2018" s="5">
        <f t="shared" si="218"/>
        <v>9.2154220000000002</v>
      </c>
      <c r="P2018" s="14">
        <f t="shared" si="219"/>
        <v>192.38876826722338</v>
      </c>
      <c r="Q2018" s="8">
        <f t="shared" si="220"/>
        <v>41312.88077546296</v>
      </c>
      <c r="R2018" s="8">
        <f t="shared" si="221"/>
        <v>41342.88077546296</v>
      </c>
      <c r="S2018" t="s">
        <v>8295</v>
      </c>
      <c r="T2018" t="str">
        <f t="shared" si="222"/>
        <v>technology</v>
      </c>
      <c r="U2018" t="str">
        <f t="shared" si="223"/>
        <v>hardware</v>
      </c>
    </row>
    <row r="2019" spans="1:21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14">
        <f t="shared" si="217"/>
        <v>73.416901408450698</v>
      </c>
      <c r="N2019" t="b">
        <v>1</v>
      </c>
      <c r="O2019" s="5">
        <f t="shared" si="218"/>
        <v>1.2510239999999999</v>
      </c>
      <c r="P2019" s="14">
        <f t="shared" si="219"/>
        <v>73.416901408450698</v>
      </c>
      <c r="Q2019" s="8">
        <f t="shared" si="220"/>
        <v>40961.057349537034</v>
      </c>
      <c r="R2019" s="8">
        <f t="shared" si="221"/>
        <v>40992.166666666664</v>
      </c>
      <c r="S2019" t="s">
        <v>8295</v>
      </c>
      <c r="T2019" t="str">
        <f t="shared" si="222"/>
        <v>technology</v>
      </c>
      <c r="U2019" t="str">
        <f t="shared" si="223"/>
        <v>hardware</v>
      </c>
    </row>
    <row r="2020" spans="1:21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14">
        <f t="shared" si="217"/>
        <v>147.68495555555555</v>
      </c>
      <c r="N2020" t="b">
        <v>1</v>
      </c>
      <c r="O2020" s="5">
        <f t="shared" si="218"/>
        <v>1.0224343076923077</v>
      </c>
      <c r="P2020" s="14">
        <f t="shared" si="219"/>
        <v>147.68495555555555</v>
      </c>
      <c r="Q2020" s="8">
        <f t="shared" si="220"/>
        <v>42199.365844907406</v>
      </c>
      <c r="R2020" s="8">
        <f t="shared" si="221"/>
        <v>42229.365844907406</v>
      </c>
      <c r="S2020" t="s">
        <v>8295</v>
      </c>
      <c r="T2020" t="str">
        <f t="shared" si="222"/>
        <v>technology</v>
      </c>
      <c r="U2020" t="str">
        <f t="shared" si="223"/>
        <v>hardware</v>
      </c>
    </row>
    <row r="2021" spans="1:21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14">
        <f t="shared" si="217"/>
        <v>108.96848314606741</v>
      </c>
      <c r="N2021" t="b">
        <v>1</v>
      </c>
      <c r="O2021" s="5">
        <f t="shared" si="218"/>
        <v>4.8490975000000001</v>
      </c>
      <c r="P2021" s="14">
        <f t="shared" si="219"/>
        <v>108.96848314606741</v>
      </c>
      <c r="Q2021" s="8">
        <f t="shared" si="220"/>
        <v>42605.70857638889</v>
      </c>
      <c r="R2021" s="8">
        <f t="shared" si="221"/>
        <v>42635.70857638889</v>
      </c>
      <c r="S2021" t="s">
        <v>8295</v>
      </c>
      <c r="T2021" t="str">
        <f t="shared" si="222"/>
        <v>technology</v>
      </c>
      <c r="U2021" t="str">
        <f t="shared" si="223"/>
        <v>hardware</v>
      </c>
    </row>
    <row r="2022" spans="1:21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14">
        <f t="shared" si="217"/>
        <v>23.647540983606557</v>
      </c>
      <c r="N2022" t="b">
        <v>1</v>
      </c>
      <c r="O2022" s="5">
        <f t="shared" si="218"/>
        <v>1.9233333333333333</v>
      </c>
      <c r="P2022" s="14">
        <f t="shared" si="219"/>
        <v>23.647540983606557</v>
      </c>
      <c r="Q2022" s="8">
        <f t="shared" si="220"/>
        <v>41737.097499999996</v>
      </c>
      <c r="R2022" s="8">
        <f t="shared" si="221"/>
        <v>41773.961111111108</v>
      </c>
      <c r="S2022" t="s">
        <v>8295</v>
      </c>
      <c r="T2022" t="str">
        <f t="shared" si="222"/>
        <v>technology</v>
      </c>
      <c r="U2022" t="str">
        <f t="shared" si="223"/>
        <v>hardware</v>
      </c>
    </row>
    <row r="2023" spans="1:21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14">
        <f t="shared" si="217"/>
        <v>147.94736842105263</v>
      </c>
      <c r="N2023" t="b">
        <v>1</v>
      </c>
      <c r="O2023" s="5">
        <f t="shared" si="218"/>
        <v>2.8109999999999999</v>
      </c>
      <c r="P2023" s="14">
        <f t="shared" si="219"/>
        <v>147.94736842105263</v>
      </c>
      <c r="Q2023" s="8">
        <f t="shared" si="220"/>
        <v>41861.070567129631</v>
      </c>
      <c r="R2023" s="8">
        <f t="shared" si="221"/>
        <v>41906.070567129631</v>
      </c>
      <c r="S2023" t="s">
        <v>8295</v>
      </c>
      <c r="T2023" t="str">
        <f t="shared" si="222"/>
        <v>technology</v>
      </c>
      <c r="U2023" t="str">
        <f t="shared" si="223"/>
        <v>hardware</v>
      </c>
    </row>
    <row r="2024" spans="1:21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14">
        <f t="shared" si="217"/>
        <v>385.03692307692307</v>
      </c>
      <c r="N2024" t="b">
        <v>1</v>
      </c>
      <c r="O2024" s="5">
        <f t="shared" si="218"/>
        <v>1.2513700000000001</v>
      </c>
      <c r="P2024" s="14">
        <f t="shared" si="219"/>
        <v>385.03692307692307</v>
      </c>
      <c r="Q2024" s="8">
        <f t="shared" si="220"/>
        <v>42502.569120370375</v>
      </c>
      <c r="R2024" s="8">
        <f t="shared" si="221"/>
        <v>42532.569120370375</v>
      </c>
      <c r="S2024" t="s">
        <v>8295</v>
      </c>
      <c r="T2024" t="str">
        <f t="shared" si="222"/>
        <v>technology</v>
      </c>
      <c r="U2024" t="str">
        <f t="shared" si="223"/>
        <v>hardware</v>
      </c>
    </row>
    <row r="2025" spans="1:21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14">
        <f t="shared" si="217"/>
        <v>457.39093484419266</v>
      </c>
      <c r="N2025" t="b">
        <v>1</v>
      </c>
      <c r="O2025" s="5">
        <f t="shared" si="218"/>
        <v>1.61459</v>
      </c>
      <c r="P2025" s="14">
        <f t="shared" si="219"/>
        <v>457.39093484419266</v>
      </c>
      <c r="Q2025" s="8">
        <f t="shared" si="220"/>
        <v>42136.420752314814</v>
      </c>
      <c r="R2025" s="8">
        <f t="shared" si="221"/>
        <v>42166.420752314814</v>
      </c>
      <c r="S2025" t="s">
        <v>8295</v>
      </c>
      <c r="T2025" t="str">
        <f t="shared" si="222"/>
        <v>technology</v>
      </c>
      <c r="U2025" t="str">
        <f t="shared" si="223"/>
        <v>hardware</v>
      </c>
    </row>
    <row r="2026" spans="1:21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14">
        <f t="shared" si="217"/>
        <v>222.99047619047619</v>
      </c>
      <c r="N2026" t="b">
        <v>1</v>
      </c>
      <c r="O2026" s="5">
        <f t="shared" si="218"/>
        <v>5.8535000000000004</v>
      </c>
      <c r="P2026" s="14">
        <f t="shared" si="219"/>
        <v>222.99047619047619</v>
      </c>
      <c r="Q2026" s="8">
        <f t="shared" si="220"/>
        <v>41099.966944444444</v>
      </c>
      <c r="R2026" s="8">
        <f t="shared" si="221"/>
        <v>41134.125</v>
      </c>
      <c r="S2026" t="s">
        <v>8295</v>
      </c>
      <c r="T2026" t="str">
        <f t="shared" si="222"/>
        <v>technology</v>
      </c>
      <c r="U2026" t="str">
        <f t="shared" si="223"/>
        <v>hardware</v>
      </c>
    </row>
    <row r="2027" spans="1:21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14">
        <f t="shared" si="217"/>
        <v>220.74074074074073</v>
      </c>
      <c r="N2027" t="b">
        <v>1</v>
      </c>
      <c r="O2027" s="5">
        <f t="shared" si="218"/>
        <v>2.0114999999999998</v>
      </c>
      <c r="P2027" s="14">
        <f t="shared" si="219"/>
        <v>220.74074074074073</v>
      </c>
      <c r="Q2027" s="8">
        <f t="shared" si="220"/>
        <v>42136.184560185182</v>
      </c>
      <c r="R2027" s="8">
        <f t="shared" si="221"/>
        <v>42166.184560185182</v>
      </c>
      <c r="S2027" t="s">
        <v>8295</v>
      </c>
      <c r="T2027" t="str">
        <f t="shared" si="222"/>
        <v>technology</v>
      </c>
      <c r="U2027" t="str">
        <f t="shared" si="223"/>
        <v>hardware</v>
      </c>
    </row>
    <row r="2028" spans="1:2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14">
        <f t="shared" si="217"/>
        <v>73.503898678414089</v>
      </c>
      <c r="N2028" t="b">
        <v>1</v>
      </c>
      <c r="O2028" s="5">
        <f t="shared" si="218"/>
        <v>1.3348307999999998</v>
      </c>
      <c r="P2028" s="14">
        <f t="shared" si="219"/>
        <v>73.503898678414089</v>
      </c>
      <c r="Q2028" s="8">
        <f t="shared" si="220"/>
        <v>41704.735937500001</v>
      </c>
      <c r="R2028" s="8">
        <f t="shared" si="221"/>
        <v>41750.165972222225</v>
      </c>
      <c r="S2028" t="s">
        <v>8295</v>
      </c>
      <c r="T2028" t="str">
        <f t="shared" si="222"/>
        <v>technology</v>
      </c>
      <c r="U2028" t="str">
        <f t="shared" si="223"/>
        <v>hardware</v>
      </c>
    </row>
    <row r="2029" spans="1:21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14">
        <f t="shared" si="217"/>
        <v>223.09647495361781</v>
      </c>
      <c r="N2029" t="b">
        <v>1</v>
      </c>
      <c r="O2029" s="5">
        <f t="shared" si="218"/>
        <v>1.2024900000000001</v>
      </c>
      <c r="P2029" s="14">
        <f t="shared" si="219"/>
        <v>223.09647495361781</v>
      </c>
      <c r="Q2029" s="8">
        <f t="shared" si="220"/>
        <v>42048.813877314817</v>
      </c>
      <c r="R2029" s="8">
        <f t="shared" si="221"/>
        <v>42093.772210648152</v>
      </c>
      <c r="S2029" t="s">
        <v>8295</v>
      </c>
      <c r="T2029" t="str">
        <f t="shared" si="222"/>
        <v>technology</v>
      </c>
      <c r="U2029" t="str">
        <f t="shared" si="223"/>
        <v>hardware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14">
        <f t="shared" si="217"/>
        <v>47.911392405063289</v>
      </c>
      <c r="N2030" t="b">
        <v>1</v>
      </c>
      <c r="O2030" s="5">
        <f t="shared" si="218"/>
        <v>1.2616666666666667</v>
      </c>
      <c r="P2030" s="14">
        <f t="shared" si="219"/>
        <v>47.911392405063289</v>
      </c>
      <c r="Q2030" s="8">
        <f t="shared" si="220"/>
        <v>40215.919050925928</v>
      </c>
      <c r="R2030" s="8">
        <f t="shared" si="221"/>
        <v>40252.913194444445</v>
      </c>
      <c r="S2030" t="s">
        <v>8295</v>
      </c>
      <c r="T2030" t="str">
        <f t="shared" si="222"/>
        <v>technology</v>
      </c>
      <c r="U2030" t="str">
        <f t="shared" si="223"/>
        <v>hardware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14">
        <f t="shared" si="217"/>
        <v>96.063829787234042</v>
      </c>
      <c r="N2031" t="b">
        <v>1</v>
      </c>
      <c r="O2031" s="5">
        <f t="shared" si="218"/>
        <v>3.6120000000000001</v>
      </c>
      <c r="P2031" s="14">
        <f t="shared" si="219"/>
        <v>96.063829787234042</v>
      </c>
      <c r="Q2031" s="8">
        <f t="shared" si="220"/>
        <v>41848.021770833337</v>
      </c>
      <c r="R2031" s="8">
        <f t="shared" si="221"/>
        <v>41878.021770833337</v>
      </c>
      <c r="S2031" t="s">
        <v>8295</v>
      </c>
      <c r="T2031" t="str">
        <f t="shared" si="222"/>
        <v>technology</v>
      </c>
      <c r="U2031" t="str">
        <f t="shared" si="223"/>
        <v>hardware</v>
      </c>
    </row>
    <row r="2032" spans="1:21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14">
        <f t="shared" si="217"/>
        <v>118.6144</v>
      </c>
      <c r="N2032" t="b">
        <v>1</v>
      </c>
      <c r="O2032" s="5">
        <f t="shared" si="218"/>
        <v>2.26239013671875</v>
      </c>
      <c r="P2032" s="14">
        <f t="shared" si="219"/>
        <v>118.6144</v>
      </c>
      <c r="Q2032" s="8">
        <f t="shared" si="220"/>
        <v>41212.996481481481</v>
      </c>
      <c r="R2032" s="8">
        <f t="shared" si="221"/>
        <v>41242.996481481481</v>
      </c>
      <c r="S2032" t="s">
        <v>8295</v>
      </c>
      <c r="T2032" t="str">
        <f t="shared" si="222"/>
        <v>technology</v>
      </c>
      <c r="U2032" t="str">
        <f t="shared" si="223"/>
        <v>hardware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14">
        <f t="shared" si="217"/>
        <v>118.45472440944881</v>
      </c>
      <c r="N2033" t="b">
        <v>1</v>
      </c>
      <c r="O2033" s="5">
        <f t="shared" si="218"/>
        <v>1.2035</v>
      </c>
      <c r="P2033" s="14">
        <f t="shared" si="219"/>
        <v>118.45472440944881</v>
      </c>
      <c r="Q2033" s="8">
        <f t="shared" si="220"/>
        <v>41975.329317129625</v>
      </c>
      <c r="R2033" s="8">
        <f t="shared" si="221"/>
        <v>42013.041666666672</v>
      </c>
      <c r="S2033" t="s">
        <v>8295</v>
      </c>
      <c r="T2033" t="str">
        <f t="shared" si="222"/>
        <v>technology</v>
      </c>
      <c r="U2033" t="str">
        <f t="shared" si="223"/>
        <v>hardware</v>
      </c>
    </row>
    <row r="2034" spans="1:21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14">
        <f t="shared" si="217"/>
        <v>143.21468926553672</v>
      </c>
      <c r="N2034" t="b">
        <v>1</v>
      </c>
      <c r="O2034" s="5">
        <f t="shared" si="218"/>
        <v>3.0418799999999999</v>
      </c>
      <c r="P2034" s="14">
        <f t="shared" si="219"/>
        <v>143.21468926553672</v>
      </c>
      <c r="Q2034" s="8">
        <f t="shared" si="220"/>
        <v>42689.565671296295</v>
      </c>
      <c r="R2034" s="8">
        <f t="shared" si="221"/>
        <v>42719.208333333328</v>
      </c>
      <c r="S2034" t="s">
        <v>8295</v>
      </c>
      <c r="T2034" t="str">
        <f t="shared" si="222"/>
        <v>technology</v>
      </c>
      <c r="U2034" t="str">
        <f t="shared" si="223"/>
        <v>hardware</v>
      </c>
    </row>
    <row r="2035" spans="1:21" ht="28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14">
        <f t="shared" si="217"/>
        <v>282.71518987341773</v>
      </c>
      <c r="N2035" t="b">
        <v>1</v>
      </c>
      <c r="O2035" s="5">
        <f t="shared" si="218"/>
        <v>1.7867599999999999</v>
      </c>
      <c r="P2035" s="14">
        <f t="shared" si="219"/>
        <v>282.71518987341773</v>
      </c>
      <c r="Q2035" s="8">
        <f t="shared" si="220"/>
        <v>41725.082384259258</v>
      </c>
      <c r="R2035" s="8">
        <f t="shared" si="221"/>
        <v>41755.082384259258</v>
      </c>
      <c r="S2035" t="s">
        <v>8295</v>
      </c>
      <c r="T2035" t="str">
        <f t="shared" si="222"/>
        <v>technology</v>
      </c>
      <c r="U2035" t="str">
        <f t="shared" si="223"/>
        <v>hardware</v>
      </c>
    </row>
    <row r="2036" spans="1:21" ht="28.8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14">
        <f t="shared" si="217"/>
        <v>593.93620078740162</v>
      </c>
      <c r="N2036" t="b">
        <v>1</v>
      </c>
      <c r="O2036" s="5">
        <f t="shared" si="218"/>
        <v>3.868199871794872</v>
      </c>
      <c r="P2036" s="14">
        <f t="shared" si="219"/>
        <v>593.93620078740162</v>
      </c>
      <c r="Q2036" s="8">
        <f t="shared" si="220"/>
        <v>42076.130011574074</v>
      </c>
      <c r="R2036" s="8">
        <f t="shared" si="221"/>
        <v>42131.290277777778</v>
      </c>
      <c r="S2036" t="s">
        <v>8295</v>
      </c>
      <c r="T2036" t="str">
        <f t="shared" si="222"/>
        <v>technology</v>
      </c>
      <c r="U2036" t="str">
        <f t="shared" si="223"/>
        <v>hardware</v>
      </c>
    </row>
    <row r="2037" spans="1:21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14">
        <f t="shared" si="217"/>
        <v>262.15704968944101</v>
      </c>
      <c r="N2037" t="b">
        <v>1</v>
      </c>
      <c r="O2037" s="5">
        <f t="shared" si="218"/>
        <v>2.1103642500000004</v>
      </c>
      <c r="P2037" s="14">
        <f t="shared" si="219"/>
        <v>262.15704968944101</v>
      </c>
      <c r="Q2037" s="8">
        <f t="shared" si="220"/>
        <v>42311.625081018516</v>
      </c>
      <c r="R2037" s="8">
        <f t="shared" si="221"/>
        <v>42357.041666666672</v>
      </c>
      <c r="S2037" t="s">
        <v>8295</v>
      </c>
      <c r="T2037" t="str">
        <f t="shared" si="222"/>
        <v>technology</v>
      </c>
      <c r="U2037" t="str">
        <f t="shared" si="223"/>
        <v>hardware</v>
      </c>
    </row>
    <row r="2038" spans="1:21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14">
        <f t="shared" si="217"/>
        <v>46.580778301886795</v>
      </c>
      <c r="N2038" t="b">
        <v>1</v>
      </c>
      <c r="O2038" s="5">
        <f t="shared" si="218"/>
        <v>1.3166833333333334</v>
      </c>
      <c r="P2038" s="14">
        <f t="shared" si="219"/>
        <v>46.580778301886795</v>
      </c>
      <c r="Q2038" s="8">
        <f t="shared" si="220"/>
        <v>41738.864803240744</v>
      </c>
      <c r="R2038" s="8">
        <f t="shared" si="221"/>
        <v>41768.864803240744</v>
      </c>
      <c r="S2038" t="s">
        <v>8295</v>
      </c>
      <c r="T2038" t="str">
        <f t="shared" si="222"/>
        <v>technology</v>
      </c>
      <c r="U2038" t="str">
        <f t="shared" si="223"/>
        <v>hardware</v>
      </c>
    </row>
    <row r="2039" spans="1:21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14">
        <f t="shared" si="217"/>
        <v>70.041118881118877</v>
      </c>
      <c r="N2039" t="b">
        <v>1</v>
      </c>
      <c r="O2039" s="5">
        <f t="shared" si="218"/>
        <v>3.0047639999999998</v>
      </c>
      <c r="P2039" s="14">
        <f t="shared" si="219"/>
        <v>70.041118881118877</v>
      </c>
      <c r="Q2039" s="8">
        <f t="shared" si="220"/>
        <v>41578.210104166668</v>
      </c>
      <c r="R2039" s="8">
        <f t="shared" si="221"/>
        <v>41638.251770833333</v>
      </c>
      <c r="S2039" t="s">
        <v>8295</v>
      </c>
      <c r="T2039" t="str">
        <f t="shared" si="222"/>
        <v>technology</v>
      </c>
      <c r="U2039" t="str">
        <f t="shared" si="223"/>
        <v>hardware</v>
      </c>
    </row>
    <row r="2040" spans="1:21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14">
        <f t="shared" si="217"/>
        <v>164.90686274509804</v>
      </c>
      <c r="N2040" t="b">
        <v>1</v>
      </c>
      <c r="O2040" s="5">
        <f t="shared" si="218"/>
        <v>4.2051249999999998</v>
      </c>
      <c r="P2040" s="14">
        <f t="shared" si="219"/>
        <v>164.90686274509804</v>
      </c>
      <c r="Q2040" s="8">
        <f t="shared" si="220"/>
        <v>41424.27107638889</v>
      </c>
      <c r="R2040" s="8">
        <f t="shared" si="221"/>
        <v>41456.75</v>
      </c>
      <c r="S2040" t="s">
        <v>8295</v>
      </c>
      <c r="T2040" t="str">
        <f t="shared" si="222"/>
        <v>technology</v>
      </c>
      <c r="U2040" t="str">
        <f t="shared" si="223"/>
        <v>hardware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14">
        <f t="shared" si="217"/>
        <v>449.26385224274406</v>
      </c>
      <c r="N2041" t="b">
        <v>1</v>
      </c>
      <c r="O2041" s="5">
        <f t="shared" si="218"/>
        <v>1.362168</v>
      </c>
      <c r="P2041" s="14">
        <f t="shared" si="219"/>
        <v>449.26385224274406</v>
      </c>
      <c r="Q2041" s="8">
        <f t="shared" si="220"/>
        <v>42675.438946759255</v>
      </c>
      <c r="R2041" s="8">
        <f t="shared" si="221"/>
        <v>42705.207638888889</v>
      </c>
      <c r="S2041" t="s">
        <v>8295</v>
      </c>
      <c r="T2041" t="str">
        <f t="shared" si="222"/>
        <v>technology</v>
      </c>
      <c r="U2041" t="str">
        <f t="shared" si="223"/>
        <v>hardware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14">
        <f t="shared" si="217"/>
        <v>27.472841328413285</v>
      </c>
      <c r="N2042" t="b">
        <v>1</v>
      </c>
      <c r="O2042" s="5">
        <f t="shared" si="218"/>
        <v>2.4817133333333334</v>
      </c>
      <c r="P2042" s="14">
        <f t="shared" si="219"/>
        <v>27.472841328413285</v>
      </c>
      <c r="Q2042" s="8">
        <f t="shared" si="220"/>
        <v>41578.927118055559</v>
      </c>
      <c r="R2042" s="8">
        <f t="shared" si="221"/>
        <v>41593.968784722223</v>
      </c>
      <c r="S2042" t="s">
        <v>8295</v>
      </c>
      <c r="T2042" t="str">
        <f t="shared" si="222"/>
        <v>technology</v>
      </c>
      <c r="U2042" t="str">
        <f t="shared" si="223"/>
        <v>hardware</v>
      </c>
    </row>
    <row r="2043" spans="1:21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14">
        <f t="shared" si="217"/>
        <v>143.97499999999999</v>
      </c>
      <c r="N2043" t="b">
        <v>1</v>
      </c>
      <c r="O2043" s="5">
        <f t="shared" si="218"/>
        <v>1.8186315789473684</v>
      </c>
      <c r="P2043" s="14">
        <f t="shared" si="219"/>
        <v>143.97499999999999</v>
      </c>
      <c r="Q2043" s="8">
        <f t="shared" si="220"/>
        <v>42654.525775462964</v>
      </c>
      <c r="R2043" s="8">
        <f t="shared" si="221"/>
        <v>42684.567442129628</v>
      </c>
      <c r="S2043" t="s">
        <v>8295</v>
      </c>
      <c r="T2043" t="str">
        <f t="shared" si="222"/>
        <v>technology</v>
      </c>
      <c r="U2043" t="str">
        <f t="shared" si="223"/>
        <v>hardware</v>
      </c>
    </row>
    <row r="2044" spans="1:21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14">
        <f t="shared" si="217"/>
        <v>88.23571428571428</v>
      </c>
      <c r="N2044" t="b">
        <v>1</v>
      </c>
      <c r="O2044" s="5">
        <f t="shared" si="218"/>
        <v>1.2353000000000001</v>
      </c>
      <c r="P2044" s="14">
        <f t="shared" si="219"/>
        <v>88.23571428571428</v>
      </c>
      <c r="Q2044" s="8">
        <f t="shared" si="220"/>
        <v>42331.708032407405</v>
      </c>
      <c r="R2044" s="8">
        <f t="shared" si="221"/>
        <v>42391.708032407405</v>
      </c>
      <c r="S2044" t="s">
        <v>8295</v>
      </c>
      <c r="T2044" t="str">
        <f t="shared" si="222"/>
        <v>technology</v>
      </c>
      <c r="U2044" t="str">
        <f t="shared" si="223"/>
        <v>hardware</v>
      </c>
    </row>
    <row r="2045" spans="1:21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14">
        <f t="shared" si="217"/>
        <v>36.326424870466319</v>
      </c>
      <c r="N2045" t="b">
        <v>1</v>
      </c>
      <c r="O2045" s="5">
        <f t="shared" si="218"/>
        <v>5.0620938628158845</v>
      </c>
      <c r="P2045" s="14">
        <f t="shared" si="219"/>
        <v>36.326424870466319</v>
      </c>
      <c r="Q2045" s="8">
        <f t="shared" si="220"/>
        <v>42661.176817129628</v>
      </c>
      <c r="R2045" s="8">
        <f t="shared" si="221"/>
        <v>42715.207638888889</v>
      </c>
      <c r="S2045" t="s">
        <v>8295</v>
      </c>
      <c r="T2045" t="str">
        <f t="shared" si="222"/>
        <v>technology</v>
      </c>
      <c r="U2045" t="str">
        <f t="shared" si="223"/>
        <v>hardware</v>
      </c>
    </row>
    <row r="2046" spans="1:21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14">
        <f t="shared" si="217"/>
        <v>90.177777777777777</v>
      </c>
      <c r="N2046" t="b">
        <v>1</v>
      </c>
      <c r="O2046" s="5">
        <f t="shared" si="218"/>
        <v>1.0821333333333334</v>
      </c>
      <c r="P2046" s="14">
        <f t="shared" si="219"/>
        <v>90.177777777777777</v>
      </c>
      <c r="Q2046" s="8">
        <f t="shared" si="220"/>
        <v>42138.684189814812</v>
      </c>
      <c r="R2046" s="8">
        <f t="shared" si="221"/>
        <v>42168.684189814812</v>
      </c>
      <c r="S2046" t="s">
        <v>8295</v>
      </c>
      <c r="T2046" t="str">
        <f t="shared" si="222"/>
        <v>technology</v>
      </c>
      <c r="U2046" t="str">
        <f t="shared" si="223"/>
        <v>hardware</v>
      </c>
    </row>
    <row r="2047" spans="1:21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14">
        <f t="shared" si="217"/>
        <v>152.62361216730039</v>
      </c>
      <c r="N2047" t="b">
        <v>1</v>
      </c>
      <c r="O2047" s="5">
        <f t="shared" si="218"/>
        <v>8.1918387755102042</v>
      </c>
      <c r="P2047" s="14">
        <f t="shared" si="219"/>
        <v>152.62361216730039</v>
      </c>
      <c r="Q2047" s="8">
        <f t="shared" si="220"/>
        <v>41069.088506944441</v>
      </c>
      <c r="R2047" s="8">
        <f t="shared" si="221"/>
        <v>41099.088506944441</v>
      </c>
      <c r="S2047" t="s">
        <v>8295</v>
      </c>
      <c r="T2047" t="str">
        <f t="shared" si="222"/>
        <v>technology</v>
      </c>
      <c r="U2047" t="str">
        <f t="shared" si="223"/>
        <v>hardware</v>
      </c>
    </row>
    <row r="2048" spans="1:21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14">
        <f t="shared" si="217"/>
        <v>55.806451612903224</v>
      </c>
      <c r="N2048" t="b">
        <v>1</v>
      </c>
      <c r="O2048" s="5">
        <f t="shared" si="218"/>
        <v>1.2110000000000001</v>
      </c>
      <c r="P2048" s="14">
        <f t="shared" si="219"/>
        <v>55.806451612903224</v>
      </c>
      <c r="Q2048" s="8">
        <f t="shared" si="220"/>
        <v>41387.171805555554</v>
      </c>
      <c r="R2048" s="8">
        <f t="shared" si="221"/>
        <v>41417.171805555554</v>
      </c>
      <c r="S2048" t="s">
        <v>8295</v>
      </c>
      <c r="T2048" t="str">
        <f t="shared" si="222"/>
        <v>technology</v>
      </c>
      <c r="U2048" t="str">
        <f t="shared" si="223"/>
        <v>hardware</v>
      </c>
    </row>
    <row r="2049" spans="1:21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14">
        <f t="shared" si="217"/>
        <v>227.85327313769753</v>
      </c>
      <c r="N2049" t="b">
        <v>1</v>
      </c>
      <c r="O2049" s="5">
        <f t="shared" si="218"/>
        <v>1.0299897959183673</v>
      </c>
      <c r="P2049" s="14">
        <f t="shared" si="219"/>
        <v>227.85327313769753</v>
      </c>
      <c r="Q2049" s="8">
        <f t="shared" si="220"/>
        <v>42081.903587962966</v>
      </c>
      <c r="R2049" s="8">
        <f t="shared" si="221"/>
        <v>42111</v>
      </c>
      <c r="S2049" t="s">
        <v>8295</v>
      </c>
      <c r="T2049" t="str">
        <f t="shared" si="222"/>
        <v>technology</v>
      </c>
      <c r="U2049" t="str">
        <f t="shared" si="223"/>
        <v>hardware</v>
      </c>
    </row>
    <row r="2050" spans="1:21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14">
        <f t="shared" ref="M2050:M2113" si="224">$E2050/$L2050</f>
        <v>91.82989803350327</v>
      </c>
      <c r="N2050" t="b">
        <v>1</v>
      </c>
      <c r="O2050" s="5">
        <f t="shared" ref="O2050:O2113" si="225">E2050/D2050</f>
        <v>1.4833229411764706</v>
      </c>
      <c r="P2050" s="14">
        <f t="shared" ref="P2050:P2113" si="226">$E2050/$L2050</f>
        <v>91.82989803350327</v>
      </c>
      <c r="Q2050" s="8">
        <f t="shared" ref="Q2050:Q2113" si="227">(((J2050/60)/60)/24)+DATE(1970,1,1)</f>
        <v>41387.651516203703</v>
      </c>
      <c r="R2050" s="8">
        <f t="shared" ref="R2050:R2113" si="228">(((I2050/60)/60)/24)+DATE(1970,1,1)</f>
        <v>41417.651516203703</v>
      </c>
      <c r="S2050" t="s">
        <v>8295</v>
      </c>
      <c r="T2050" t="str">
        <f t="shared" ref="T2050:T2113" si="229">LEFT(S2050, SEARCH("/",S2050,1)-1)</f>
        <v>technology</v>
      </c>
      <c r="U2050" t="str">
        <f t="shared" ref="U2050:U2113" si="230">RIGHT(S2050,LEN(S2050)-SEARCH("/",S2050,1))</f>
        <v>hardware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14">
        <f t="shared" si="224"/>
        <v>80.991037735849048</v>
      </c>
      <c r="N2051" t="b">
        <v>1</v>
      </c>
      <c r="O2051" s="5">
        <f t="shared" si="225"/>
        <v>1.2019070000000001</v>
      </c>
      <c r="P2051" s="14">
        <f t="shared" si="226"/>
        <v>80.991037735849048</v>
      </c>
      <c r="Q2051" s="8">
        <f t="shared" si="227"/>
        <v>41575.527349537035</v>
      </c>
      <c r="R2051" s="8">
        <f t="shared" si="228"/>
        <v>41610.957638888889</v>
      </c>
      <c r="S2051" t="s">
        <v>8295</v>
      </c>
      <c r="T2051" t="str">
        <f t="shared" si="229"/>
        <v>technology</v>
      </c>
      <c r="U2051" t="str">
        <f t="shared" si="230"/>
        <v>hardware</v>
      </c>
    </row>
    <row r="2052" spans="1:21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14">
        <f t="shared" si="224"/>
        <v>278.39411764705881</v>
      </c>
      <c r="N2052" t="b">
        <v>1</v>
      </c>
      <c r="O2052" s="5">
        <f t="shared" si="225"/>
        <v>4.7327000000000004</v>
      </c>
      <c r="P2052" s="14">
        <f t="shared" si="226"/>
        <v>278.39411764705881</v>
      </c>
      <c r="Q2052" s="8">
        <f t="shared" si="227"/>
        <v>42115.071504629625</v>
      </c>
      <c r="R2052" s="8">
        <f t="shared" si="228"/>
        <v>42155.071504629625</v>
      </c>
      <c r="S2052" t="s">
        <v>8295</v>
      </c>
      <c r="T2052" t="str">
        <f t="shared" si="229"/>
        <v>technology</v>
      </c>
      <c r="U2052" t="str">
        <f t="shared" si="230"/>
        <v>hardware</v>
      </c>
    </row>
    <row r="2053" spans="1:21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14">
        <f t="shared" si="224"/>
        <v>43.095041322314053</v>
      </c>
      <c r="N2053" t="b">
        <v>1</v>
      </c>
      <c r="O2053" s="5">
        <f t="shared" si="225"/>
        <v>1.303625</v>
      </c>
      <c r="P2053" s="14">
        <f t="shared" si="226"/>
        <v>43.095041322314053</v>
      </c>
      <c r="Q2053" s="8">
        <f t="shared" si="227"/>
        <v>41604.022418981483</v>
      </c>
      <c r="R2053" s="8">
        <f t="shared" si="228"/>
        <v>41634.022418981483</v>
      </c>
      <c r="S2053" t="s">
        <v>8295</v>
      </c>
      <c r="T2053" t="str">
        <f t="shared" si="229"/>
        <v>technology</v>
      </c>
      <c r="U2053" t="str">
        <f t="shared" si="230"/>
        <v>hardware</v>
      </c>
    </row>
    <row r="2054" spans="1:21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14">
        <f t="shared" si="224"/>
        <v>326.29205175600737</v>
      </c>
      <c r="N2054" t="b">
        <v>1</v>
      </c>
      <c r="O2054" s="5">
        <f t="shared" si="225"/>
        <v>3.5304799999999998</v>
      </c>
      <c r="P2054" s="14">
        <f t="shared" si="226"/>
        <v>326.29205175600737</v>
      </c>
      <c r="Q2054" s="8">
        <f t="shared" si="227"/>
        <v>42375.08394675926</v>
      </c>
      <c r="R2054" s="8">
        <f t="shared" si="228"/>
        <v>42420.08394675926</v>
      </c>
      <c r="S2054" t="s">
        <v>8295</v>
      </c>
      <c r="T2054" t="str">
        <f t="shared" si="229"/>
        <v>technology</v>
      </c>
      <c r="U2054" t="str">
        <f t="shared" si="230"/>
        <v>hardware</v>
      </c>
    </row>
    <row r="2055" spans="1:21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14">
        <f t="shared" si="224"/>
        <v>41.743801652892564</v>
      </c>
      <c r="N2055" t="b">
        <v>1</v>
      </c>
      <c r="O2055" s="5">
        <f t="shared" si="225"/>
        <v>1.0102</v>
      </c>
      <c r="P2055" s="14">
        <f t="shared" si="226"/>
        <v>41.743801652892564</v>
      </c>
      <c r="Q2055" s="8">
        <f t="shared" si="227"/>
        <v>42303.617488425924</v>
      </c>
      <c r="R2055" s="8">
        <f t="shared" si="228"/>
        <v>42333.659155092595</v>
      </c>
      <c r="S2055" t="s">
        <v>8295</v>
      </c>
      <c r="T2055" t="str">
        <f t="shared" si="229"/>
        <v>technology</v>
      </c>
      <c r="U2055" t="str">
        <f t="shared" si="230"/>
        <v>hardware</v>
      </c>
    </row>
    <row r="2056" spans="1:21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14">
        <f t="shared" si="224"/>
        <v>64.020933977455712</v>
      </c>
      <c r="N2056" t="b">
        <v>1</v>
      </c>
      <c r="O2056" s="5">
        <f t="shared" si="225"/>
        <v>1.1359142857142857</v>
      </c>
      <c r="P2056" s="14">
        <f t="shared" si="226"/>
        <v>64.020933977455712</v>
      </c>
      <c r="Q2056" s="8">
        <f t="shared" si="227"/>
        <v>41731.520949074074</v>
      </c>
      <c r="R2056" s="8">
        <f t="shared" si="228"/>
        <v>41761.520949074074</v>
      </c>
      <c r="S2056" t="s">
        <v>8295</v>
      </c>
      <c r="T2056" t="str">
        <f t="shared" si="229"/>
        <v>technology</v>
      </c>
      <c r="U2056" t="str">
        <f t="shared" si="230"/>
        <v>hardware</v>
      </c>
    </row>
    <row r="2057" spans="1:21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14">
        <f t="shared" si="224"/>
        <v>99.455445544554451</v>
      </c>
      <c r="N2057" t="b">
        <v>1</v>
      </c>
      <c r="O2057" s="5">
        <f t="shared" si="225"/>
        <v>1.6741666666666666</v>
      </c>
      <c r="P2057" s="14">
        <f t="shared" si="226"/>
        <v>99.455445544554451</v>
      </c>
      <c r="Q2057" s="8">
        <f t="shared" si="227"/>
        <v>41946.674108796295</v>
      </c>
      <c r="R2057" s="8">
        <f t="shared" si="228"/>
        <v>41976.166666666672</v>
      </c>
      <c r="S2057" t="s">
        <v>8295</v>
      </c>
      <c r="T2057" t="str">
        <f t="shared" si="229"/>
        <v>technology</v>
      </c>
      <c r="U2057" t="str">
        <f t="shared" si="230"/>
        <v>hardware</v>
      </c>
    </row>
    <row r="2058" spans="1:21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14">
        <f t="shared" si="224"/>
        <v>138.49458483754512</v>
      </c>
      <c r="N2058" t="b">
        <v>1</v>
      </c>
      <c r="O2058" s="5">
        <f t="shared" si="225"/>
        <v>1.5345200000000001</v>
      </c>
      <c r="P2058" s="14">
        <f t="shared" si="226"/>
        <v>138.49458483754512</v>
      </c>
      <c r="Q2058" s="8">
        <f t="shared" si="227"/>
        <v>41351.76090277778</v>
      </c>
      <c r="R2058" s="8">
        <f t="shared" si="228"/>
        <v>41381.76090277778</v>
      </c>
      <c r="S2058" t="s">
        <v>8295</v>
      </c>
      <c r="T2058" t="str">
        <f t="shared" si="229"/>
        <v>technology</v>
      </c>
      <c r="U2058" t="str">
        <f t="shared" si="230"/>
        <v>hardware</v>
      </c>
    </row>
    <row r="2059" spans="1:21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14">
        <f t="shared" si="224"/>
        <v>45.547792792792798</v>
      </c>
      <c r="N2059" t="b">
        <v>1</v>
      </c>
      <c r="O2059" s="5">
        <f t="shared" si="225"/>
        <v>2.022322</v>
      </c>
      <c r="P2059" s="14">
        <f t="shared" si="226"/>
        <v>45.547792792792798</v>
      </c>
      <c r="Q2059" s="8">
        <f t="shared" si="227"/>
        <v>42396.494583333333</v>
      </c>
      <c r="R2059" s="8">
        <f t="shared" si="228"/>
        <v>42426.494583333333</v>
      </c>
      <c r="S2059" t="s">
        <v>8295</v>
      </c>
      <c r="T2059" t="str">
        <f t="shared" si="229"/>
        <v>technology</v>
      </c>
      <c r="U2059" t="str">
        <f t="shared" si="230"/>
        <v>hardware</v>
      </c>
    </row>
    <row r="2060" spans="1:2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14">
        <f t="shared" si="224"/>
        <v>10.507317073170732</v>
      </c>
      <c r="N2060" t="b">
        <v>1</v>
      </c>
      <c r="O2060" s="5">
        <f t="shared" si="225"/>
        <v>1.6828125</v>
      </c>
      <c r="P2060" s="14">
        <f t="shared" si="226"/>
        <v>10.507317073170732</v>
      </c>
      <c r="Q2060" s="8">
        <f t="shared" si="227"/>
        <v>42026.370717592596</v>
      </c>
      <c r="R2060" s="8">
        <f t="shared" si="228"/>
        <v>42065.833333333328</v>
      </c>
      <c r="S2060" t="s">
        <v>8295</v>
      </c>
      <c r="T2060" t="str">
        <f t="shared" si="229"/>
        <v>technology</v>
      </c>
      <c r="U2060" t="str">
        <f t="shared" si="230"/>
        <v>hardware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14">
        <f t="shared" si="224"/>
        <v>114.76533333333333</v>
      </c>
      <c r="N2061" t="b">
        <v>1</v>
      </c>
      <c r="O2061" s="5">
        <f t="shared" si="225"/>
        <v>1.4345666666666668</v>
      </c>
      <c r="P2061" s="14">
        <f t="shared" si="226"/>
        <v>114.76533333333333</v>
      </c>
      <c r="Q2061" s="8">
        <f t="shared" si="227"/>
        <v>42361.602476851855</v>
      </c>
      <c r="R2061" s="8">
        <f t="shared" si="228"/>
        <v>42400.915972222225</v>
      </c>
      <c r="S2061" t="s">
        <v>8295</v>
      </c>
      <c r="T2061" t="str">
        <f t="shared" si="229"/>
        <v>technology</v>
      </c>
      <c r="U2061" t="str">
        <f t="shared" si="230"/>
        <v>hardware</v>
      </c>
    </row>
    <row r="2062" spans="1:21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14">
        <f t="shared" si="224"/>
        <v>35.997067448680355</v>
      </c>
      <c r="N2062" t="b">
        <v>1</v>
      </c>
      <c r="O2062" s="5">
        <f t="shared" si="225"/>
        <v>1.964</v>
      </c>
      <c r="P2062" s="14">
        <f t="shared" si="226"/>
        <v>35.997067448680355</v>
      </c>
      <c r="Q2062" s="8">
        <f t="shared" si="227"/>
        <v>41783.642939814818</v>
      </c>
      <c r="R2062" s="8">
        <f t="shared" si="228"/>
        <v>41843.642939814818</v>
      </c>
      <c r="S2062" t="s">
        <v>8295</v>
      </c>
      <c r="T2062" t="str">
        <f t="shared" si="229"/>
        <v>technology</v>
      </c>
      <c r="U2062" t="str">
        <f t="shared" si="230"/>
        <v>hardware</v>
      </c>
    </row>
    <row r="2063" spans="1:21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14">
        <f t="shared" si="224"/>
        <v>154.17142857142858</v>
      </c>
      <c r="N2063" t="b">
        <v>1</v>
      </c>
      <c r="O2063" s="5">
        <f t="shared" si="225"/>
        <v>1.0791999999999999</v>
      </c>
      <c r="P2063" s="14">
        <f t="shared" si="226"/>
        <v>154.17142857142858</v>
      </c>
      <c r="Q2063" s="8">
        <f t="shared" si="227"/>
        <v>42705.764513888891</v>
      </c>
      <c r="R2063" s="8">
        <f t="shared" si="228"/>
        <v>42735.764513888891</v>
      </c>
      <c r="S2063" t="s">
        <v>8295</v>
      </c>
      <c r="T2063" t="str">
        <f t="shared" si="229"/>
        <v>technology</v>
      </c>
      <c r="U2063" t="str">
        <f t="shared" si="230"/>
        <v>hardware</v>
      </c>
    </row>
    <row r="2064" spans="1:21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14">
        <f t="shared" si="224"/>
        <v>566.38916256157631</v>
      </c>
      <c r="N2064" t="b">
        <v>1</v>
      </c>
      <c r="O2064" s="5">
        <f t="shared" si="225"/>
        <v>1.14977</v>
      </c>
      <c r="P2064" s="14">
        <f t="shared" si="226"/>
        <v>566.38916256157631</v>
      </c>
      <c r="Q2064" s="8">
        <f t="shared" si="227"/>
        <v>42423.3830787037</v>
      </c>
      <c r="R2064" s="8">
        <f t="shared" si="228"/>
        <v>42453.341412037036</v>
      </c>
      <c r="S2064" t="s">
        <v>8295</v>
      </c>
      <c r="T2064" t="str">
        <f t="shared" si="229"/>
        <v>technology</v>
      </c>
      <c r="U2064" t="str">
        <f t="shared" si="230"/>
        <v>hardware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14">
        <f t="shared" si="224"/>
        <v>120.85714285714286</v>
      </c>
      <c r="N2065" t="b">
        <v>1</v>
      </c>
      <c r="O2065" s="5">
        <f t="shared" si="225"/>
        <v>1.4804999999999999</v>
      </c>
      <c r="P2065" s="14">
        <f t="shared" si="226"/>
        <v>120.85714285714286</v>
      </c>
      <c r="Q2065" s="8">
        <f t="shared" si="227"/>
        <v>42472.73265046296</v>
      </c>
      <c r="R2065" s="8">
        <f t="shared" si="228"/>
        <v>42505.73265046296</v>
      </c>
      <c r="S2065" t="s">
        <v>8295</v>
      </c>
      <c r="T2065" t="str">
        <f t="shared" si="229"/>
        <v>technology</v>
      </c>
      <c r="U2065" t="str">
        <f t="shared" si="230"/>
        <v>hardware</v>
      </c>
    </row>
    <row r="2066" spans="1:21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14">
        <f t="shared" si="224"/>
        <v>86.163845492085343</v>
      </c>
      <c r="N2066" t="b">
        <v>1</v>
      </c>
      <c r="O2066" s="5">
        <f t="shared" si="225"/>
        <v>1.9116676082790633</v>
      </c>
      <c r="P2066" s="14">
        <f t="shared" si="226"/>
        <v>86.163845492085343</v>
      </c>
      <c r="Q2066" s="8">
        <f t="shared" si="227"/>
        <v>41389.364849537036</v>
      </c>
      <c r="R2066" s="8">
        <f t="shared" si="228"/>
        <v>41425.5</v>
      </c>
      <c r="S2066" t="s">
        <v>8295</v>
      </c>
      <c r="T2066" t="str">
        <f t="shared" si="229"/>
        <v>technology</v>
      </c>
      <c r="U2066" t="str">
        <f t="shared" si="230"/>
        <v>hardware</v>
      </c>
    </row>
    <row r="2067" spans="1:21" ht="28.8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14">
        <f t="shared" si="224"/>
        <v>51.212114395886893</v>
      </c>
      <c r="N2067" t="b">
        <v>1</v>
      </c>
      <c r="O2067" s="5">
        <f t="shared" si="225"/>
        <v>1.99215125</v>
      </c>
      <c r="P2067" s="14">
        <f t="shared" si="226"/>
        <v>51.212114395886893</v>
      </c>
      <c r="Q2067" s="8">
        <f t="shared" si="227"/>
        <v>41603.333668981482</v>
      </c>
      <c r="R2067" s="8">
        <f t="shared" si="228"/>
        <v>41633.333668981482</v>
      </c>
      <c r="S2067" t="s">
        <v>8295</v>
      </c>
      <c r="T2067" t="str">
        <f t="shared" si="229"/>
        <v>technology</v>
      </c>
      <c r="U2067" t="str">
        <f t="shared" si="230"/>
        <v>hardware</v>
      </c>
    </row>
    <row r="2068" spans="1:21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14">
        <f t="shared" si="224"/>
        <v>67.261538461538464</v>
      </c>
      <c r="N2068" t="b">
        <v>1</v>
      </c>
      <c r="O2068" s="5">
        <f t="shared" si="225"/>
        <v>2.1859999999999999</v>
      </c>
      <c r="P2068" s="14">
        <f t="shared" si="226"/>
        <v>67.261538461538464</v>
      </c>
      <c r="Q2068" s="8">
        <f t="shared" si="227"/>
        <v>41844.771793981483</v>
      </c>
      <c r="R2068" s="8">
        <f t="shared" si="228"/>
        <v>41874.771793981483</v>
      </c>
      <c r="S2068" t="s">
        <v>8295</v>
      </c>
      <c r="T2068" t="str">
        <f t="shared" si="229"/>
        <v>technology</v>
      </c>
      <c r="U2068" t="str">
        <f t="shared" si="230"/>
        <v>hardware</v>
      </c>
    </row>
    <row r="2069" spans="1:21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14">
        <f t="shared" si="224"/>
        <v>62.8</v>
      </c>
      <c r="N2069" t="b">
        <v>1</v>
      </c>
      <c r="O2069" s="5">
        <f t="shared" si="225"/>
        <v>1.2686868686868686</v>
      </c>
      <c r="P2069" s="14">
        <f t="shared" si="226"/>
        <v>62.8</v>
      </c>
      <c r="Q2069" s="8">
        <f t="shared" si="227"/>
        <v>42115.853888888887</v>
      </c>
      <c r="R2069" s="8">
        <f t="shared" si="228"/>
        <v>42148.853888888887</v>
      </c>
      <c r="S2069" t="s">
        <v>8295</v>
      </c>
      <c r="T2069" t="str">
        <f t="shared" si="229"/>
        <v>technology</v>
      </c>
      <c r="U2069" t="str">
        <f t="shared" si="230"/>
        <v>hardware</v>
      </c>
    </row>
    <row r="2070" spans="1:21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14">
        <f t="shared" si="224"/>
        <v>346.13118421052633</v>
      </c>
      <c r="N2070" t="b">
        <v>1</v>
      </c>
      <c r="O2070" s="5">
        <f t="shared" si="225"/>
        <v>1.0522388</v>
      </c>
      <c r="P2070" s="14">
        <f t="shared" si="226"/>
        <v>346.13118421052633</v>
      </c>
      <c r="Q2070" s="8">
        <f t="shared" si="227"/>
        <v>42633.841608796298</v>
      </c>
      <c r="R2070" s="8">
        <f t="shared" si="228"/>
        <v>42663.841608796298</v>
      </c>
      <c r="S2070" t="s">
        <v>8295</v>
      </c>
      <c r="T2070" t="str">
        <f t="shared" si="229"/>
        <v>technology</v>
      </c>
      <c r="U2070" t="str">
        <f t="shared" si="230"/>
        <v>hardware</v>
      </c>
    </row>
    <row r="2071" spans="1:21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14">
        <f t="shared" si="224"/>
        <v>244.11912547528519</v>
      </c>
      <c r="N2071" t="b">
        <v>1</v>
      </c>
      <c r="O2071" s="5">
        <f t="shared" si="225"/>
        <v>1.2840666000000001</v>
      </c>
      <c r="P2071" s="14">
        <f t="shared" si="226"/>
        <v>244.11912547528519</v>
      </c>
      <c r="Q2071" s="8">
        <f t="shared" si="227"/>
        <v>42340.972118055557</v>
      </c>
      <c r="R2071" s="8">
        <f t="shared" si="228"/>
        <v>42371.972118055557</v>
      </c>
      <c r="S2071" t="s">
        <v>8295</v>
      </c>
      <c r="T2071" t="str">
        <f t="shared" si="229"/>
        <v>technology</v>
      </c>
      <c r="U2071" t="str">
        <f t="shared" si="230"/>
        <v>hardware</v>
      </c>
    </row>
    <row r="2072" spans="1:21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14">
        <f t="shared" si="224"/>
        <v>259.25424836601309</v>
      </c>
      <c r="N2072" t="b">
        <v>1</v>
      </c>
      <c r="O2072" s="5">
        <f t="shared" si="225"/>
        <v>3.1732719999999999</v>
      </c>
      <c r="P2072" s="14">
        <f t="shared" si="226"/>
        <v>259.25424836601309</v>
      </c>
      <c r="Q2072" s="8">
        <f t="shared" si="227"/>
        <v>42519.6565162037</v>
      </c>
      <c r="R2072" s="8">
        <f t="shared" si="228"/>
        <v>42549.6565162037</v>
      </c>
      <c r="S2072" t="s">
        <v>8295</v>
      </c>
      <c r="T2072" t="str">
        <f t="shared" si="229"/>
        <v>technology</v>
      </c>
      <c r="U2072" t="str">
        <f t="shared" si="230"/>
        <v>hardware</v>
      </c>
    </row>
    <row r="2073" spans="1:21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14">
        <f t="shared" si="224"/>
        <v>201.96402877697841</v>
      </c>
      <c r="N2073" t="b">
        <v>1</v>
      </c>
      <c r="O2073" s="5">
        <f t="shared" si="225"/>
        <v>2.8073000000000001</v>
      </c>
      <c r="P2073" s="14">
        <f t="shared" si="226"/>
        <v>201.96402877697841</v>
      </c>
      <c r="Q2073" s="8">
        <f t="shared" si="227"/>
        <v>42600.278749999998</v>
      </c>
      <c r="R2073" s="8">
        <f t="shared" si="228"/>
        <v>42645.278749999998</v>
      </c>
      <c r="S2073" t="s">
        <v>8295</v>
      </c>
      <c r="T2073" t="str">
        <f t="shared" si="229"/>
        <v>technology</v>
      </c>
      <c r="U2073" t="str">
        <f t="shared" si="230"/>
        <v>hardware</v>
      </c>
    </row>
    <row r="2074" spans="1:21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14">
        <f t="shared" si="224"/>
        <v>226.20857142857142</v>
      </c>
      <c r="N2074" t="b">
        <v>1</v>
      </c>
      <c r="O2074" s="5">
        <f t="shared" si="225"/>
        <v>1.1073146853146854</v>
      </c>
      <c r="P2074" s="14">
        <f t="shared" si="226"/>
        <v>226.20857142857142</v>
      </c>
      <c r="Q2074" s="8">
        <f t="shared" si="227"/>
        <v>42467.581388888888</v>
      </c>
      <c r="R2074" s="8">
        <f t="shared" si="228"/>
        <v>42497.581388888888</v>
      </c>
      <c r="S2074" t="s">
        <v>8295</v>
      </c>
      <c r="T2074" t="str">
        <f t="shared" si="229"/>
        <v>technology</v>
      </c>
      <c r="U2074" t="str">
        <f t="shared" si="230"/>
        <v>hardware</v>
      </c>
    </row>
    <row r="2075" spans="1:21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14">
        <f t="shared" si="224"/>
        <v>324.69</v>
      </c>
      <c r="N2075" t="b">
        <v>1</v>
      </c>
      <c r="O2075" s="5">
        <f t="shared" si="225"/>
        <v>1.5260429999999998</v>
      </c>
      <c r="P2075" s="14">
        <f t="shared" si="226"/>
        <v>324.69</v>
      </c>
      <c r="Q2075" s="8">
        <f t="shared" si="227"/>
        <v>42087.668032407411</v>
      </c>
      <c r="R2075" s="8">
        <f t="shared" si="228"/>
        <v>42132.668032407411</v>
      </c>
      <c r="S2075" t="s">
        <v>8295</v>
      </c>
      <c r="T2075" t="str">
        <f t="shared" si="229"/>
        <v>technology</v>
      </c>
      <c r="U2075" t="str">
        <f t="shared" si="230"/>
        <v>hardware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14">
        <f t="shared" si="224"/>
        <v>205</v>
      </c>
      <c r="N2076" t="b">
        <v>1</v>
      </c>
      <c r="O2076" s="5">
        <f t="shared" si="225"/>
        <v>1.0249999999999999</v>
      </c>
      <c r="P2076" s="14">
        <f t="shared" si="226"/>
        <v>205</v>
      </c>
      <c r="Q2076" s="8">
        <f t="shared" si="227"/>
        <v>42466.826180555552</v>
      </c>
      <c r="R2076" s="8">
        <f t="shared" si="228"/>
        <v>42496.826180555552</v>
      </c>
      <c r="S2076" t="s">
        <v>8295</v>
      </c>
      <c r="T2076" t="str">
        <f t="shared" si="229"/>
        <v>technology</v>
      </c>
      <c r="U2076" t="str">
        <f t="shared" si="230"/>
        <v>hardware</v>
      </c>
    </row>
    <row r="2077" spans="1:21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14">
        <f t="shared" si="224"/>
        <v>20.465926829268295</v>
      </c>
      <c r="N2077" t="b">
        <v>1</v>
      </c>
      <c r="O2077" s="5">
        <f t="shared" si="225"/>
        <v>16.783738373837384</v>
      </c>
      <c r="P2077" s="14">
        <f t="shared" si="226"/>
        <v>20.465926829268295</v>
      </c>
      <c r="Q2077" s="8">
        <f t="shared" si="227"/>
        <v>41450.681574074071</v>
      </c>
      <c r="R2077" s="8">
        <f t="shared" si="228"/>
        <v>41480.681574074071</v>
      </c>
      <c r="S2077" t="s">
        <v>8295</v>
      </c>
      <c r="T2077" t="str">
        <f t="shared" si="229"/>
        <v>technology</v>
      </c>
      <c r="U2077" t="str">
        <f t="shared" si="230"/>
        <v>hardware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14">
        <f t="shared" si="224"/>
        <v>116.35303146309367</v>
      </c>
      <c r="N2078" t="b">
        <v>1</v>
      </c>
      <c r="O2078" s="5">
        <f t="shared" si="225"/>
        <v>5.4334915642458101</v>
      </c>
      <c r="P2078" s="14">
        <f t="shared" si="226"/>
        <v>116.35303146309367</v>
      </c>
      <c r="Q2078" s="8">
        <f t="shared" si="227"/>
        <v>41803.880659722221</v>
      </c>
      <c r="R2078" s="8">
        <f t="shared" si="228"/>
        <v>41843.880659722221</v>
      </c>
      <c r="S2078" t="s">
        <v>8295</v>
      </c>
      <c r="T2078" t="str">
        <f t="shared" si="229"/>
        <v>technology</v>
      </c>
      <c r="U2078" t="str">
        <f t="shared" si="230"/>
        <v>hardware</v>
      </c>
    </row>
    <row r="2079" spans="1:21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14">
        <f t="shared" si="224"/>
        <v>307.20212765957444</v>
      </c>
      <c r="N2079" t="b">
        <v>1</v>
      </c>
      <c r="O2079" s="5">
        <f t="shared" si="225"/>
        <v>1.1550800000000001</v>
      </c>
      <c r="P2079" s="14">
        <f t="shared" si="226"/>
        <v>307.20212765957444</v>
      </c>
      <c r="Q2079" s="8">
        <f t="shared" si="227"/>
        <v>42103.042546296296</v>
      </c>
      <c r="R2079" s="8">
        <f t="shared" si="228"/>
        <v>42160.875</v>
      </c>
      <c r="S2079" t="s">
        <v>8295</v>
      </c>
      <c r="T2079" t="str">
        <f t="shared" si="229"/>
        <v>technology</v>
      </c>
      <c r="U2079" t="str">
        <f t="shared" si="230"/>
        <v>hardware</v>
      </c>
    </row>
    <row r="2080" spans="1:21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14">
        <f t="shared" si="224"/>
        <v>546.6875</v>
      </c>
      <c r="N2080" t="b">
        <v>1</v>
      </c>
      <c r="O2080" s="5">
        <f t="shared" si="225"/>
        <v>1.3120499999999999</v>
      </c>
      <c r="P2080" s="14">
        <f t="shared" si="226"/>
        <v>546.6875</v>
      </c>
      <c r="Q2080" s="8">
        <f t="shared" si="227"/>
        <v>42692.771493055552</v>
      </c>
      <c r="R2080" s="8">
        <f t="shared" si="228"/>
        <v>42722.771493055552</v>
      </c>
      <c r="S2080" t="s">
        <v>8295</v>
      </c>
      <c r="T2080" t="str">
        <f t="shared" si="229"/>
        <v>technology</v>
      </c>
      <c r="U2080" t="str">
        <f t="shared" si="230"/>
        <v>hardware</v>
      </c>
    </row>
    <row r="2081" spans="1:21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14">
        <f t="shared" si="224"/>
        <v>47.474464579901152</v>
      </c>
      <c r="N2081" t="b">
        <v>1</v>
      </c>
      <c r="O2081" s="5">
        <f t="shared" si="225"/>
        <v>2.8816999999999999</v>
      </c>
      <c r="P2081" s="14">
        <f t="shared" si="226"/>
        <v>47.474464579901152</v>
      </c>
      <c r="Q2081" s="8">
        <f t="shared" si="227"/>
        <v>42150.71056712963</v>
      </c>
      <c r="R2081" s="8">
        <f t="shared" si="228"/>
        <v>42180.791666666672</v>
      </c>
      <c r="S2081" t="s">
        <v>8295</v>
      </c>
      <c r="T2081" t="str">
        <f t="shared" si="229"/>
        <v>technology</v>
      </c>
      <c r="U2081" t="str">
        <f t="shared" si="230"/>
        <v>hardware</v>
      </c>
    </row>
    <row r="2082" spans="1:21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14">
        <f t="shared" si="224"/>
        <v>101.56</v>
      </c>
      <c r="N2082" t="b">
        <v>1</v>
      </c>
      <c r="O2082" s="5">
        <f t="shared" si="225"/>
        <v>5.0780000000000003</v>
      </c>
      <c r="P2082" s="14">
        <f t="shared" si="226"/>
        <v>101.56</v>
      </c>
      <c r="Q2082" s="8">
        <f t="shared" si="227"/>
        <v>42289.957175925927</v>
      </c>
      <c r="R2082" s="8">
        <f t="shared" si="228"/>
        <v>42319.998842592591</v>
      </c>
      <c r="S2082" t="s">
        <v>8295</v>
      </c>
      <c r="T2082" t="str">
        <f t="shared" si="229"/>
        <v>technology</v>
      </c>
      <c r="U2082" t="str">
        <f t="shared" si="230"/>
        <v>hardware</v>
      </c>
    </row>
    <row r="2083" spans="1:21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14">
        <f t="shared" si="224"/>
        <v>72.909090909090907</v>
      </c>
      <c r="N2083" t="b">
        <v>1</v>
      </c>
      <c r="O2083" s="5">
        <f t="shared" si="225"/>
        <v>1.1457142857142857</v>
      </c>
      <c r="P2083" s="14">
        <f t="shared" si="226"/>
        <v>72.909090909090907</v>
      </c>
      <c r="Q2083" s="8">
        <f t="shared" si="227"/>
        <v>41004.156886574077</v>
      </c>
      <c r="R2083" s="8">
        <f t="shared" si="228"/>
        <v>41045.207638888889</v>
      </c>
      <c r="S2083" t="s">
        <v>8279</v>
      </c>
      <c r="T2083" t="str">
        <f t="shared" si="229"/>
        <v>music</v>
      </c>
      <c r="U2083" t="str">
        <f t="shared" si="230"/>
        <v>indie rock</v>
      </c>
    </row>
    <row r="2084" spans="1:21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14">
        <f t="shared" si="224"/>
        <v>43.710526315789473</v>
      </c>
      <c r="N2084" t="b">
        <v>1</v>
      </c>
      <c r="O2084" s="5">
        <f t="shared" si="225"/>
        <v>1.1073333333333333</v>
      </c>
      <c r="P2084" s="14">
        <f t="shared" si="226"/>
        <v>43.710526315789473</v>
      </c>
      <c r="Q2084" s="8">
        <f t="shared" si="227"/>
        <v>40811.120324074072</v>
      </c>
      <c r="R2084" s="8">
        <f t="shared" si="228"/>
        <v>40871.161990740737</v>
      </c>
      <c r="S2084" t="s">
        <v>8279</v>
      </c>
      <c r="T2084" t="str">
        <f t="shared" si="229"/>
        <v>music</v>
      </c>
      <c r="U2084" t="str">
        <f t="shared" si="230"/>
        <v>indie rock</v>
      </c>
    </row>
    <row r="2085" spans="1:21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14">
        <f t="shared" si="224"/>
        <v>34</v>
      </c>
      <c r="N2085" t="b">
        <v>1</v>
      </c>
      <c r="O2085" s="5">
        <f t="shared" si="225"/>
        <v>1.1333333333333333</v>
      </c>
      <c r="P2085" s="14">
        <f t="shared" si="226"/>
        <v>34</v>
      </c>
      <c r="Q2085" s="8">
        <f t="shared" si="227"/>
        <v>41034.72216435185</v>
      </c>
      <c r="R2085" s="8">
        <f t="shared" si="228"/>
        <v>41064.72216435185</v>
      </c>
      <c r="S2085" t="s">
        <v>8279</v>
      </c>
      <c r="T2085" t="str">
        <f t="shared" si="229"/>
        <v>music</v>
      </c>
      <c r="U2085" t="str">
        <f t="shared" si="230"/>
        <v>indie rock</v>
      </c>
    </row>
    <row r="2086" spans="1:21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14">
        <f t="shared" si="224"/>
        <v>70.652173913043484</v>
      </c>
      <c r="N2086" t="b">
        <v>1</v>
      </c>
      <c r="O2086" s="5">
        <f t="shared" si="225"/>
        <v>1.0833333333333333</v>
      </c>
      <c r="P2086" s="14">
        <f t="shared" si="226"/>
        <v>70.652173913043484</v>
      </c>
      <c r="Q2086" s="8">
        <f t="shared" si="227"/>
        <v>41731.833124999997</v>
      </c>
      <c r="R2086" s="8">
        <f t="shared" si="228"/>
        <v>41763.290972222225</v>
      </c>
      <c r="S2086" t="s">
        <v>8279</v>
      </c>
      <c r="T2086" t="str">
        <f t="shared" si="229"/>
        <v>music</v>
      </c>
      <c r="U2086" t="str">
        <f t="shared" si="230"/>
        <v>indie rock</v>
      </c>
    </row>
    <row r="2087" spans="1:21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14">
        <f t="shared" si="224"/>
        <v>89.301204819277103</v>
      </c>
      <c r="N2087" t="b">
        <v>1</v>
      </c>
      <c r="O2087" s="5">
        <f t="shared" si="225"/>
        <v>1.2353333333333334</v>
      </c>
      <c r="P2087" s="14">
        <f t="shared" si="226"/>
        <v>89.301204819277103</v>
      </c>
      <c r="Q2087" s="8">
        <f t="shared" si="227"/>
        <v>41075.835497685184</v>
      </c>
      <c r="R2087" s="8">
        <f t="shared" si="228"/>
        <v>41105.835497685184</v>
      </c>
      <c r="S2087" t="s">
        <v>8279</v>
      </c>
      <c r="T2087" t="str">
        <f t="shared" si="229"/>
        <v>music</v>
      </c>
      <c r="U2087" t="str">
        <f t="shared" si="230"/>
        <v>indie rock</v>
      </c>
    </row>
    <row r="2088" spans="1:21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14">
        <f t="shared" si="224"/>
        <v>115.08571428571429</v>
      </c>
      <c r="N2088" t="b">
        <v>1</v>
      </c>
      <c r="O2088" s="5">
        <f t="shared" si="225"/>
        <v>1.0069999999999999</v>
      </c>
      <c r="P2088" s="14">
        <f t="shared" si="226"/>
        <v>115.08571428571429</v>
      </c>
      <c r="Q2088" s="8">
        <f t="shared" si="227"/>
        <v>40860.67050925926</v>
      </c>
      <c r="R2088" s="8">
        <f t="shared" si="228"/>
        <v>40891.207638888889</v>
      </c>
      <c r="S2088" t="s">
        <v>8279</v>
      </c>
      <c r="T2088" t="str">
        <f t="shared" si="229"/>
        <v>music</v>
      </c>
      <c r="U2088" t="str">
        <f t="shared" si="230"/>
        <v>indie rock</v>
      </c>
    </row>
    <row r="2089" spans="1:21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14">
        <f t="shared" si="224"/>
        <v>62.12</v>
      </c>
      <c r="N2089" t="b">
        <v>1</v>
      </c>
      <c r="O2089" s="5">
        <f t="shared" si="225"/>
        <v>1.0353333333333334</v>
      </c>
      <c r="P2089" s="14">
        <f t="shared" si="226"/>
        <v>62.12</v>
      </c>
      <c r="Q2089" s="8">
        <f t="shared" si="227"/>
        <v>40764.204375000001</v>
      </c>
      <c r="R2089" s="8">
        <f t="shared" si="228"/>
        <v>40794.204375000001</v>
      </c>
      <c r="S2089" t="s">
        <v>8279</v>
      </c>
      <c r="T2089" t="str">
        <f t="shared" si="229"/>
        <v>music</v>
      </c>
      <c r="U2089" t="str">
        <f t="shared" si="230"/>
        <v>indie rock</v>
      </c>
    </row>
    <row r="2090" spans="1:21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14">
        <f t="shared" si="224"/>
        <v>46.204266666666669</v>
      </c>
      <c r="N2090" t="b">
        <v>1</v>
      </c>
      <c r="O2090" s="5">
        <f t="shared" si="225"/>
        <v>1.1551066666666667</v>
      </c>
      <c r="P2090" s="14">
        <f t="shared" si="226"/>
        <v>46.204266666666669</v>
      </c>
      <c r="Q2090" s="8">
        <f t="shared" si="227"/>
        <v>40395.714722222219</v>
      </c>
      <c r="R2090" s="8">
        <f t="shared" si="228"/>
        <v>40432.165972222225</v>
      </c>
      <c r="S2090" t="s">
        <v>8279</v>
      </c>
      <c r="T2090" t="str">
        <f t="shared" si="229"/>
        <v>music</v>
      </c>
      <c r="U2090" t="str">
        <f t="shared" si="230"/>
        <v>indie rock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14">
        <f t="shared" si="224"/>
        <v>48.54854838709678</v>
      </c>
      <c r="N2091" t="b">
        <v>1</v>
      </c>
      <c r="O2091" s="5">
        <f t="shared" si="225"/>
        <v>1.2040040000000001</v>
      </c>
      <c r="P2091" s="14">
        <f t="shared" si="226"/>
        <v>48.54854838709678</v>
      </c>
      <c r="Q2091" s="8">
        <f t="shared" si="227"/>
        <v>41453.076319444444</v>
      </c>
      <c r="R2091" s="8">
        <f t="shared" si="228"/>
        <v>41488.076319444444</v>
      </c>
      <c r="S2091" t="s">
        <v>8279</v>
      </c>
      <c r="T2091" t="str">
        <f t="shared" si="229"/>
        <v>music</v>
      </c>
      <c r="U2091" t="str">
        <f t="shared" si="230"/>
        <v>indie rock</v>
      </c>
    </row>
    <row r="2092" spans="1:21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14">
        <f t="shared" si="224"/>
        <v>57.520187499999999</v>
      </c>
      <c r="N2092" t="b">
        <v>1</v>
      </c>
      <c r="O2092" s="5">
        <f t="shared" si="225"/>
        <v>1.1504037499999999</v>
      </c>
      <c r="P2092" s="14">
        <f t="shared" si="226"/>
        <v>57.520187499999999</v>
      </c>
      <c r="Q2092" s="8">
        <f t="shared" si="227"/>
        <v>41299.381423611114</v>
      </c>
      <c r="R2092" s="8">
        <f t="shared" si="228"/>
        <v>41329.381423611114</v>
      </c>
      <c r="S2092" t="s">
        <v>8279</v>
      </c>
      <c r="T2092" t="str">
        <f t="shared" si="229"/>
        <v>music</v>
      </c>
      <c r="U2092" t="str">
        <f t="shared" si="230"/>
        <v>indie rock</v>
      </c>
    </row>
    <row r="2093" spans="1:21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14">
        <f t="shared" si="224"/>
        <v>88.147154471544724</v>
      </c>
      <c r="N2093" t="b">
        <v>1</v>
      </c>
      <c r="O2093" s="5">
        <f t="shared" si="225"/>
        <v>1.2046777777777777</v>
      </c>
      <c r="P2093" s="14">
        <f t="shared" si="226"/>
        <v>88.147154471544724</v>
      </c>
      <c r="Q2093" s="8">
        <f t="shared" si="227"/>
        <v>40555.322662037033</v>
      </c>
      <c r="R2093" s="8">
        <f t="shared" si="228"/>
        <v>40603.833333333336</v>
      </c>
      <c r="S2093" t="s">
        <v>8279</v>
      </c>
      <c r="T2093" t="str">
        <f t="shared" si="229"/>
        <v>music</v>
      </c>
      <c r="U2093" t="str">
        <f t="shared" si="230"/>
        <v>indie rock</v>
      </c>
    </row>
    <row r="2094" spans="1:21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14">
        <f t="shared" si="224"/>
        <v>110.49090909090908</v>
      </c>
      <c r="N2094" t="b">
        <v>1</v>
      </c>
      <c r="O2094" s="5">
        <f t="shared" si="225"/>
        <v>1.0128333333333333</v>
      </c>
      <c r="P2094" s="14">
        <f t="shared" si="226"/>
        <v>110.49090909090908</v>
      </c>
      <c r="Q2094" s="8">
        <f t="shared" si="227"/>
        <v>40763.707546296297</v>
      </c>
      <c r="R2094" s="8">
        <f t="shared" si="228"/>
        <v>40823.707546296297</v>
      </c>
      <c r="S2094" t="s">
        <v>8279</v>
      </c>
      <c r="T2094" t="str">
        <f t="shared" si="229"/>
        <v>music</v>
      </c>
      <c r="U2094" t="str">
        <f t="shared" si="230"/>
        <v>indie rock</v>
      </c>
    </row>
    <row r="2095" spans="1:21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14">
        <f t="shared" si="224"/>
        <v>66.826086956521735</v>
      </c>
      <c r="N2095" t="b">
        <v>1</v>
      </c>
      <c r="O2095" s="5">
        <f t="shared" si="225"/>
        <v>1.0246666666666666</v>
      </c>
      <c r="P2095" s="14">
        <f t="shared" si="226"/>
        <v>66.826086956521735</v>
      </c>
      <c r="Q2095" s="8">
        <f t="shared" si="227"/>
        <v>41205.854537037041</v>
      </c>
      <c r="R2095" s="8">
        <f t="shared" si="228"/>
        <v>41265.896203703705</v>
      </c>
      <c r="S2095" t="s">
        <v>8279</v>
      </c>
      <c r="T2095" t="str">
        <f t="shared" si="229"/>
        <v>music</v>
      </c>
      <c r="U2095" t="str">
        <f t="shared" si="230"/>
        <v>indie rock</v>
      </c>
    </row>
    <row r="2096" spans="1:21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14">
        <f t="shared" si="224"/>
        <v>58.597222222222221</v>
      </c>
      <c r="N2096" t="b">
        <v>1</v>
      </c>
      <c r="O2096" s="5">
        <f t="shared" si="225"/>
        <v>1.2054285714285715</v>
      </c>
      <c r="P2096" s="14">
        <f t="shared" si="226"/>
        <v>58.597222222222221</v>
      </c>
      <c r="Q2096" s="8">
        <f t="shared" si="227"/>
        <v>40939.02002314815</v>
      </c>
      <c r="R2096" s="8">
        <f t="shared" si="228"/>
        <v>40973.125</v>
      </c>
      <c r="S2096" t="s">
        <v>8279</v>
      </c>
      <c r="T2096" t="str">
        <f t="shared" si="229"/>
        <v>music</v>
      </c>
      <c r="U2096" t="str">
        <f t="shared" si="230"/>
        <v>indie rock</v>
      </c>
    </row>
    <row r="2097" spans="1:21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14">
        <f t="shared" si="224"/>
        <v>113.63636363636364</v>
      </c>
      <c r="N2097" t="b">
        <v>1</v>
      </c>
      <c r="O2097" s="5">
        <f t="shared" si="225"/>
        <v>1</v>
      </c>
      <c r="P2097" s="14">
        <f t="shared" si="226"/>
        <v>113.63636363636364</v>
      </c>
      <c r="Q2097" s="8">
        <f t="shared" si="227"/>
        <v>40758.733483796292</v>
      </c>
      <c r="R2097" s="8">
        <f t="shared" si="228"/>
        <v>40818.733483796292</v>
      </c>
      <c r="S2097" t="s">
        <v>8279</v>
      </c>
      <c r="T2097" t="str">
        <f t="shared" si="229"/>
        <v>music</v>
      </c>
      <c r="U2097" t="str">
        <f t="shared" si="230"/>
        <v>indie rock</v>
      </c>
    </row>
    <row r="2098" spans="1:21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14">
        <f t="shared" si="224"/>
        <v>43.571428571428569</v>
      </c>
      <c r="N2098" t="b">
        <v>1</v>
      </c>
      <c r="O2098" s="5">
        <f t="shared" si="225"/>
        <v>1.0166666666666666</v>
      </c>
      <c r="P2098" s="14">
        <f t="shared" si="226"/>
        <v>43.571428571428569</v>
      </c>
      <c r="Q2098" s="8">
        <f t="shared" si="227"/>
        <v>41192.758506944447</v>
      </c>
      <c r="R2098" s="8">
        <f t="shared" si="228"/>
        <v>41208.165972222225</v>
      </c>
      <c r="S2098" t="s">
        <v>8279</v>
      </c>
      <c r="T2098" t="str">
        <f t="shared" si="229"/>
        <v>music</v>
      </c>
      <c r="U2098" t="str">
        <f t="shared" si="230"/>
        <v>indie rock</v>
      </c>
    </row>
    <row r="2099" spans="1:21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14">
        <f t="shared" si="224"/>
        <v>78.94736842105263</v>
      </c>
      <c r="N2099" t="b">
        <v>1</v>
      </c>
      <c r="O2099" s="5">
        <f t="shared" si="225"/>
        <v>1</v>
      </c>
      <c r="P2099" s="14">
        <f t="shared" si="226"/>
        <v>78.94736842105263</v>
      </c>
      <c r="Q2099" s="8">
        <f t="shared" si="227"/>
        <v>40818.58489583333</v>
      </c>
      <c r="R2099" s="8">
        <f t="shared" si="228"/>
        <v>40878.626562500001</v>
      </c>
      <c r="S2099" t="s">
        <v>8279</v>
      </c>
      <c r="T2099" t="str">
        <f t="shared" si="229"/>
        <v>music</v>
      </c>
      <c r="U2099" t="str">
        <f t="shared" si="230"/>
        <v>indie rock</v>
      </c>
    </row>
    <row r="2100" spans="1:21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14">
        <f t="shared" si="224"/>
        <v>188.125</v>
      </c>
      <c r="N2100" t="b">
        <v>1</v>
      </c>
      <c r="O2100" s="5">
        <f t="shared" si="225"/>
        <v>1.0033333333333334</v>
      </c>
      <c r="P2100" s="14">
        <f t="shared" si="226"/>
        <v>188.125</v>
      </c>
      <c r="Q2100" s="8">
        <f t="shared" si="227"/>
        <v>40946.11383101852</v>
      </c>
      <c r="R2100" s="8">
        <f t="shared" si="228"/>
        <v>40976.11383101852</v>
      </c>
      <c r="S2100" t="s">
        <v>8279</v>
      </c>
      <c r="T2100" t="str">
        <f t="shared" si="229"/>
        <v>music</v>
      </c>
      <c r="U2100" t="str">
        <f t="shared" si="230"/>
        <v>indie rock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14">
        <f t="shared" si="224"/>
        <v>63.031746031746032</v>
      </c>
      <c r="N2101" t="b">
        <v>1</v>
      </c>
      <c r="O2101" s="5">
        <f t="shared" si="225"/>
        <v>1.3236666666666668</v>
      </c>
      <c r="P2101" s="14">
        <f t="shared" si="226"/>
        <v>63.031746031746032</v>
      </c>
      <c r="Q2101" s="8">
        <f t="shared" si="227"/>
        <v>42173.746342592596</v>
      </c>
      <c r="R2101" s="8">
        <f t="shared" si="228"/>
        <v>42187.152777777781</v>
      </c>
      <c r="S2101" t="s">
        <v>8279</v>
      </c>
      <c r="T2101" t="str">
        <f t="shared" si="229"/>
        <v>music</v>
      </c>
      <c r="U2101" t="str">
        <f t="shared" si="230"/>
        <v>indie rock</v>
      </c>
    </row>
    <row r="2102" spans="1:21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14">
        <f t="shared" si="224"/>
        <v>30.37037037037037</v>
      </c>
      <c r="N2102" t="b">
        <v>1</v>
      </c>
      <c r="O2102" s="5">
        <f t="shared" si="225"/>
        <v>1.3666666666666667</v>
      </c>
      <c r="P2102" s="14">
        <f t="shared" si="226"/>
        <v>30.37037037037037</v>
      </c>
      <c r="Q2102" s="8">
        <f t="shared" si="227"/>
        <v>41074.834965277776</v>
      </c>
      <c r="R2102" s="8">
        <f t="shared" si="228"/>
        <v>41090.165972222225</v>
      </c>
      <c r="S2102" t="s">
        <v>8279</v>
      </c>
      <c r="T2102" t="str">
        <f t="shared" si="229"/>
        <v>music</v>
      </c>
      <c r="U2102" t="str">
        <f t="shared" si="230"/>
        <v>indie rock</v>
      </c>
    </row>
    <row r="2103" spans="1:21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14">
        <f t="shared" si="224"/>
        <v>51.477272727272727</v>
      </c>
      <c r="N2103" t="b">
        <v>1</v>
      </c>
      <c r="O2103" s="5">
        <f t="shared" si="225"/>
        <v>1.1325000000000001</v>
      </c>
      <c r="P2103" s="14">
        <f t="shared" si="226"/>
        <v>51.477272727272727</v>
      </c>
      <c r="Q2103" s="8">
        <f t="shared" si="227"/>
        <v>40892.149467592593</v>
      </c>
      <c r="R2103" s="8">
        <f t="shared" si="228"/>
        <v>40952.149467592593</v>
      </c>
      <c r="S2103" t="s">
        <v>8279</v>
      </c>
      <c r="T2103" t="str">
        <f t="shared" si="229"/>
        <v>music</v>
      </c>
      <c r="U2103" t="str">
        <f t="shared" si="230"/>
        <v>indie rock</v>
      </c>
    </row>
    <row r="2104" spans="1:21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14">
        <f t="shared" si="224"/>
        <v>35.789473684210527</v>
      </c>
      <c r="N2104" t="b">
        <v>1</v>
      </c>
      <c r="O2104" s="5">
        <f t="shared" si="225"/>
        <v>1.36</v>
      </c>
      <c r="P2104" s="14">
        <f t="shared" si="226"/>
        <v>35.789473684210527</v>
      </c>
      <c r="Q2104" s="8">
        <f t="shared" si="227"/>
        <v>40638.868611111109</v>
      </c>
      <c r="R2104" s="8">
        <f t="shared" si="228"/>
        <v>40668.868611111109</v>
      </c>
      <c r="S2104" t="s">
        <v>8279</v>
      </c>
      <c r="T2104" t="str">
        <f t="shared" si="229"/>
        <v>music</v>
      </c>
      <c r="U2104" t="str">
        <f t="shared" si="230"/>
        <v>indie rock</v>
      </c>
    </row>
    <row r="2105" spans="1:2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14">
        <f t="shared" si="224"/>
        <v>98.817391304347822</v>
      </c>
      <c r="N2105" t="b">
        <v>1</v>
      </c>
      <c r="O2105" s="5">
        <f t="shared" si="225"/>
        <v>1.4612318374694613</v>
      </c>
      <c r="P2105" s="14">
        <f t="shared" si="226"/>
        <v>98.817391304347822</v>
      </c>
      <c r="Q2105" s="8">
        <f t="shared" si="227"/>
        <v>41192.754942129628</v>
      </c>
      <c r="R2105" s="8">
        <f t="shared" si="228"/>
        <v>41222.7966087963</v>
      </c>
      <c r="S2105" t="s">
        <v>8279</v>
      </c>
      <c r="T2105" t="str">
        <f t="shared" si="229"/>
        <v>music</v>
      </c>
      <c r="U2105" t="str">
        <f t="shared" si="230"/>
        <v>indie rock</v>
      </c>
    </row>
    <row r="2106" spans="1:21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14">
        <f t="shared" si="224"/>
        <v>28</v>
      </c>
      <c r="N2106" t="b">
        <v>1</v>
      </c>
      <c r="O2106" s="5">
        <f t="shared" si="225"/>
        <v>1.2949999999999999</v>
      </c>
      <c r="P2106" s="14">
        <f t="shared" si="226"/>
        <v>28</v>
      </c>
      <c r="Q2106" s="8">
        <f t="shared" si="227"/>
        <v>41394.074467592596</v>
      </c>
      <c r="R2106" s="8">
        <f t="shared" si="228"/>
        <v>41425</v>
      </c>
      <c r="S2106" t="s">
        <v>8279</v>
      </c>
      <c r="T2106" t="str">
        <f t="shared" si="229"/>
        <v>music</v>
      </c>
      <c r="U2106" t="str">
        <f t="shared" si="230"/>
        <v>indie rock</v>
      </c>
    </row>
    <row r="2107" spans="1:21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14">
        <f t="shared" si="224"/>
        <v>51.313131313131315</v>
      </c>
      <c r="N2107" t="b">
        <v>1</v>
      </c>
      <c r="O2107" s="5">
        <f t="shared" si="225"/>
        <v>2.54</v>
      </c>
      <c r="P2107" s="14">
        <f t="shared" si="226"/>
        <v>51.313131313131315</v>
      </c>
      <c r="Q2107" s="8">
        <f t="shared" si="227"/>
        <v>41951.788807870369</v>
      </c>
      <c r="R2107" s="8">
        <f t="shared" si="228"/>
        <v>41964.166666666672</v>
      </c>
      <c r="S2107" t="s">
        <v>8279</v>
      </c>
      <c r="T2107" t="str">
        <f t="shared" si="229"/>
        <v>music</v>
      </c>
      <c r="U2107" t="str">
        <f t="shared" si="230"/>
        <v>indie rock</v>
      </c>
    </row>
    <row r="2108" spans="1:21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14">
        <f t="shared" si="224"/>
        <v>53.522727272727273</v>
      </c>
      <c r="N2108" t="b">
        <v>1</v>
      </c>
      <c r="O2108" s="5">
        <f t="shared" si="225"/>
        <v>1.0704545454545455</v>
      </c>
      <c r="P2108" s="14">
        <f t="shared" si="226"/>
        <v>53.522727272727273</v>
      </c>
      <c r="Q2108" s="8">
        <f t="shared" si="227"/>
        <v>41270.21497685185</v>
      </c>
      <c r="R2108" s="8">
        <f t="shared" si="228"/>
        <v>41300.21497685185</v>
      </c>
      <c r="S2108" t="s">
        <v>8279</v>
      </c>
      <c r="T2108" t="str">
        <f t="shared" si="229"/>
        <v>music</v>
      </c>
      <c r="U2108" t="str">
        <f t="shared" si="230"/>
        <v>indie rock</v>
      </c>
    </row>
    <row r="2109" spans="1:21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14">
        <f t="shared" si="224"/>
        <v>37.149310344827583</v>
      </c>
      <c r="N2109" t="b">
        <v>1</v>
      </c>
      <c r="O2109" s="5">
        <f t="shared" si="225"/>
        <v>1.0773299999999999</v>
      </c>
      <c r="P2109" s="14">
        <f t="shared" si="226"/>
        <v>37.149310344827583</v>
      </c>
      <c r="Q2109" s="8">
        <f t="shared" si="227"/>
        <v>41934.71056712963</v>
      </c>
      <c r="R2109" s="8">
        <f t="shared" si="228"/>
        <v>41955.752233796295</v>
      </c>
      <c r="S2109" t="s">
        <v>8279</v>
      </c>
      <c r="T2109" t="str">
        <f t="shared" si="229"/>
        <v>music</v>
      </c>
      <c r="U2109" t="str">
        <f t="shared" si="230"/>
        <v>indie rock</v>
      </c>
    </row>
    <row r="2110" spans="1:21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14">
        <f t="shared" si="224"/>
        <v>89.895287958115176</v>
      </c>
      <c r="N2110" t="b">
        <v>1</v>
      </c>
      <c r="O2110" s="5">
        <f t="shared" si="225"/>
        <v>1.0731250000000001</v>
      </c>
      <c r="P2110" s="14">
        <f t="shared" si="226"/>
        <v>89.895287958115176</v>
      </c>
      <c r="Q2110" s="8">
        <f t="shared" si="227"/>
        <v>41135.175694444442</v>
      </c>
      <c r="R2110" s="8">
        <f t="shared" si="228"/>
        <v>41162.163194444445</v>
      </c>
      <c r="S2110" t="s">
        <v>8279</v>
      </c>
      <c r="T2110" t="str">
        <f t="shared" si="229"/>
        <v>music</v>
      </c>
      <c r="U2110" t="str">
        <f t="shared" si="230"/>
        <v>indie rock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14">
        <f t="shared" si="224"/>
        <v>106.52500000000001</v>
      </c>
      <c r="N2111" t="b">
        <v>1</v>
      </c>
      <c r="O2111" s="5">
        <f t="shared" si="225"/>
        <v>1.06525</v>
      </c>
      <c r="P2111" s="14">
        <f t="shared" si="226"/>
        <v>106.52500000000001</v>
      </c>
      <c r="Q2111" s="8">
        <f t="shared" si="227"/>
        <v>42160.708530092597</v>
      </c>
      <c r="R2111" s="8">
        <f t="shared" si="228"/>
        <v>42190.708530092597</v>
      </c>
      <c r="S2111" t="s">
        <v>8279</v>
      </c>
      <c r="T2111" t="str">
        <f t="shared" si="229"/>
        <v>music</v>
      </c>
      <c r="U2111" t="str">
        <f t="shared" si="230"/>
        <v>indie rock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14">
        <f t="shared" si="224"/>
        <v>52.815789473684212</v>
      </c>
      <c r="N2112" t="b">
        <v>1</v>
      </c>
      <c r="O2112" s="5">
        <f t="shared" si="225"/>
        <v>1.0035000000000001</v>
      </c>
      <c r="P2112" s="14">
        <f t="shared" si="226"/>
        <v>52.815789473684212</v>
      </c>
      <c r="Q2112" s="8">
        <f t="shared" si="227"/>
        <v>41759.670937499999</v>
      </c>
      <c r="R2112" s="8">
        <f t="shared" si="228"/>
        <v>41787.207638888889</v>
      </c>
      <c r="S2112" t="s">
        <v>8279</v>
      </c>
      <c r="T2112" t="str">
        <f t="shared" si="229"/>
        <v>music</v>
      </c>
      <c r="U2112" t="str">
        <f t="shared" si="230"/>
        <v>indie rock</v>
      </c>
    </row>
    <row r="2113" spans="1:21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14">
        <f t="shared" si="224"/>
        <v>54.615384615384613</v>
      </c>
      <c r="N2113" t="b">
        <v>1</v>
      </c>
      <c r="O2113" s="5">
        <f t="shared" si="225"/>
        <v>1.0649999999999999</v>
      </c>
      <c r="P2113" s="14">
        <f t="shared" si="226"/>
        <v>54.615384615384613</v>
      </c>
      <c r="Q2113" s="8">
        <f t="shared" si="227"/>
        <v>40703.197048611109</v>
      </c>
      <c r="R2113" s="8">
        <f t="shared" si="228"/>
        <v>40770.041666666664</v>
      </c>
      <c r="S2113" t="s">
        <v>8279</v>
      </c>
      <c r="T2113" t="str">
        <f t="shared" si="229"/>
        <v>music</v>
      </c>
      <c r="U2113" t="str">
        <f t="shared" si="230"/>
        <v>indie rock</v>
      </c>
    </row>
    <row r="2114" spans="1:21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14">
        <f t="shared" ref="M2114:M2177" si="231">$E2114/$L2114</f>
        <v>27.272727272727273</v>
      </c>
      <c r="N2114" t="b">
        <v>1</v>
      </c>
      <c r="O2114" s="5">
        <f t="shared" ref="O2114:O2177" si="232">E2114/D2114</f>
        <v>1</v>
      </c>
      <c r="P2114" s="14">
        <f t="shared" ref="P2114:P2177" si="233">$E2114/$L2114</f>
        <v>27.272727272727273</v>
      </c>
      <c r="Q2114" s="8">
        <f t="shared" ref="Q2114:Q2177" si="234">(((J2114/60)/60)/24)+DATE(1970,1,1)</f>
        <v>41365.928159722222</v>
      </c>
      <c r="R2114" s="8">
        <f t="shared" ref="R2114:R2177" si="235">(((I2114/60)/60)/24)+DATE(1970,1,1)</f>
        <v>41379.928159722222</v>
      </c>
      <c r="S2114" t="s">
        <v>8279</v>
      </c>
      <c r="T2114" t="str">
        <f t="shared" ref="T2114:T2177" si="236">LEFT(S2114, SEARCH("/",S2114,1)-1)</f>
        <v>music</v>
      </c>
      <c r="U2114" t="str">
        <f t="shared" ref="U2114:U2177" si="237">RIGHT(S2114,LEN(S2114)-SEARCH("/",S2114,1))</f>
        <v>indie rock</v>
      </c>
    </row>
    <row r="2115" spans="1:2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14">
        <f t="shared" si="231"/>
        <v>68.598130841121488</v>
      </c>
      <c r="N2115" t="b">
        <v>1</v>
      </c>
      <c r="O2115" s="5">
        <f t="shared" si="232"/>
        <v>1.0485714285714285</v>
      </c>
      <c r="P2115" s="14">
        <f t="shared" si="233"/>
        <v>68.598130841121488</v>
      </c>
      <c r="Q2115" s="8">
        <f t="shared" si="234"/>
        <v>41870.86546296296</v>
      </c>
      <c r="R2115" s="8">
        <f t="shared" si="235"/>
        <v>41905.86546296296</v>
      </c>
      <c r="S2115" t="s">
        <v>8279</v>
      </c>
      <c r="T2115" t="str">
        <f t="shared" si="236"/>
        <v>music</v>
      </c>
      <c r="U2115" t="str">
        <f t="shared" si="237"/>
        <v>indie rock</v>
      </c>
    </row>
    <row r="2116" spans="1:21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14">
        <f t="shared" si="231"/>
        <v>35.612244897959187</v>
      </c>
      <c r="N2116" t="b">
        <v>1</v>
      </c>
      <c r="O2116" s="5">
        <f t="shared" si="232"/>
        <v>1.0469999999999999</v>
      </c>
      <c r="P2116" s="14">
        <f t="shared" si="233"/>
        <v>35.612244897959187</v>
      </c>
      <c r="Q2116" s="8">
        <f t="shared" si="234"/>
        <v>40458.815625000003</v>
      </c>
      <c r="R2116" s="8">
        <f t="shared" si="235"/>
        <v>40521.207638888889</v>
      </c>
      <c r="S2116" t="s">
        <v>8279</v>
      </c>
      <c r="T2116" t="str">
        <f t="shared" si="236"/>
        <v>music</v>
      </c>
      <c r="U2116" t="str">
        <f t="shared" si="237"/>
        <v>indie rock</v>
      </c>
    </row>
    <row r="2117" spans="1:21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14">
        <f t="shared" si="231"/>
        <v>94.027777777777771</v>
      </c>
      <c r="N2117" t="b">
        <v>1</v>
      </c>
      <c r="O2117" s="5">
        <f t="shared" si="232"/>
        <v>2.2566666666666668</v>
      </c>
      <c r="P2117" s="14">
        <f t="shared" si="233"/>
        <v>94.027777777777771</v>
      </c>
      <c r="Q2117" s="8">
        <f t="shared" si="234"/>
        <v>40564.081030092595</v>
      </c>
      <c r="R2117" s="8">
        <f t="shared" si="235"/>
        <v>40594.081030092595</v>
      </c>
      <c r="S2117" t="s">
        <v>8279</v>
      </c>
      <c r="T2117" t="str">
        <f t="shared" si="236"/>
        <v>music</v>
      </c>
      <c r="U2117" t="str">
        <f t="shared" si="237"/>
        <v>indie rock</v>
      </c>
    </row>
    <row r="2118" spans="1:21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14">
        <f t="shared" si="231"/>
        <v>526.45652173913038</v>
      </c>
      <c r="N2118" t="b">
        <v>1</v>
      </c>
      <c r="O2118" s="5">
        <f t="shared" si="232"/>
        <v>1.0090416666666666</v>
      </c>
      <c r="P2118" s="14">
        <f t="shared" si="233"/>
        <v>526.45652173913038</v>
      </c>
      <c r="Q2118" s="8">
        <f t="shared" si="234"/>
        <v>41136.777812500004</v>
      </c>
      <c r="R2118" s="8">
        <f t="shared" si="235"/>
        <v>41184.777812500004</v>
      </c>
      <c r="S2118" t="s">
        <v>8279</v>
      </c>
      <c r="T2118" t="str">
        <f t="shared" si="236"/>
        <v>music</v>
      </c>
      <c r="U2118" t="str">
        <f t="shared" si="237"/>
        <v>indie rock</v>
      </c>
    </row>
    <row r="2119" spans="1:21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14">
        <f t="shared" si="231"/>
        <v>50.657142857142858</v>
      </c>
      <c r="N2119" t="b">
        <v>1</v>
      </c>
      <c r="O2119" s="5">
        <f t="shared" si="232"/>
        <v>1.4775</v>
      </c>
      <c r="P2119" s="14">
        <f t="shared" si="233"/>
        <v>50.657142857142858</v>
      </c>
      <c r="Q2119" s="8">
        <f t="shared" si="234"/>
        <v>42290.059594907405</v>
      </c>
      <c r="R2119" s="8">
        <f t="shared" si="235"/>
        <v>42304.207638888889</v>
      </c>
      <c r="S2119" t="s">
        <v>8279</v>
      </c>
      <c r="T2119" t="str">
        <f t="shared" si="236"/>
        <v>music</v>
      </c>
      <c r="U2119" t="str">
        <f t="shared" si="237"/>
        <v>indie rock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14">
        <f t="shared" si="231"/>
        <v>79.182941176470578</v>
      </c>
      <c r="N2120" t="b">
        <v>1</v>
      </c>
      <c r="O2120" s="5">
        <f t="shared" si="232"/>
        <v>1.3461099999999999</v>
      </c>
      <c r="P2120" s="14">
        <f t="shared" si="233"/>
        <v>79.182941176470578</v>
      </c>
      <c r="Q2120" s="8">
        <f t="shared" si="234"/>
        <v>40718.839537037034</v>
      </c>
      <c r="R2120" s="8">
        <f t="shared" si="235"/>
        <v>40748.839537037034</v>
      </c>
      <c r="S2120" t="s">
        <v>8279</v>
      </c>
      <c r="T2120" t="str">
        <f t="shared" si="236"/>
        <v>music</v>
      </c>
      <c r="U2120" t="str">
        <f t="shared" si="237"/>
        <v>indie rock</v>
      </c>
    </row>
    <row r="2121" spans="1:21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14">
        <f t="shared" si="231"/>
        <v>91.590909090909093</v>
      </c>
      <c r="N2121" t="b">
        <v>1</v>
      </c>
      <c r="O2121" s="5">
        <f t="shared" si="232"/>
        <v>1.0075000000000001</v>
      </c>
      <c r="P2121" s="14">
        <f t="shared" si="233"/>
        <v>91.590909090909093</v>
      </c>
      <c r="Q2121" s="8">
        <f t="shared" si="234"/>
        <v>41107.130150462966</v>
      </c>
      <c r="R2121" s="8">
        <f t="shared" si="235"/>
        <v>41137.130150462966</v>
      </c>
      <c r="S2121" t="s">
        <v>8279</v>
      </c>
      <c r="T2121" t="str">
        <f t="shared" si="236"/>
        <v>music</v>
      </c>
      <c r="U2121" t="str">
        <f t="shared" si="237"/>
        <v>indie rock</v>
      </c>
    </row>
    <row r="2122" spans="1:21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14">
        <f t="shared" si="231"/>
        <v>116.96275362318841</v>
      </c>
      <c r="N2122" t="b">
        <v>1</v>
      </c>
      <c r="O2122" s="5">
        <f t="shared" si="232"/>
        <v>1.00880375</v>
      </c>
      <c r="P2122" s="14">
        <f t="shared" si="233"/>
        <v>116.96275362318841</v>
      </c>
      <c r="Q2122" s="8">
        <f t="shared" si="234"/>
        <v>41591.964537037034</v>
      </c>
      <c r="R2122" s="8">
        <f t="shared" si="235"/>
        <v>41640.964537037034</v>
      </c>
      <c r="S2122" t="s">
        <v>8279</v>
      </c>
      <c r="T2122" t="str">
        <f t="shared" si="236"/>
        <v>music</v>
      </c>
      <c r="U2122" t="str">
        <f t="shared" si="237"/>
        <v>indie rock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14">
        <f t="shared" si="231"/>
        <v>28.4</v>
      </c>
      <c r="N2123" t="b">
        <v>0</v>
      </c>
      <c r="O2123" s="5">
        <f t="shared" si="232"/>
        <v>5.6800000000000002E-3</v>
      </c>
      <c r="P2123" s="14">
        <f t="shared" si="233"/>
        <v>28.4</v>
      </c>
      <c r="Q2123" s="8">
        <f t="shared" si="234"/>
        <v>42716.7424537037</v>
      </c>
      <c r="R2123" s="8">
        <f t="shared" si="235"/>
        <v>42746.7424537037</v>
      </c>
      <c r="S2123" t="s">
        <v>8282</v>
      </c>
      <c r="T2123" t="str">
        <f t="shared" si="236"/>
        <v>games</v>
      </c>
      <c r="U2123" t="str">
        <f t="shared" si="237"/>
        <v>video games</v>
      </c>
    </row>
    <row r="2124" spans="1:21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14">
        <f t="shared" si="231"/>
        <v>103.33333333333333</v>
      </c>
      <c r="N2124" t="b">
        <v>0</v>
      </c>
      <c r="O2124" s="5">
        <f t="shared" si="232"/>
        <v>3.875E-3</v>
      </c>
      <c r="P2124" s="14">
        <f t="shared" si="233"/>
        <v>103.33333333333333</v>
      </c>
      <c r="Q2124" s="8">
        <f t="shared" si="234"/>
        <v>42712.300567129627</v>
      </c>
      <c r="R2124" s="8">
        <f t="shared" si="235"/>
        <v>42742.300567129627</v>
      </c>
      <c r="S2124" t="s">
        <v>8282</v>
      </c>
      <c r="T2124" t="str">
        <f t="shared" si="236"/>
        <v>games</v>
      </c>
      <c r="U2124" t="str">
        <f t="shared" si="237"/>
        <v>video games</v>
      </c>
    </row>
    <row r="2125" spans="1:21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14">
        <f t="shared" si="231"/>
        <v>10</v>
      </c>
      <c r="N2125" t="b">
        <v>0</v>
      </c>
      <c r="O2125" s="5">
        <f t="shared" si="232"/>
        <v>0.1</v>
      </c>
      <c r="P2125" s="14">
        <f t="shared" si="233"/>
        <v>10</v>
      </c>
      <c r="Q2125" s="8">
        <f t="shared" si="234"/>
        <v>40198.424849537041</v>
      </c>
      <c r="R2125" s="8">
        <f t="shared" si="235"/>
        <v>40252.290972222225</v>
      </c>
      <c r="S2125" t="s">
        <v>8282</v>
      </c>
      <c r="T2125" t="str">
        <f t="shared" si="236"/>
        <v>games</v>
      </c>
      <c r="U2125" t="str">
        <f t="shared" si="237"/>
        <v>video games</v>
      </c>
    </row>
    <row r="2126" spans="1:21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14">
        <f t="shared" si="231"/>
        <v>23</v>
      </c>
      <c r="N2126" t="b">
        <v>0</v>
      </c>
      <c r="O2126" s="5">
        <f t="shared" si="232"/>
        <v>0.10454545454545454</v>
      </c>
      <c r="P2126" s="14">
        <f t="shared" si="233"/>
        <v>23</v>
      </c>
      <c r="Q2126" s="8">
        <f t="shared" si="234"/>
        <v>40464.028182870366</v>
      </c>
      <c r="R2126" s="8">
        <f t="shared" si="235"/>
        <v>40512.208333333336</v>
      </c>
      <c r="S2126" t="s">
        <v>8282</v>
      </c>
      <c r="T2126" t="str">
        <f t="shared" si="236"/>
        <v>games</v>
      </c>
      <c r="U2126" t="str">
        <f t="shared" si="237"/>
        <v>video games</v>
      </c>
    </row>
    <row r="2127" spans="1:21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14">
        <f t="shared" si="231"/>
        <v>31.555555555555557</v>
      </c>
      <c r="N2127" t="b">
        <v>0</v>
      </c>
      <c r="O2127" s="5">
        <f t="shared" si="232"/>
        <v>1.4200000000000001E-2</v>
      </c>
      <c r="P2127" s="14">
        <f t="shared" si="233"/>
        <v>31.555555555555557</v>
      </c>
      <c r="Q2127" s="8">
        <f t="shared" si="234"/>
        <v>42191.023530092592</v>
      </c>
      <c r="R2127" s="8">
        <f t="shared" si="235"/>
        <v>42221.023530092592</v>
      </c>
      <c r="S2127" t="s">
        <v>8282</v>
      </c>
      <c r="T2127" t="str">
        <f t="shared" si="236"/>
        <v>games</v>
      </c>
      <c r="U2127" t="str">
        <f t="shared" si="237"/>
        <v>video games</v>
      </c>
    </row>
    <row r="2128" spans="1:21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14">
        <f t="shared" si="231"/>
        <v>5</v>
      </c>
      <c r="N2128" t="b">
        <v>0</v>
      </c>
      <c r="O2128" s="5">
        <f t="shared" si="232"/>
        <v>5.0000000000000001E-4</v>
      </c>
      <c r="P2128" s="14">
        <f t="shared" si="233"/>
        <v>5</v>
      </c>
      <c r="Q2128" s="8">
        <f t="shared" si="234"/>
        <v>41951.973229166666</v>
      </c>
      <c r="R2128" s="8">
        <f t="shared" si="235"/>
        <v>41981.973229166666</v>
      </c>
      <c r="S2128" t="s">
        <v>8282</v>
      </c>
      <c r="T2128" t="str">
        <f t="shared" si="236"/>
        <v>games</v>
      </c>
      <c r="U2128" t="str">
        <f t="shared" si="237"/>
        <v>video games</v>
      </c>
    </row>
    <row r="2129" spans="1:2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14">
        <f t="shared" si="231"/>
        <v>34.220338983050844</v>
      </c>
      <c r="N2129" t="b">
        <v>0</v>
      </c>
      <c r="O2129" s="5">
        <f t="shared" si="232"/>
        <v>0.28842857142857142</v>
      </c>
      <c r="P2129" s="14">
        <f t="shared" si="233"/>
        <v>34.220338983050844</v>
      </c>
      <c r="Q2129" s="8">
        <f t="shared" si="234"/>
        <v>42045.50535879629</v>
      </c>
      <c r="R2129" s="8">
        <f t="shared" si="235"/>
        <v>42075.463692129633</v>
      </c>
      <c r="S2129" t="s">
        <v>8282</v>
      </c>
      <c r="T2129" t="str">
        <f t="shared" si="236"/>
        <v>games</v>
      </c>
      <c r="U2129" t="str">
        <f t="shared" si="237"/>
        <v>video games</v>
      </c>
    </row>
    <row r="2130" spans="1:21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14">
        <f t="shared" si="231"/>
        <v>25</v>
      </c>
      <c r="N2130" t="b">
        <v>0</v>
      </c>
      <c r="O2130" s="5">
        <f t="shared" si="232"/>
        <v>1.6666666666666668E-3</v>
      </c>
      <c r="P2130" s="14">
        <f t="shared" si="233"/>
        <v>25</v>
      </c>
      <c r="Q2130" s="8">
        <f t="shared" si="234"/>
        <v>41843.772789351853</v>
      </c>
      <c r="R2130" s="8">
        <f t="shared" si="235"/>
        <v>41903.772789351853</v>
      </c>
      <c r="S2130" t="s">
        <v>8282</v>
      </c>
      <c r="T2130" t="str">
        <f t="shared" si="236"/>
        <v>games</v>
      </c>
      <c r="U2130" t="str">
        <f t="shared" si="237"/>
        <v>video games</v>
      </c>
    </row>
    <row r="2131" spans="1:21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14">
        <f t="shared" si="231"/>
        <v>19.666666666666668</v>
      </c>
      <c r="N2131" t="b">
        <v>0</v>
      </c>
      <c r="O2131" s="5">
        <f t="shared" si="232"/>
        <v>0.11799999999999999</v>
      </c>
      <c r="P2131" s="14">
        <f t="shared" si="233"/>
        <v>19.666666666666668</v>
      </c>
      <c r="Q2131" s="8">
        <f t="shared" si="234"/>
        <v>42409.024305555555</v>
      </c>
      <c r="R2131" s="8">
        <f t="shared" si="235"/>
        <v>42439.024305555555</v>
      </c>
      <c r="S2131" t="s">
        <v>8282</v>
      </c>
      <c r="T2131" t="str">
        <f t="shared" si="236"/>
        <v>games</v>
      </c>
      <c r="U2131" t="str">
        <f t="shared" si="237"/>
        <v>video games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14">
        <f t="shared" si="231"/>
        <v>21.25</v>
      </c>
      <c r="N2132" t="b">
        <v>0</v>
      </c>
      <c r="O2132" s="5">
        <f t="shared" si="232"/>
        <v>2.0238095238095236E-3</v>
      </c>
      <c r="P2132" s="14">
        <f t="shared" si="233"/>
        <v>21.25</v>
      </c>
      <c r="Q2132" s="8">
        <f t="shared" si="234"/>
        <v>41832.086377314816</v>
      </c>
      <c r="R2132" s="8">
        <f t="shared" si="235"/>
        <v>41867.086377314816</v>
      </c>
      <c r="S2132" t="s">
        <v>8282</v>
      </c>
      <c r="T2132" t="str">
        <f t="shared" si="236"/>
        <v>games</v>
      </c>
      <c r="U2132" t="str">
        <f t="shared" si="237"/>
        <v>video games</v>
      </c>
    </row>
    <row r="2133" spans="1:21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14">
        <f t="shared" si="231"/>
        <v>8.3333333333333339</v>
      </c>
      <c r="N2133" t="b">
        <v>0</v>
      </c>
      <c r="O2133" s="5">
        <f t="shared" si="232"/>
        <v>0.05</v>
      </c>
      <c r="P2133" s="14">
        <f t="shared" si="233"/>
        <v>8.3333333333333339</v>
      </c>
      <c r="Q2133" s="8">
        <f t="shared" si="234"/>
        <v>42167.207071759258</v>
      </c>
      <c r="R2133" s="8">
        <f t="shared" si="235"/>
        <v>42197.207071759258</v>
      </c>
      <c r="S2133" t="s">
        <v>8282</v>
      </c>
      <c r="T2133" t="str">
        <f t="shared" si="236"/>
        <v>games</v>
      </c>
      <c r="U2133" t="str">
        <f t="shared" si="237"/>
        <v>video games</v>
      </c>
    </row>
    <row r="2134" spans="1:21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14">
        <f t="shared" si="231"/>
        <v>21.34333333333333</v>
      </c>
      <c r="N2134" t="b">
        <v>0</v>
      </c>
      <c r="O2134" s="5">
        <f t="shared" si="232"/>
        <v>2.1129899999999997E-2</v>
      </c>
      <c r="P2134" s="14">
        <f t="shared" si="233"/>
        <v>21.34333333333333</v>
      </c>
      <c r="Q2134" s="8">
        <f t="shared" si="234"/>
        <v>41643.487175925926</v>
      </c>
      <c r="R2134" s="8">
        <f t="shared" si="235"/>
        <v>41673.487175925926</v>
      </c>
      <c r="S2134" t="s">
        <v>8282</v>
      </c>
      <c r="T2134" t="str">
        <f t="shared" si="236"/>
        <v>games</v>
      </c>
      <c r="U2134" t="str">
        <f t="shared" si="237"/>
        <v>video games</v>
      </c>
    </row>
    <row r="2135" spans="1:21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14">
        <f t="shared" si="231"/>
        <v>5.333333333333333</v>
      </c>
      <c r="N2135" t="b">
        <v>0</v>
      </c>
      <c r="O2135" s="5">
        <f t="shared" si="232"/>
        <v>1.6E-2</v>
      </c>
      <c r="P2135" s="14">
        <f t="shared" si="233"/>
        <v>5.333333333333333</v>
      </c>
      <c r="Q2135" s="8">
        <f t="shared" si="234"/>
        <v>40619.097210648149</v>
      </c>
      <c r="R2135" s="8">
        <f t="shared" si="235"/>
        <v>40657.290972222225</v>
      </c>
      <c r="S2135" t="s">
        <v>8282</v>
      </c>
      <c r="T2135" t="str">
        <f t="shared" si="236"/>
        <v>games</v>
      </c>
      <c r="U2135" t="str">
        <f t="shared" si="237"/>
        <v>video games</v>
      </c>
    </row>
    <row r="2136" spans="1:21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14">
        <f t="shared" si="231"/>
        <v>34.666666666666664</v>
      </c>
      <c r="N2136" t="b">
        <v>0</v>
      </c>
      <c r="O2136" s="5">
        <f t="shared" si="232"/>
        <v>1.7333333333333333E-2</v>
      </c>
      <c r="P2136" s="14">
        <f t="shared" si="233"/>
        <v>34.666666666666664</v>
      </c>
      <c r="Q2136" s="8">
        <f t="shared" si="234"/>
        <v>41361.886469907404</v>
      </c>
      <c r="R2136" s="8">
        <f t="shared" si="235"/>
        <v>41391.886469907404</v>
      </c>
      <c r="S2136" t="s">
        <v>8282</v>
      </c>
      <c r="T2136" t="str">
        <f t="shared" si="236"/>
        <v>games</v>
      </c>
      <c r="U2136" t="str">
        <f t="shared" si="237"/>
        <v>video games</v>
      </c>
    </row>
    <row r="2137" spans="1:21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14">
        <f t="shared" si="231"/>
        <v>21.727272727272727</v>
      </c>
      <c r="N2137" t="b">
        <v>0</v>
      </c>
      <c r="O2137" s="5">
        <f t="shared" si="232"/>
        <v>9.5600000000000004E-2</v>
      </c>
      <c r="P2137" s="14">
        <f t="shared" si="233"/>
        <v>21.727272727272727</v>
      </c>
      <c r="Q2137" s="8">
        <f t="shared" si="234"/>
        <v>41156.963344907403</v>
      </c>
      <c r="R2137" s="8">
        <f t="shared" si="235"/>
        <v>41186.963344907403</v>
      </c>
      <c r="S2137" t="s">
        <v>8282</v>
      </c>
      <c r="T2137" t="str">
        <f t="shared" si="236"/>
        <v>games</v>
      </c>
      <c r="U2137" t="str">
        <f t="shared" si="237"/>
        <v>video games</v>
      </c>
    </row>
    <row r="2138" spans="1:21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14">
        <f t="shared" si="231"/>
        <v>11.922499999999999</v>
      </c>
      <c r="N2138" t="b">
        <v>0</v>
      </c>
      <c r="O2138" s="5">
        <f t="shared" si="232"/>
        <v>5.9612499999999998E-4</v>
      </c>
      <c r="P2138" s="14">
        <f t="shared" si="233"/>
        <v>11.922499999999999</v>
      </c>
      <c r="Q2138" s="8">
        <f t="shared" si="234"/>
        <v>41536.509097222224</v>
      </c>
      <c r="R2138" s="8">
        <f t="shared" si="235"/>
        <v>41566.509097222224</v>
      </c>
      <c r="S2138" t="s">
        <v>8282</v>
      </c>
      <c r="T2138" t="str">
        <f t="shared" si="236"/>
        <v>games</v>
      </c>
      <c r="U2138" t="str">
        <f t="shared" si="237"/>
        <v>video games</v>
      </c>
    </row>
    <row r="2139" spans="1:21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14">
        <f t="shared" si="231"/>
        <v>26.59737827715356</v>
      </c>
      <c r="N2139" t="b">
        <v>0</v>
      </c>
      <c r="O2139" s="5">
        <f t="shared" si="232"/>
        <v>0.28405999999999998</v>
      </c>
      <c r="P2139" s="14">
        <f t="shared" si="233"/>
        <v>26.59737827715356</v>
      </c>
      <c r="Q2139" s="8">
        <f t="shared" si="234"/>
        <v>41948.771168981482</v>
      </c>
      <c r="R2139" s="8">
        <f t="shared" si="235"/>
        <v>41978.771168981482</v>
      </c>
      <c r="S2139" t="s">
        <v>8282</v>
      </c>
      <c r="T2139" t="str">
        <f t="shared" si="236"/>
        <v>games</v>
      </c>
      <c r="U2139" t="str">
        <f t="shared" si="237"/>
        <v>video games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14">
        <f t="shared" si="231"/>
        <v>10.666666666666666</v>
      </c>
      <c r="N2140" t="b">
        <v>0</v>
      </c>
      <c r="O2140" s="5">
        <f t="shared" si="232"/>
        <v>0.128</v>
      </c>
      <c r="P2140" s="14">
        <f t="shared" si="233"/>
        <v>10.666666666666666</v>
      </c>
      <c r="Q2140" s="8">
        <f t="shared" si="234"/>
        <v>41557.013182870374</v>
      </c>
      <c r="R2140" s="8">
        <f t="shared" si="235"/>
        <v>41587.054849537039</v>
      </c>
      <c r="S2140" t="s">
        <v>8282</v>
      </c>
      <c r="T2140" t="str">
        <f t="shared" si="236"/>
        <v>games</v>
      </c>
      <c r="U2140" t="str">
        <f t="shared" si="237"/>
        <v>video games</v>
      </c>
    </row>
    <row r="2141" spans="1:21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14">
        <f t="shared" si="231"/>
        <v>29.035714285714285</v>
      </c>
      <c r="N2141" t="b">
        <v>0</v>
      </c>
      <c r="O2141" s="5">
        <f t="shared" si="232"/>
        <v>5.4199999999999998E-2</v>
      </c>
      <c r="P2141" s="14">
        <f t="shared" si="233"/>
        <v>29.035714285714285</v>
      </c>
      <c r="Q2141" s="8">
        <f t="shared" si="234"/>
        <v>42647.750092592592</v>
      </c>
      <c r="R2141" s="8">
        <f t="shared" si="235"/>
        <v>42677.750092592592</v>
      </c>
      <c r="S2141" t="s">
        <v>8282</v>
      </c>
      <c r="T2141" t="str">
        <f t="shared" si="236"/>
        <v>games</v>
      </c>
      <c r="U2141" t="str">
        <f t="shared" si="237"/>
        <v>video games</v>
      </c>
    </row>
    <row r="2142" spans="1:21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14">
        <f t="shared" si="231"/>
        <v>50.909090909090907</v>
      </c>
      <c r="N2142" t="b">
        <v>0</v>
      </c>
      <c r="O2142" s="5">
        <f t="shared" si="232"/>
        <v>1.1199999999999999E-3</v>
      </c>
      <c r="P2142" s="14">
        <f t="shared" si="233"/>
        <v>50.909090909090907</v>
      </c>
      <c r="Q2142" s="8">
        <f t="shared" si="234"/>
        <v>41255.833611111113</v>
      </c>
      <c r="R2142" s="8">
        <f t="shared" si="235"/>
        <v>41285.833611111113</v>
      </c>
      <c r="S2142" t="s">
        <v>8282</v>
      </c>
      <c r="T2142" t="str">
        <f t="shared" si="236"/>
        <v>games</v>
      </c>
      <c r="U2142" t="str">
        <f t="shared" si="237"/>
        <v>video games</v>
      </c>
    </row>
    <row r="2143" spans="1:21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14" t="e">
        <f t="shared" si="231"/>
        <v>#DIV/0!</v>
      </c>
      <c r="N2143" t="b">
        <v>0</v>
      </c>
      <c r="O2143" s="5">
        <f t="shared" si="232"/>
        <v>0</v>
      </c>
      <c r="P2143" s="14" t="e">
        <f t="shared" si="233"/>
        <v>#DIV/0!</v>
      </c>
      <c r="Q2143" s="8">
        <f t="shared" si="234"/>
        <v>41927.235636574071</v>
      </c>
      <c r="R2143" s="8">
        <f t="shared" si="235"/>
        <v>41957.277303240742</v>
      </c>
      <c r="S2143" t="s">
        <v>8282</v>
      </c>
      <c r="T2143" t="str">
        <f t="shared" si="236"/>
        <v>games</v>
      </c>
      <c r="U2143" t="str">
        <f t="shared" si="237"/>
        <v>video games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14">
        <f t="shared" si="231"/>
        <v>50.083333333333336</v>
      </c>
      <c r="N2144" t="b">
        <v>0</v>
      </c>
      <c r="O2144" s="5">
        <f t="shared" si="232"/>
        <v>5.7238095238095241E-2</v>
      </c>
      <c r="P2144" s="14">
        <f t="shared" si="233"/>
        <v>50.083333333333336</v>
      </c>
      <c r="Q2144" s="8">
        <f t="shared" si="234"/>
        <v>42340.701504629629</v>
      </c>
      <c r="R2144" s="8">
        <f t="shared" si="235"/>
        <v>42368.701504629629</v>
      </c>
      <c r="S2144" t="s">
        <v>8282</v>
      </c>
      <c r="T2144" t="str">
        <f t="shared" si="236"/>
        <v>games</v>
      </c>
      <c r="U2144" t="str">
        <f t="shared" si="237"/>
        <v>video games</v>
      </c>
    </row>
    <row r="2145" spans="1:21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14">
        <f t="shared" si="231"/>
        <v>45</v>
      </c>
      <c r="N2145" t="b">
        <v>0</v>
      </c>
      <c r="O2145" s="5">
        <f t="shared" si="232"/>
        <v>0.1125</v>
      </c>
      <c r="P2145" s="14">
        <f t="shared" si="233"/>
        <v>45</v>
      </c>
      <c r="Q2145" s="8">
        <f t="shared" si="234"/>
        <v>40332.886712962965</v>
      </c>
      <c r="R2145" s="8">
        <f t="shared" si="235"/>
        <v>40380.791666666664</v>
      </c>
      <c r="S2145" t="s">
        <v>8282</v>
      </c>
      <c r="T2145" t="str">
        <f t="shared" si="236"/>
        <v>games</v>
      </c>
      <c r="U2145" t="str">
        <f t="shared" si="237"/>
        <v>video games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14">
        <f t="shared" si="231"/>
        <v>25.291666666666668</v>
      </c>
      <c r="N2146" t="b">
        <v>0</v>
      </c>
      <c r="O2146" s="5">
        <f t="shared" si="232"/>
        <v>1.7098591549295775E-2</v>
      </c>
      <c r="P2146" s="14">
        <f t="shared" si="233"/>
        <v>25.291666666666668</v>
      </c>
      <c r="Q2146" s="8">
        <f t="shared" si="234"/>
        <v>41499.546759259261</v>
      </c>
      <c r="R2146" s="8">
        <f t="shared" si="235"/>
        <v>41531.546759259261</v>
      </c>
      <c r="S2146" t="s">
        <v>8282</v>
      </c>
      <c r="T2146" t="str">
        <f t="shared" si="236"/>
        <v>games</v>
      </c>
      <c r="U2146" t="str">
        <f t="shared" si="237"/>
        <v>video games</v>
      </c>
    </row>
    <row r="2147" spans="1:21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14">
        <f t="shared" si="231"/>
        <v>51.292134831460672</v>
      </c>
      <c r="N2147" t="b">
        <v>0</v>
      </c>
      <c r="O2147" s="5">
        <f t="shared" si="232"/>
        <v>0.30433333333333334</v>
      </c>
      <c r="P2147" s="14">
        <f t="shared" si="233"/>
        <v>51.292134831460672</v>
      </c>
      <c r="Q2147" s="8">
        <f t="shared" si="234"/>
        <v>41575.237430555557</v>
      </c>
      <c r="R2147" s="8">
        <f t="shared" si="235"/>
        <v>41605.279097222221</v>
      </c>
      <c r="S2147" t="s">
        <v>8282</v>
      </c>
      <c r="T2147" t="str">
        <f t="shared" si="236"/>
        <v>games</v>
      </c>
      <c r="U2147" t="str">
        <f t="shared" si="237"/>
        <v>video games</v>
      </c>
    </row>
    <row r="2148" spans="1:21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14">
        <f t="shared" si="231"/>
        <v>1</v>
      </c>
      <c r="N2148" t="b">
        <v>0</v>
      </c>
      <c r="O2148" s="5">
        <f t="shared" si="232"/>
        <v>2.0000000000000001E-4</v>
      </c>
      <c r="P2148" s="14">
        <f t="shared" si="233"/>
        <v>1</v>
      </c>
      <c r="Q2148" s="8">
        <f t="shared" si="234"/>
        <v>42397.679513888885</v>
      </c>
      <c r="R2148" s="8">
        <f t="shared" si="235"/>
        <v>42411.679513888885</v>
      </c>
      <c r="S2148" t="s">
        <v>8282</v>
      </c>
      <c r="T2148" t="str">
        <f t="shared" si="236"/>
        <v>games</v>
      </c>
      <c r="U2148" t="str">
        <f t="shared" si="237"/>
        <v>video games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14">
        <f t="shared" si="231"/>
        <v>49.381818181818183</v>
      </c>
      <c r="N2149" t="b">
        <v>0</v>
      </c>
      <c r="O2149" s="5">
        <f t="shared" si="232"/>
        <v>6.9641025641025639E-3</v>
      </c>
      <c r="P2149" s="14">
        <f t="shared" si="233"/>
        <v>49.381818181818183</v>
      </c>
      <c r="Q2149" s="8">
        <f t="shared" si="234"/>
        <v>41927.295694444445</v>
      </c>
      <c r="R2149" s="8">
        <f t="shared" si="235"/>
        <v>41959.337361111116</v>
      </c>
      <c r="S2149" t="s">
        <v>8282</v>
      </c>
      <c r="T2149" t="str">
        <f t="shared" si="236"/>
        <v>games</v>
      </c>
      <c r="U2149" t="str">
        <f t="shared" si="237"/>
        <v>video games</v>
      </c>
    </row>
    <row r="2150" spans="1:21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14">
        <f t="shared" si="231"/>
        <v>1</v>
      </c>
      <c r="N2150" t="b">
        <v>0</v>
      </c>
      <c r="O2150" s="5">
        <f t="shared" si="232"/>
        <v>0.02</v>
      </c>
      <c r="P2150" s="14">
        <f t="shared" si="233"/>
        <v>1</v>
      </c>
      <c r="Q2150" s="8">
        <f t="shared" si="234"/>
        <v>42066.733587962968</v>
      </c>
      <c r="R2150" s="8">
        <f t="shared" si="235"/>
        <v>42096.691921296297</v>
      </c>
      <c r="S2150" t="s">
        <v>8282</v>
      </c>
      <c r="T2150" t="str">
        <f t="shared" si="236"/>
        <v>games</v>
      </c>
      <c r="U2150" t="str">
        <f t="shared" si="237"/>
        <v>video games</v>
      </c>
    </row>
    <row r="2151" spans="1:21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14" t="e">
        <f t="shared" si="231"/>
        <v>#DIV/0!</v>
      </c>
      <c r="N2151" t="b">
        <v>0</v>
      </c>
      <c r="O2151" s="5">
        <f t="shared" si="232"/>
        <v>0</v>
      </c>
      <c r="P2151" s="14" t="e">
        <f t="shared" si="233"/>
        <v>#DIV/0!</v>
      </c>
      <c r="Q2151" s="8">
        <f t="shared" si="234"/>
        <v>40355.024953703702</v>
      </c>
      <c r="R2151" s="8">
        <f t="shared" si="235"/>
        <v>40390</v>
      </c>
      <c r="S2151" t="s">
        <v>8282</v>
      </c>
      <c r="T2151" t="str">
        <f t="shared" si="236"/>
        <v>games</v>
      </c>
      <c r="U2151" t="str">
        <f t="shared" si="237"/>
        <v>video games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14">
        <f t="shared" si="231"/>
        <v>101.25</v>
      </c>
      <c r="N2152" t="b">
        <v>0</v>
      </c>
      <c r="O2152" s="5">
        <f t="shared" si="232"/>
        <v>8.0999999999999996E-3</v>
      </c>
      <c r="P2152" s="14">
        <f t="shared" si="233"/>
        <v>101.25</v>
      </c>
      <c r="Q2152" s="8">
        <f t="shared" si="234"/>
        <v>42534.284710648149</v>
      </c>
      <c r="R2152" s="8">
        <f t="shared" si="235"/>
        <v>42564.284710648149</v>
      </c>
      <c r="S2152" t="s">
        <v>8282</v>
      </c>
      <c r="T2152" t="str">
        <f t="shared" si="236"/>
        <v>games</v>
      </c>
      <c r="U2152" t="str">
        <f t="shared" si="237"/>
        <v>video games</v>
      </c>
    </row>
    <row r="2153" spans="1:21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14">
        <f t="shared" si="231"/>
        <v>19.666666666666668</v>
      </c>
      <c r="N2153" t="b">
        <v>0</v>
      </c>
      <c r="O2153" s="5">
        <f t="shared" si="232"/>
        <v>2.6222222222222224E-3</v>
      </c>
      <c r="P2153" s="14">
        <f t="shared" si="233"/>
        <v>19.666666666666668</v>
      </c>
      <c r="Q2153" s="8">
        <f t="shared" si="234"/>
        <v>42520.847384259265</v>
      </c>
      <c r="R2153" s="8">
        <f t="shared" si="235"/>
        <v>42550.847384259265</v>
      </c>
      <c r="S2153" t="s">
        <v>8282</v>
      </c>
      <c r="T2153" t="str">
        <f t="shared" si="236"/>
        <v>games</v>
      </c>
      <c r="U2153" t="str">
        <f t="shared" si="237"/>
        <v>video games</v>
      </c>
    </row>
    <row r="2154" spans="1:21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14">
        <f t="shared" si="231"/>
        <v>12.5</v>
      </c>
      <c r="N2154" t="b">
        <v>0</v>
      </c>
      <c r="O2154" s="5">
        <f t="shared" si="232"/>
        <v>1.6666666666666668E-3</v>
      </c>
      <c r="P2154" s="14">
        <f t="shared" si="233"/>
        <v>12.5</v>
      </c>
      <c r="Q2154" s="8">
        <f t="shared" si="234"/>
        <v>41683.832280092596</v>
      </c>
      <c r="R2154" s="8">
        <f t="shared" si="235"/>
        <v>41713.790613425925</v>
      </c>
      <c r="S2154" t="s">
        <v>8282</v>
      </c>
      <c r="T2154" t="str">
        <f t="shared" si="236"/>
        <v>games</v>
      </c>
      <c r="U2154" t="str">
        <f t="shared" si="237"/>
        <v>video games</v>
      </c>
    </row>
    <row r="2155" spans="1:21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14">
        <f t="shared" si="231"/>
        <v>8.5</v>
      </c>
      <c r="N2155" t="b">
        <v>0</v>
      </c>
      <c r="O2155" s="5">
        <f t="shared" si="232"/>
        <v>9.1244548809124457E-5</v>
      </c>
      <c r="P2155" s="14">
        <f t="shared" si="233"/>
        <v>8.5</v>
      </c>
      <c r="Q2155" s="8">
        <f t="shared" si="234"/>
        <v>41974.911087962959</v>
      </c>
      <c r="R2155" s="8">
        <f t="shared" si="235"/>
        <v>42014.332638888889</v>
      </c>
      <c r="S2155" t="s">
        <v>8282</v>
      </c>
      <c r="T2155" t="str">
        <f t="shared" si="236"/>
        <v>games</v>
      </c>
      <c r="U2155" t="str">
        <f t="shared" si="237"/>
        <v>video games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14">
        <f t="shared" si="231"/>
        <v>1</v>
      </c>
      <c r="N2156" t="b">
        <v>0</v>
      </c>
      <c r="O2156" s="5">
        <f t="shared" si="232"/>
        <v>8.0000000000000002E-3</v>
      </c>
      <c r="P2156" s="14">
        <f t="shared" si="233"/>
        <v>1</v>
      </c>
      <c r="Q2156" s="8">
        <f t="shared" si="234"/>
        <v>41647.632256944446</v>
      </c>
      <c r="R2156" s="8">
        <f t="shared" si="235"/>
        <v>41667.632256944446</v>
      </c>
      <c r="S2156" t="s">
        <v>8282</v>
      </c>
      <c r="T2156" t="str">
        <f t="shared" si="236"/>
        <v>games</v>
      </c>
      <c r="U2156" t="str">
        <f t="shared" si="237"/>
        <v>video games</v>
      </c>
    </row>
    <row r="2157" spans="1:21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14">
        <f t="shared" si="231"/>
        <v>23</v>
      </c>
      <c r="N2157" t="b">
        <v>0</v>
      </c>
      <c r="O2157" s="5">
        <f t="shared" si="232"/>
        <v>2.3E-2</v>
      </c>
      <c r="P2157" s="14">
        <f t="shared" si="233"/>
        <v>23</v>
      </c>
      <c r="Q2157" s="8">
        <f t="shared" si="234"/>
        <v>42430.747511574074</v>
      </c>
      <c r="R2157" s="8">
        <f t="shared" si="235"/>
        <v>42460.70584490741</v>
      </c>
      <c r="S2157" t="s">
        <v>8282</v>
      </c>
      <c r="T2157" t="str">
        <f t="shared" si="236"/>
        <v>games</v>
      </c>
      <c r="U2157" t="str">
        <f t="shared" si="237"/>
        <v>video games</v>
      </c>
    </row>
    <row r="2158" spans="1:21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14">
        <f t="shared" si="231"/>
        <v>17.987951807228917</v>
      </c>
      <c r="N2158" t="b">
        <v>0</v>
      </c>
      <c r="O2158" s="5">
        <f t="shared" si="232"/>
        <v>2.6660714285714284E-2</v>
      </c>
      <c r="P2158" s="14">
        <f t="shared" si="233"/>
        <v>17.987951807228917</v>
      </c>
      <c r="Q2158" s="8">
        <f t="shared" si="234"/>
        <v>41488.85423611111</v>
      </c>
      <c r="R2158" s="8">
        <f t="shared" si="235"/>
        <v>41533.85423611111</v>
      </c>
      <c r="S2158" t="s">
        <v>8282</v>
      </c>
      <c r="T2158" t="str">
        <f t="shared" si="236"/>
        <v>games</v>
      </c>
      <c r="U2158" t="str">
        <f t="shared" si="237"/>
        <v>video games</v>
      </c>
    </row>
    <row r="2159" spans="1:2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14">
        <f t="shared" si="231"/>
        <v>370.94736842105266</v>
      </c>
      <c r="N2159" t="b">
        <v>0</v>
      </c>
      <c r="O2159" s="5">
        <f t="shared" si="232"/>
        <v>0.28192</v>
      </c>
      <c r="P2159" s="14">
        <f t="shared" si="233"/>
        <v>370.94736842105266</v>
      </c>
      <c r="Q2159" s="8">
        <f t="shared" si="234"/>
        <v>42694.98128472222</v>
      </c>
      <c r="R2159" s="8">
        <f t="shared" si="235"/>
        <v>42727.332638888889</v>
      </c>
      <c r="S2159" t="s">
        <v>8282</v>
      </c>
      <c r="T2159" t="str">
        <f t="shared" si="236"/>
        <v>games</v>
      </c>
      <c r="U2159" t="str">
        <f t="shared" si="237"/>
        <v>video games</v>
      </c>
    </row>
    <row r="2160" spans="1:21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14">
        <f t="shared" si="231"/>
        <v>63.569485530546629</v>
      </c>
      <c r="N2160" t="b">
        <v>0</v>
      </c>
      <c r="O2160" s="5">
        <f t="shared" si="232"/>
        <v>6.5900366666666668E-2</v>
      </c>
      <c r="P2160" s="14">
        <f t="shared" si="233"/>
        <v>63.569485530546629</v>
      </c>
      <c r="Q2160" s="8">
        <f t="shared" si="234"/>
        <v>41264.853865740741</v>
      </c>
      <c r="R2160" s="8">
        <f t="shared" si="235"/>
        <v>41309.853865740741</v>
      </c>
      <c r="S2160" t="s">
        <v>8282</v>
      </c>
      <c r="T2160" t="str">
        <f t="shared" si="236"/>
        <v>games</v>
      </c>
      <c r="U2160" t="str">
        <f t="shared" si="237"/>
        <v>video games</v>
      </c>
    </row>
    <row r="2161" spans="1:21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14">
        <f t="shared" si="231"/>
        <v>13</v>
      </c>
      <c r="N2161" t="b">
        <v>0</v>
      </c>
      <c r="O2161" s="5">
        <f t="shared" si="232"/>
        <v>7.2222222222222219E-3</v>
      </c>
      <c r="P2161" s="14">
        <f t="shared" si="233"/>
        <v>13</v>
      </c>
      <c r="Q2161" s="8">
        <f t="shared" si="234"/>
        <v>40710.731180555551</v>
      </c>
      <c r="R2161" s="8">
        <f t="shared" si="235"/>
        <v>40740.731180555551</v>
      </c>
      <c r="S2161" t="s">
        <v>8282</v>
      </c>
      <c r="T2161" t="str">
        <f t="shared" si="236"/>
        <v>games</v>
      </c>
      <c r="U2161" t="str">
        <f t="shared" si="237"/>
        <v>video games</v>
      </c>
    </row>
    <row r="2162" spans="1:21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14">
        <f t="shared" si="231"/>
        <v>5.3125</v>
      </c>
      <c r="N2162" t="b">
        <v>0</v>
      </c>
      <c r="O2162" s="5">
        <f t="shared" si="232"/>
        <v>8.5000000000000006E-3</v>
      </c>
      <c r="P2162" s="14">
        <f t="shared" si="233"/>
        <v>5.3125</v>
      </c>
      <c r="Q2162" s="8">
        <f t="shared" si="234"/>
        <v>41018.711863425924</v>
      </c>
      <c r="R2162" s="8">
        <f t="shared" si="235"/>
        <v>41048.711863425924</v>
      </c>
      <c r="S2162" t="s">
        <v>8282</v>
      </c>
      <c r="T2162" t="str">
        <f t="shared" si="236"/>
        <v>games</v>
      </c>
      <c r="U2162" t="str">
        <f t="shared" si="237"/>
        <v>video games</v>
      </c>
    </row>
    <row r="2163" spans="1:2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14">
        <f t="shared" si="231"/>
        <v>35.615384615384613</v>
      </c>
      <c r="N2163" t="b">
        <v>1</v>
      </c>
      <c r="O2163" s="5">
        <f t="shared" si="232"/>
        <v>1.1575</v>
      </c>
      <c r="P2163" s="14">
        <f t="shared" si="233"/>
        <v>35.615384615384613</v>
      </c>
      <c r="Q2163" s="8">
        <f t="shared" si="234"/>
        <v>42240.852534722217</v>
      </c>
      <c r="R2163" s="8">
        <f t="shared" si="235"/>
        <v>42270.852534722217</v>
      </c>
      <c r="S2163" t="s">
        <v>8276</v>
      </c>
      <c r="T2163" t="str">
        <f t="shared" si="236"/>
        <v>music</v>
      </c>
      <c r="U2163" t="str">
        <f t="shared" si="237"/>
        <v>rock</v>
      </c>
    </row>
    <row r="2164" spans="1:21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14">
        <f t="shared" si="231"/>
        <v>87.103448275862064</v>
      </c>
      <c r="N2164" t="b">
        <v>1</v>
      </c>
      <c r="O2164" s="5">
        <f t="shared" si="232"/>
        <v>1.1226666666666667</v>
      </c>
      <c r="P2164" s="14">
        <f t="shared" si="233"/>
        <v>87.103448275862064</v>
      </c>
      <c r="Q2164" s="8">
        <f t="shared" si="234"/>
        <v>41813.766099537039</v>
      </c>
      <c r="R2164" s="8">
        <f t="shared" si="235"/>
        <v>41844.766099537039</v>
      </c>
      <c r="S2164" t="s">
        <v>8276</v>
      </c>
      <c r="T2164" t="str">
        <f t="shared" si="236"/>
        <v>music</v>
      </c>
      <c r="U2164" t="str">
        <f t="shared" si="237"/>
        <v>rock</v>
      </c>
    </row>
    <row r="2165" spans="1:21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14">
        <f t="shared" si="231"/>
        <v>75.11363636363636</v>
      </c>
      <c r="N2165" t="b">
        <v>1</v>
      </c>
      <c r="O2165" s="5">
        <f t="shared" si="232"/>
        <v>1.3220000000000001</v>
      </c>
      <c r="P2165" s="14">
        <f t="shared" si="233"/>
        <v>75.11363636363636</v>
      </c>
      <c r="Q2165" s="8">
        <f t="shared" si="234"/>
        <v>42111.899537037039</v>
      </c>
      <c r="R2165" s="8">
        <f t="shared" si="235"/>
        <v>42163.159722222219</v>
      </c>
      <c r="S2165" t="s">
        <v>8276</v>
      </c>
      <c r="T2165" t="str">
        <f t="shared" si="236"/>
        <v>music</v>
      </c>
      <c r="U2165" t="str">
        <f t="shared" si="237"/>
        <v>rock</v>
      </c>
    </row>
    <row r="2166" spans="1:2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14">
        <f t="shared" si="231"/>
        <v>68.01204819277109</v>
      </c>
      <c r="N2166" t="b">
        <v>1</v>
      </c>
      <c r="O2166" s="5">
        <f t="shared" si="232"/>
        <v>1.0263636363636364</v>
      </c>
      <c r="P2166" s="14">
        <f t="shared" si="233"/>
        <v>68.01204819277109</v>
      </c>
      <c r="Q2166" s="8">
        <f t="shared" si="234"/>
        <v>42515.71775462963</v>
      </c>
      <c r="R2166" s="8">
        <f t="shared" si="235"/>
        <v>42546.165972222225</v>
      </c>
      <c r="S2166" t="s">
        <v>8276</v>
      </c>
      <c r="T2166" t="str">
        <f t="shared" si="236"/>
        <v>music</v>
      </c>
      <c r="U2166" t="str">
        <f t="shared" si="237"/>
        <v>rock</v>
      </c>
    </row>
    <row r="2167" spans="1:21" ht="28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14">
        <f t="shared" si="231"/>
        <v>29.623931623931625</v>
      </c>
      <c r="N2167" t="b">
        <v>1</v>
      </c>
      <c r="O2167" s="5">
        <f t="shared" si="232"/>
        <v>1.3864000000000001</v>
      </c>
      <c r="P2167" s="14">
        <f t="shared" si="233"/>
        <v>29.623931623931625</v>
      </c>
      <c r="Q2167" s="8">
        <f t="shared" si="234"/>
        <v>42438.667071759264</v>
      </c>
      <c r="R2167" s="8">
        <f t="shared" si="235"/>
        <v>42468.625405092593</v>
      </c>
      <c r="S2167" t="s">
        <v>8276</v>
      </c>
      <c r="T2167" t="str">
        <f t="shared" si="236"/>
        <v>music</v>
      </c>
      <c r="U2167" t="str">
        <f t="shared" si="237"/>
        <v>rock</v>
      </c>
    </row>
    <row r="2168" spans="1:21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14">
        <f t="shared" si="231"/>
        <v>91.625</v>
      </c>
      <c r="N2168" t="b">
        <v>1</v>
      </c>
      <c r="O2168" s="5">
        <f t="shared" si="232"/>
        <v>1.466</v>
      </c>
      <c r="P2168" s="14">
        <f t="shared" si="233"/>
        <v>91.625</v>
      </c>
      <c r="Q2168" s="8">
        <f t="shared" si="234"/>
        <v>41933.838171296295</v>
      </c>
      <c r="R2168" s="8">
        <f t="shared" si="235"/>
        <v>41978.879837962959</v>
      </c>
      <c r="S2168" t="s">
        <v>8276</v>
      </c>
      <c r="T2168" t="str">
        <f t="shared" si="236"/>
        <v>music</v>
      </c>
      <c r="U2168" t="str">
        <f t="shared" si="237"/>
        <v>rock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14">
        <f t="shared" si="231"/>
        <v>22.5</v>
      </c>
      <c r="N2169" t="b">
        <v>1</v>
      </c>
      <c r="O2169" s="5">
        <f t="shared" si="232"/>
        <v>1.2</v>
      </c>
      <c r="P2169" s="14">
        <f t="shared" si="233"/>
        <v>22.5</v>
      </c>
      <c r="Q2169" s="8">
        <f t="shared" si="234"/>
        <v>41153.066400462965</v>
      </c>
      <c r="R2169" s="8">
        <f t="shared" si="235"/>
        <v>41167.066400462965</v>
      </c>
      <c r="S2169" t="s">
        <v>8276</v>
      </c>
      <c r="T2169" t="str">
        <f t="shared" si="236"/>
        <v>music</v>
      </c>
      <c r="U2169" t="str">
        <f t="shared" si="237"/>
        <v>rock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14">
        <f t="shared" si="231"/>
        <v>64.366735294117646</v>
      </c>
      <c r="N2170" t="b">
        <v>1</v>
      </c>
      <c r="O2170" s="5">
        <f t="shared" si="232"/>
        <v>1.215816111111111</v>
      </c>
      <c r="P2170" s="14">
        <f t="shared" si="233"/>
        <v>64.366735294117646</v>
      </c>
      <c r="Q2170" s="8">
        <f t="shared" si="234"/>
        <v>42745.600243055553</v>
      </c>
      <c r="R2170" s="8">
        <f t="shared" si="235"/>
        <v>42776.208333333328</v>
      </c>
      <c r="S2170" t="s">
        <v>8276</v>
      </c>
      <c r="T2170" t="str">
        <f t="shared" si="236"/>
        <v>music</v>
      </c>
      <c r="U2170" t="str">
        <f t="shared" si="237"/>
        <v>rock</v>
      </c>
    </row>
    <row r="2171" spans="1:21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14">
        <f t="shared" si="231"/>
        <v>21.857142857142858</v>
      </c>
      <c r="N2171" t="b">
        <v>1</v>
      </c>
      <c r="O2171" s="5">
        <f t="shared" si="232"/>
        <v>1</v>
      </c>
      <c r="P2171" s="14">
        <f t="shared" si="233"/>
        <v>21.857142857142858</v>
      </c>
      <c r="Q2171" s="8">
        <f t="shared" si="234"/>
        <v>42793.700821759259</v>
      </c>
      <c r="R2171" s="8">
        <f t="shared" si="235"/>
        <v>42796.700821759259</v>
      </c>
      <c r="S2171" t="s">
        <v>8276</v>
      </c>
      <c r="T2171" t="str">
        <f t="shared" si="236"/>
        <v>music</v>
      </c>
      <c r="U2171" t="str">
        <f t="shared" si="237"/>
        <v>rock</v>
      </c>
    </row>
    <row r="2172" spans="1:21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14">
        <f t="shared" si="231"/>
        <v>33.315789473684212</v>
      </c>
      <c r="N2172" t="b">
        <v>1</v>
      </c>
      <c r="O2172" s="5">
        <f t="shared" si="232"/>
        <v>1.8085714285714285</v>
      </c>
      <c r="P2172" s="14">
        <f t="shared" si="233"/>
        <v>33.315789473684212</v>
      </c>
      <c r="Q2172" s="8">
        <f t="shared" si="234"/>
        <v>42198.750254629631</v>
      </c>
      <c r="R2172" s="8">
        <f t="shared" si="235"/>
        <v>42238.750254629631</v>
      </c>
      <c r="S2172" t="s">
        <v>8276</v>
      </c>
      <c r="T2172" t="str">
        <f t="shared" si="236"/>
        <v>music</v>
      </c>
      <c r="U2172" t="str">
        <f t="shared" si="237"/>
        <v>rock</v>
      </c>
    </row>
    <row r="2173" spans="1:21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14">
        <f t="shared" si="231"/>
        <v>90.276595744680847</v>
      </c>
      <c r="N2173" t="b">
        <v>1</v>
      </c>
      <c r="O2173" s="5">
        <f t="shared" si="232"/>
        <v>1.0607500000000001</v>
      </c>
      <c r="P2173" s="14">
        <f t="shared" si="233"/>
        <v>90.276595744680847</v>
      </c>
      <c r="Q2173" s="8">
        <f t="shared" si="234"/>
        <v>42141.95711805555</v>
      </c>
      <c r="R2173" s="8">
        <f t="shared" si="235"/>
        <v>42177.208333333328</v>
      </c>
      <c r="S2173" t="s">
        <v>8276</v>
      </c>
      <c r="T2173" t="str">
        <f t="shared" si="236"/>
        <v>music</v>
      </c>
      <c r="U2173" t="str">
        <f t="shared" si="237"/>
        <v>rock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14">
        <f t="shared" si="231"/>
        <v>76.92307692307692</v>
      </c>
      <c r="N2174" t="b">
        <v>1</v>
      </c>
      <c r="O2174" s="5">
        <f t="shared" si="232"/>
        <v>1</v>
      </c>
      <c r="P2174" s="14">
        <f t="shared" si="233"/>
        <v>76.92307692307692</v>
      </c>
      <c r="Q2174" s="8">
        <f t="shared" si="234"/>
        <v>42082.580092592587</v>
      </c>
      <c r="R2174" s="8">
        <f t="shared" si="235"/>
        <v>42112.580092592587</v>
      </c>
      <c r="S2174" t="s">
        <v>8276</v>
      </c>
      <c r="T2174" t="str">
        <f t="shared" si="236"/>
        <v>music</v>
      </c>
      <c r="U2174" t="str">
        <f t="shared" si="237"/>
        <v>rock</v>
      </c>
    </row>
    <row r="2175" spans="1:21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14">
        <f t="shared" si="231"/>
        <v>59.233333333333334</v>
      </c>
      <c r="N2175" t="b">
        <v>1</v>
      </c>
      <c r="O2175" s="5">
        <f t="shared" si="232"/>
        <v>1.2692857142857144</v>
      </c>
      <c r="P2175" s="14">
        <f t="shared" si="233"/>
        <v>59.233333333333334</v>
      </c>
      <c r="Q2175" s="8">
        <f t="shared" si="234"/>
        <v>41495.692627314813</v>
      </c>
      <c r="R2175" s="8">
        <f t="shared" si="235"/>
        <v>41527.165972222225</v>
      </c>
      <c r="S2175" t="s">
        <v>8276</v>
      </c>
      <c r="T2175" t="str">
        <f t="shared" si="236"/>
        <v>music</v>
      </c>
      <c r="U2175" t="str">
        <f t="shared" si="237"/>
        <v>rock</v>
      </c>
    </row>
    <row r="2176" spans="1:21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14">
        <f t="shared" si="231"/>
        <v>65.38095238095238</v>
      </c>
      <c r="N2176" t="b">
        <v>1</v>
      </c>
      <c r="O2176" s="5">
        <f t="shared" si="232"/>
        <v>1.0297499999999999</v>
      </c>
      <c r="P2176" s="14">
        <f t="shared" si="233"/>
        <v>65.38095238095238</v>
      </c>
      <c r="Q2176" s="8">
        <f t="shared" si="234"/>
        <v>42465.542905092589</v>
      </c>
      <c r="R2176" s="8">
        <f t="shared" si="235"/>
        <v>42495.542905092589</v>
      </c>
      <c r="S2176" t="s">
        <v>8276</v>
      </c>
      <c r="T2176" t="str">
        <f t="shared" si="236"/>
        <v>music</v>
      </c>
      <c r="U2176" t="str">
        <f t="shared" si="237"/>
        <v>rock</v>
      </c>
    </row>
    <row r="2177" spans="1:21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14">
        <f t="shared" si="231"/>
        <v>67.307692307692307</v>
      </c>
      <c r="N2177" t="b">
        <v>1</v>
      </c>
      <c r="O2177" s="5">
        <f t="shared" si="232"/>
        <v>2.5</v>
      </c>
      <c r="P2177" s="14">
        <f t="shared" si="233"/>
        <v>67.307692307692307</v>
      </c>
      <c r="Q2177" s="8">
        <f t="shared" si="234"/>
        <v>42565.009097222224</v>
      </c>
      <c r="R2177" s="8">
        <f t="shared" si="235"/>
        <v>42572.009097222224</v>
      </c>
      <c r="S2177" t="s">
        <v>8276</v>
      </c>
      <c r="T2177" t="str">
        <f t="shared" si="236"/>
        <v>music</v>
      </c>
      <c r="U2177" t="str">
        <f t="shared" si="237"/>
        <v>rock</v>
      </c>
    </row>
    <row r="2178" spans="1:21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14">
        <f t="shared" ref="M2178:M2241" si="238">$E2178/$L2178</f>
        <v>88.74647887323944</v>
      </c>
      <c r="N2178" t="b">
        <v>1</v>
      </c>
      <c r="O2178" s="5">
        <f t="shared" ref="O2178:O2241" si="239">E2178/D2178</f>
        <v>1.2602</v>
      </c>
      <c r="P2178" s="14">
        <f t="shared" ref="P2178:P2241" si="240">$E2178/$L2178</f>
        <v>88.74647887323944</v>
      </c>
      <c r="Q2178" s="8">
        <f t="shared" ref="Q2178:Q2241" si="241">(((J2178/60)/60)/24)+DATE(1970,1,1)</f>
        <v>42096.633206018523</v>
      </c>
      <c r="R2178" s="8">
        <f t="shared" ref="R2178:R2241" si="242">(((I2178/60)/60)/24)+DATE(1970,1,1)</f>
        <v>42126.633206018523</v>
      </c>
      <c r="S2178" t="s">
        <v>8276</v>
      </c>
      <c r="T2178" t="str">
        <f t="shared" ref="T2178:T2241" si="243">LEFT(S2178, SEARCH("/",S2178,1)-1)</f>
        <v>music</v>
      </c>
      <c r="U2178" t="str">
        <f t="shared" ref="U2178:U2241" si="244">RIGHT(S2178,LEN(S2178)-SEARCH("/",S2178,1))</f>
        <v>rock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14">
        <f t="shared" si="238"/>
        <v>65.868421052631575</v>
      </c>
      <c r="N2179" t="b">
        <v>1</v>
      </c>
      <c r="O2179" s="5">
        <f t="shared" si="239"/>
        <v>1.0012000000000001</v>
      </c>
      <c r="P2179" s="14">
        <f t="shared" si="240"/>
        <v>65.868421052631575</v>
      </c>
      <c r="Q2179" s="8">
        <f t="shared" si="241"/>
        <v>42502.250775462962</v>
      </c>
      <c r="R2179" s="8">
        <f t="shared" si="242"/>
        <v>42527.250775462962</v>
      </c>
      <c r="S2179" t="s">
        <v>8276</v>
      </c>
      <c r="T2179" t="str">
        <f t="shared" si="243"/>
        <v>music</v>
      </c>
      <c r="U2179" t="str">
        <f t="shared" si="244"/>
        <v>rock</v>
      </c>
    </row>
    <row r="2180" spans="1:21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14">
        <f t="shared" si="238"/>
        <v>40.349243306169967</v>
      </c>
      <c r="N2180" t="b">
        <v>1</v>
      </c>
      <c r="O2180" s="5">
        <f t="shared" si="239"/>
        <v>1.3864000000000001</v>
      </c>
      <c r="P2180" s="14">
        <f t="shared" si="240"/>
        <v>40.349243306169967</v>
      </c>
      <c r="Q2180" s="8">
        <f t="shared" si="241"/>
        <v>42723.63653935185</v>
      </c>
      <c r="R2180" s="8">
        <f t="shared" si="242"/>
        <v>42753.63653935185</v>
      </c>
      <c r="S2180" t="s">
        <v>8276</v>
      </c>
      <c r="T2180" t="str">
        <f t="shared" si="243"/>
        <v>music</v>
      </c>
      <c r="U2180" t="str">
        <f t="shared" si="244"/>
        <v>rock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14">
        <f t="shared" si="238"/>
        <v>76.857142857142861</v>
      </c>
      <c r="N2181" t="b">
        <v>1</v>
      </c>
      <c r="O2181" s="5">
        <f t="shared" si="239"/>
        <v>1.6140000000000001</v>
      </c>
      <c r="P2181" s="14">
        <f t="shared" si="240"/>
        <v>76.857142857142861</v>
      </c>
      <c r="Q2181" s="8">
        <f t="shared" si="241"/>
        <v>42075.171203703707</v>
      </c>
      <c r="R2181" s="8">
        <f t="shared" si="242"/>
        <v>42105.171203703707</v>
      </c>
      <c r="S2181" t="s">
        <v>8276</v>
      </c>
      <c r="T2181" t="str">
        <f t="shared" si="243"/>
        <v>music</v>
      </c>
      <c r="U2181" t="str">
        <f t="shared" si="244"/>
        <v>rock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14">
        <f t="shared" si="238"/>
        <v>68.707820512820518</v>
      </c>
      <c r="N2182" t="b">
        <v>1</v>
      </c>
      <c r="O2182" s="5">
        <f t="shared" si="239"/>
        <v>1.071842</v>
      </c>
      <c r="P2182" s="14">
        <f t="shared" si="240"/>
        <v>68.707820512820518</v>
      </c>
      <c r="Q2182" s="8">
        <f t="shared" si="241"/>
        <v>42279.669768518521</v>
      </c>
      <c r="R2182" s="8">
        <f t="shared" si="242"/>
        <v>42321.711435185185</v>
      </c>
      <c r="S2182" t="s">
        <v>8276</v>
      </c>
      <c r="T2182" t="str">
        <f t="shared" si="243"/>
        <v>music</v>
      </c>
      <c r="U2182" t="str">
        <f t="shared" si="244"/>
        <v>rock</v>
      </c>
    </row>
    <row r="2183" spans="1:21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14">
        <f t="shared" si="238"/>
        <v>57.773584905660378</v>
      </c>
      <c r="N2183" t="b">
        <v>1</v>
      </c>
      <c r="O2183" s="5">
        <f t="shared" si="239"/>
        <v>1.5309999999999999</v>
      </c>
      <c r="P2183" s="14">
        <f t="shared" si="240"/>
        <v>57.773584905660378</v>
      </c>
      <c r="Q2183" s="8">
        <f t="shared" si="241"/>
        <v>42773.005243055552</v>
      </c>
      <c r="R2183" s="8">
        <f t="shared" si="242"/>
        <v>42787.005243055552</v>
      </c>
      <c r="S2183" t="s">
        <v>8297</v>
      </c>
      <c r="T2183" t="str">
        <f t="shared" si="243"/>
        <v>games</v>
      </c>
      <c r="U2183" t="str">
        <f t="shared" si="244"/>
        <v>tabletop games</v>
      </c>
    </row>
    <row r="2184" spans="1:21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14">
        <f t="shared" si="238"/>
        <v>44.171348314606739</v>
      </c>
      <c r="N2184" t="b">
        <v>1</v>
      </c>
      <c r="O2184" s="5">
        <f t="shared" si="239"/>
        <v>5.2416666666666663</v>
      </c>
      <c r="P2184" s="14">
        <f t="shared" si="240"/>
        <v>44.171348314606739</v>
      </c>
      <c r="Q2184" s="8">
        <f t="shared" si="241"/>
        <v>41879.900752314818</v>
      </c>
      <c r="R2184" s="8">
        <f t="shared" si="242"/>
        <v>41914.900752314818</v>
      </c>
      <c r="S2184" t="s">
        <v>8297</v>
      </c>
      <c r="T2184" t="str">
        <f t="shared" si="243"/>
        <v>games</v>
      </c>
      <c r="U2184" t="str">
        <f t="shared" si="244"/>
        <v>tabletop games</v>
      </c>
    </row>
    <row r="2185" spans="1:21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14">
        <f t="shared" si="238"/>
        <v>31.566308243727597</v>
      </c>
      <c r="N2185" t="b">
        <v>1</v>
      </c>
      <c r="O2185" s="5">
        <f t="shared" si="239"/>
        <v>4.8927777777777779</v>
      </c>
      <c r="P2185" s="14">
        <f t="shared" si="240"/>
        <v>31.566308243727597</v>
      </c>
      <c r="Q2185" s="8">
        <f t="shared" si="241"/>
        <v>42745.365474537044</v>
      </c>
      <c r="R2185" s="8">
        <f t="shared" si="242"/>
        <v>42775.208333333328</v>
      </c>
      <c r="S2185" t="s">
        <v>8297</v>
      </c>
      <c r="T2185" t="str">
        <f t="shared" si="243"/>
        <v>games</v>
      </c>
      <c r="U2185" t="str">
        <f t="shared" si="244"/>
        <v>tabletop games</v>
      </c>
    </row>
    <row r="2186" spans="1:21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14">
        <f t="shared" si="238"/>
        <v>107.04511278195488</v>
      </c>
      <c r="N2186" t="b">
        <v>1</v>
      </c>
      <c r="O2186" s="5">
        <f t="shared" si="239"/>
        <v>2.8473999999999999</v>
      </c>
      <c r="P2186" s="14">
        <f t="shared" si="240"/>
        <v>107.04511278195488</v>
      </c>
      <c r="Q2186" s="8">
        <f t="shared" si="241"/>
        <v>42380.690289351856</v>
      </c>
      <c r="R2186" s="8">
        <f t="shared" si="242"/>
        <v>42394.666666666672</v>
      </c>
      <c r="S2186" t="s">
        <v>8297</v>
      </c>
      <c r="T2186" t="str">
        <f t="shared" si="243"/>
        <v>games</v>
      </c>
      <c r="U2186" t="str">
        <f t="shared" si="244"/>
        <v>tabletop games</v>
      </c>
    </row>
    <row r="2187" spans="1:21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14">
        <f t="shared" si="238"/>
        <v>149.03451043338683</v>
      </c>
      <c r="N2187" t="b">
        <v>1</v>
      </c>
      <c r="O2187" s="5">
        <f t="shared" si="239"/>
        <v>18.569700000000001</v>
      </c>
      <c r="P2187" s="14">
        <f t="shared" si="240"/>
        <v>149.03451043338683</v>
      </c>
      <c r="Q2187" s="8">
        <f t="shared" si="241"/>
        <v>41319.349988425929</v>
      </c>
      <c r="R2187" s="8">
        <f t="shared" si="242"/>
        <v>41359.349988425929</v>
      </c>
      <c r="S2187" t="s">
        <v>8297</v>
      </c>
      <c r="T2187" t="str">
        <f t="shared" si="243"/>
        <v>games</v>
      </c>
      <c r="U2187" t="str">
        <f t="shared" si="244"/>
        <v>tabletop games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14">
        <f t="shared" si="238"/>
        <v>55.956632653061227</v>
      </c>
      <c r="N2188" t="b">
        <v>1</v>
      </c>
      <c r="O2188" s="5">
        <f t="shared" si="239"/>
        <v>1.0967499999999999</v>
      </c>
      <c r="P2188" s="14">
        <f t="shared" si="240"/>
        <v>55.956632653061227</v>
      </c>
      <c r="Q2188" s="8">
        <f t="shared" si="241"/>
        <v>42583.615081018521</v>
      </c>
      <c r="R2188" s="8">
        <f t="shared" si="242"/>
        <v>42620.083333333328</v>
      </c>
      <c r="S2188" t="s">
        <v>8297</v>
      </c>
      <c r="T2188" t="str">
        <f t="shared" si="243"/>
        <v>games</v>
      </c>
      <c r="U2188" t="str">
        <f t="shared" si="244"/>
        <v>tabletop games</v>
      </c>
    </row>
    <row r="2189" spans="1:21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14">
        <f t="shared" si="238"/>
        <v>56.970381807973048</v>
      </c>
      <c r="N2189" t="b">
        <v>1</v>
      </c>
      <c r="O2189" s="5">
        <f t="shared" si="239"/>
        <v>10.146425000000001</v>
      </c>
      <c r="P2189" s="14">
        <f t="shared" si="240"/>
        <v>56.970381807973048</v>
      </c>
      <c r="Q2189" s="8">
        <f t="shared" si="241"/>
        <v>42068.209097222221</v>
      </c>
      <c r="R2189" s="8">
        <f t="shared" si="242"/>
        <v>42097.165972222225</v>
      </c>
      <c r="S2189" t="s">
        <v>8297</v>
      </c>
      <c r="T2189" t="str">
        <f t="shared" si="243"/>
        <v>games</v>
      </c>
      <c r="U2189" t="str">
        <f t="shared" si="244"/>
        <v>tabletop games</v>
      </c>
    </row>
    <row r="2190" spans="1:21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14">
        <f t="shared" si="238"/>
        <v>44.056420233463037</v>
      </c>
      <c r="N2190" t="b">
        <v>1</v>
      </c>
      <c r="O2190" s="5">
        <f t="shared" si="239"/>
        <v>4.1217692027666546</v>
      </c>
      <c r="P2190" s="14">
        <f t="shared" si="240"/>
        <v>44.056420233463037</v>
      </c>
      <c r="Q2190" s="8">
        <f t="shared" si="241"/>
        <v>42633.586122685185</v>
      </c>
      <c r="R2190" s="8">
        <f t="shared" si="242"/>
        <v>42668.708333333328</v>
      </c>
      <c r="S2190" t="s">
        <v>8297</v>
      </c>
      <c r="T2190" t="str">
        <f t="shared" si="243"/>
        <v>games</v>
      </c>
      <c r="U2190" t="str">
        <f t="shared" si="244"/>
        <v>tabletop games</v>
      </c>
    </row>
    <row r="2191" spans="1:21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14">
        <f t="shared" si="238"/>
        <v>68.625</v>
      </c>
      <c r="N2191" t="b">
        <v>1</v>
      </c>
      <c r="O2191" s="5">
        <f t="shared" si="239"/>
        <v>5.0324999999999998</v>
      </c>
      <c r="P2191" s="14">
        <f t="shared" si="240"/>
        <v>68.625</v>
      </c>
      <c r="Q2191" s="8">
        <f t="shared" si="241"/>
        <v>42467.788194444445</v>
      </c>
      <c r="R2191" s="8">
        <f t="shared" si="242"/>
        <v>42481.916666666672</v>
      </c>
      <c r="S2191" t="s">
        <v>8297</v>
      </c>
      <c r="T2191" t="str">
        <f t="shared" si="243"/>
        <v>games</v>
      </c>
      <c r="U2191" t="str">
        <f t="shared" si="244"/>
        <v>tabletop games</v>
      </c>
    </row>
    <row r="2192" spans="1:21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14">
        <f t="shared" si="238"/>
        <v>65.318435754189949</v>
      </c>
      <c r="N2192" t="b">
        <v>1</v>
      </c>
      <c r="O2192" s="5">
        <f t="shared" si="239"/>
        <v>1.8461052631578947</v>
      </c>
      <c r="P2192" s="14">
        <f t="shared" si="240"/>
        <v>65.318435754189949</v>
      </c>
      <c r="Q2192" s="8">
        <f t="shared" si="241"/>
        <v>42417.625046296293</v>
      </c>
      <c r="R2192" s="8">
        <f t="shared" si="242"/>
        <v>42452.290972222225</v>
      </c>
      <c r="S2192" t="s">
        <v>8297</v>
      </c>
      <c r="T2192" t="str">
        <f t="shared" si="243"/>
        <v>games</v>
      </c>
      <c r="U2192" t="str">
        <f t="shared" si="244"/>
        <v>tabletop games</v>
      </c>
    </row>
    <row r="2193" spans="1:21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14">
        <f t="shared" si="238"/>
        <v>35.92</v>
      </c>
      <c r="N2193" t="b">
        <v>1</v>
      </c>
      <c r="O2193" s="5">
        <f t="shared" si="239"/>
        <v>1.1973333333333334</v>
      </c>
      <c r="P2193" s="14">
        <f t="shared" si="240"/>
        <v>35.92</v>
      </c>
      <c r="Q2193" s="8">
        <f t="shared" si="241"/>
        <v>42768.833645833336</v>
      </c>
      <c r="R2193" s="8">
        <f t="shared" si="242"/>
        <v>42780.833645833336</v>
      </c>
      <c r="S2193" t="s">
        <v>8297</v>
      </c>
      <c r="T2193" t="str">
        <f t="shared" si="243"/>
        <v>games</v>
      </c>
      <c r="U2193" t="str">
        <f t="shared" si="244"/>
        <v>tabletop games</v>
      </c>
    </row>
    <row r="2194" spans="1:21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14">
        <f t="shared" si="238"/>
        <v>40.070667078443485</v>
      </c>
      <c r="N2194" t="b">
        <v>1</v>
      </c>
      <c r="O2194" s="5">
        <f t="shared" si="239"/>
        <v>10.812401666666668</v>
      </c>
      <c r="P2194" s="14">
        <f t="shared" si="240"/>
        <v>40.070667078443485</v>
      </c>
      <c r="Q2194" s="8">
        <f t="shared" si="241"/>
        <v>42691.8512037037</v>
      </c>
      <c r="R2194" s="8">
        <f t="shared" si="242"/>
        <v>42719.958333333328</v>
      </c>
      <c r="S2194" t="s">
        <v>8297</v>
      </c>
      <c r="T2194" t="str">
        <f t="shared" si="243"/>
        <v>games</v>
      </c>
      <c r="U2194" t="str">
        <f t="shared" si="244"/>
        <v>tabletop games</v>
      </c>
    </row>
    <row r="2195" spans="1:21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14">
        <f t="shared" si="238"/>
        <v>75.647714604236342</v>
      </c>
      <c r="N2195" t="b">
        <v>1</v>
      </c>
      <c r="O2195" s="5">
        <f t="shared" si="239"/>
        <v>4.5237333333333334</v>
      </c>
      <c r="P2195" s="14">
        <f t="shared" si="240"/>
        <v>75.647714604236342</v>
      </c>
      <c r="Q2195" s="8">
        <f t="shared" si="241"/>
        <v>42664.405925925923</v>
      </c>
      <c r="R2195" s="8">
        <f t="shared" si="242"/>
        <v>42695.207638888889</v>
      </c>
      <c r="S2195" t="s">
        <v>8297</v>
      </c>
      <c r="T2195" t="str">
        <f t="shared" si="243"/>
        <v>games</v>
      </c>
      <c r="U2195" t="str">
        <f t="shared" si="244"/>
        <v>tabletop games</v>
      </c>
    </row>
    <row r="2196" spans="1:21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14">
        <f t="shared" si="238"/>
        <v>61.203872437357631</v>
      </c>
      <c r="N2196" t="b">
        <v>1</v>
      </c>
      <c r="O2196" s="5">
        <f t="shared" si="239"/>
        <v>5.3737000000000004</v>
      </c>
      <c r="P2196" s="14">
        <f t="shared" si="240"/>
        <v>61.203872437357631</v>
      </c>
      <c r="Q2196" s="8">
        <f t="shared" si="241"/>
        <v>42425.757986111115</v>
      </c>
      <c r="R2196" s="8">
        <f t="shared" si="242"/>
        <v>42455.716319444444</v>
      </c>
      <c r="S2196" t="s">
        <v>8297</v>
      </c>
      <c r="T2196" t="str">
        <f t="shared" si="243"/>
        <v>games</v>
      </c>
      <c r="U2196" t="str">
        <f t="shared" si="244"/>
        <v>tabletop games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14">
        <f t="shared" si="238"/>
        <v>48.130434782608695</v>
      </c>
      <c r="N2197" t="b">
        <v>1</v>
      </c>
      <c r="O2197" s="5">
        <f t="shared" si="239"/>
        <v>1.2032608695652174</v>
      </c>
      <c r="P2197" s="14">
        <f t="shared" si="240"/>
        <v>48.130434782608695</v>
      </c>
      <c r="Q2197" s="8">
        <f t="shared" si="241"/>
        <v>42197.771990740745</v>
      </c>
      <c r="R2197" s="8">
        <f t="shared" si="242"/>
        <v>42227.771990740745</v>
      </c>
      <c r="S2197" t="s">
        <v>8297</v>
      </c>
      <c r="T2197" t="str">
        <f t="shared" si="243"/>
        <v>games</v>
      </c>
      <c r="U2197" t="str">
        <f t="shared" si="244"/>
        <v>tabletop games</v>
      </c>
    </row>
    <row r="2198" spans="1:2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14">
        <f t="shared" si="238"/>
        <v>68.106837606837601</v>
      </c>
      <c r="N2198" t="b">
        <v>1</v>
      </c>
      <c r="O2198" s="5">
        <f t="shared" si="239"/>
        <v>1.1383571428571428</v>
      </c>
      <c r="P2198" s="14">
        <f t="shared" si="240"/>
        <v>68.106837606837601</v>
      </c>
      <c r="Q2198" s="8">
        <f t="shared" si="241"/>
        <v>42675.487291666665</v>
      </c>
      <c r="R2198" s="8">
        <f t="shared" si="242"/>
        <v>42706.291666666672</v>
      </c>
      <c r="S2198" t="s">
        <v>8297</v>
      </c>
      <c r="T2198" t="str">
        <f t="shared" si="243"/>
        <v>games</v>
      </c>
      <c r="U2198" t="str">
        <f t="shared" si="244"/>
        <v>tabletop games</v>
      </c>
    </row>
    <row r="2199" spans="1:21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14">
        <f t="shared" si="238"/>
        <v>65.891300230946882</v>
      </c>
      <c r="N2199" t="b">
        <v>1</v>
      </c>
      <c r="O2199" s="5">
        <f t="shared" si="239"/>
        <v>9.5103109999999997</v>
      </c>
      <c r="P2199" s="14">
        <f t="shared" si="240"/>
        <v>65.891300230946882</v>
      </c>
      <c r="Q2199" s="8">
        <f t="shared" si="241"/>
        <v>42033.584016203706</v>
      </c>
      <c r="R2199" s="8">
        <f t="shared" si="242"/>
        <v>42063.584016203706</v>
      </c>
      <c r="S2199" t="s">
        <v>8297</v>
      </c>
      <c r="T2199" t="str">
        <f t="shared" si="243"/>
        <v>games</v>
      </c>
      <c r="U2199" t="str">
        <f t="shared" si="244"/>
        <v>tabletop games</v>
      </c>
    </row>
    <row r="2200" spans="1:21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14">
        <f t="shared" si="238"/>
        <v>81.654377880184327</v>
      </c>
      <c r="N2200" t="b">
        <v>1</v>
      </c>
      <c r="O2200" s="5">
        <f t="shared" si="239"/>
        <v>1.3289249999999999</v>
      </c>
      <c r="P2200" s="14">
        <f t="shared" si="240"/>
        <v>81.654377880184327</v>
      </c>
      <c r="Q2200" s="8">
        <f t="shared" si="241"/>
        <v>42292.513888888891</v>
      </c>
      <c r="R2200" s="8">
        <f t="shared" si="242"/>
        <v>42322.555555555555</v>
      </c>
      <c r="S2200" t="s">
        <v>8297</v>
      </c>
      <c r="T2200" t="str">
        <f t="shared" si="243"/>
        <v>games</v>
      </c>
      <c r="U2200" t="str">
        <f t="shared" si="244"/>
        <v>tabletop games</v>
      </c>
    </row>
    <row r="2201" spans="1:2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14">
        <f t="shared" si="238"/>
        <v>52.701195219123505</v>
      </c>
      <c r="N2201" t="b">
        <v>1</v>
      </c>
      <c r="O2201" s="5">
        <f t="shared" si="239"/>
        <v>1.4697777777777778</v>
      </c>
      <c r="P2201" s="14">
        <f t="shared" si="240"/>
        <v>52.701195219123505</v>
      </c>
      <c r="Q2201" s="8">
        <f t="shared" si="241"/>
        <v>42262.416643518518</v>
      </c>
      <c r="R2201" s="8">
        <f t="shared" si="242"/>
        <v>42292.416643518518</v>
      </c>
      <c r="S2201" t="s">
        <v>8297</v>
      </c>
      <c r="T2201" t="str">
        <f t="shared" si="243"/>
        <v>games</v>
      </c>
      <c r="U2201" t="str">
        <f t="shared" si="244"/>
        <v>tabletop games</v>
      </c>
    </row>
    <row r="2202" spans="1:21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14">
        <f t="shared" si="238"/>
        <v>41.228136882129277</v>
      </c>
      <c r="N2202" t="b">
        <v>1</v>
      </c>
      <c r="O2202" s="5">
        <f t="shared" si="239"/>
        <v>5.4215</v>
      </c>
      <c r="P2202" s="14">
        <f t="shared" si="240"/>
        <v>41.228136882129277</v>
      </c>
      <c r="Q2202" s="8">
        <f t="shared" si="241"/>
        <v>42163.625787037032</v>
      </c>
      <c r="R2202" s="8">
        <f t="shared" si="242"/>
        <v>42191.125</v>
      </c>
      <c r="S2202" t="s">
        <v>8297</v>
      </c>
      <c r="T2202" t="str">
        <f t="shared" si="243"/>
        <v>games</v>
      </c>
      <c r="U2202" t="str">
        <f t="shared" si="244"/>
        <v>tabletop games</v>
      </c>
    </row>
    <row r="2203" spans="1:21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14">
        <f t="shared" si="238"/>
        <v>15.035357142857142</v>
      </c>
      <c r="N2203" t="b">
        <v>1</v>
      </c>
      <c r="O2203" s="5">
        <f t="shared" si="239"/>
        <v>3.8271818181818182</v>
      </c>
      <c r="P2203" s="14">
        <f t="shared" si="240"/>
        <v>15.035357142857142</v>
      </c>
      <c r="Q2203" s="8">
        <f t="shared" si="241"/>
        <v>41276.846817129634</v>
      </c>
      <c r="R2203" s="8">
        <f t="shared" si="242"/>
        <v>41290.846817129634</v>
      </c>
      <c r="S2203" t="s">
        <v>8280</v>
      </c>
      <c r="T2203" t="str">
        <f t="shared" si="243"/>
        <v>music</v>
      </c>
      <c r="U2203" t="str">
        <f t="shared" si="244"/>
        <v>electronic music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14">
        <f t="shared" si="238"/>
        <v>39.066920943134534</v>
      </c>
      <c r="N2204" t="b">
        <v>1</v>
      </c>
      <c r="O2204" s="5">
        <f t="shared" si="239"/>
        <v>7.0418124999999998</v>
      </c>
      <c r="P2204" s="14">
        <f t="shared" si="240"/>
        <v>39.066920943134534</v>
      </c>
      <c r="Q2204" s="8">
        <f t="shared" si="241"/>
        <v>41184.849166666667</v>
      </c>
      <c r="R2204" s="8">
        <f t="shared" si="242"/>
        <v>41214.849166666667</v>
      </c>
      <c r="S2204" t="s">
        <v>8280</v>
      </c>
      <c r="T2204" t="str">
        <f t="shared" si="243"/>
        <v>music</v>
      </c>
      <c r="U2204" t="str">
        <f t="shared" si="244"/>
        <v>electronic music</v>
      </c>
    </row>
    <row r="2205" spans="1:21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14">
        <f t="shared" si="238"/>
        <v>43.82</v>
      </c>
      <c r="N2205" t="b">
        <v>1</v>
      </c>
      <c r="O2205" s="5">
        <f t="shared" si="239"/>
        <v>1.0954999999999999</v>
      </c>
      <c r="P2205" s="14">
        <f t="shared" si="240"/>
        <v>43.82</v>
      </c>
      <c r="Q2205" s="8">
        <f t="shared" si="241"/>
        <v>42241.85974537037</v>
      </c>
      <c r="R2205" s="8">
        <f t="shared" si="242"/>
        <v>42271.85974537037</v>
      </c>
      <c r="S2205" t="s">
        <v>8280</v>
      </c>
      <c r="T2205" t="str">
        <f t="shared" si="243"/>
        <v>music</v>
      </c>
      <c r="U2205" t="str">
        <f t="shared" si="244"/>
        <v>electronic music</v>
      </c>
    </row>
    <row r="2206" spans="1:21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14">
        <f t="shared" si="238"/>
        <v>27.301369863013697</v>
      </c>
      <c r="N2206" t="b">
        <v>1</v>
      </c>
      <c r="O2206" s="5">
        <f t="shared" si="239"/>
        <v>1.3286666666666667</v>
      </c>
      <c r="P2206" s="14">
        <f t="shared" si="240"/>
        <v>27.301369863013697</v>
      </c>
      <c r="Q2206" s="8">
        <f t="shared" si="241"/>
        <v>41312.311562499999</v>
      </c>
      <c r="R2206" s="8">
        <f t="shared" si="242"/>
        <v>41342.311562499999</v>
      </c>
      <c r="S2206" t="s">
        <v>8280</v>
      </c>
      <c r="T2206" t="str">
        <f t="shared" si="243"/>
        <v>music</v>
      </c>
      <c r="U2206" t="str">
        <f t="shared" si="244"/>
        <v>electronic music</v>
      </c>
    </row>
    <row r="2207" spans="1:21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14">
        <f t="shared" si="238"/>
        <v>42.222222222222221</v>
      </c>
      <c r="N2207" t="b">
        <v>1</v>
      </c>
      <c r="O2207" s="5">
        <f t="shared" si="239"/>
        <v>1.52</v>
      </c>
      <c r="P2207" s="14">
        <f t="shared" si="240"/>
        <v>42.222222222222221</v>
      </c>
      <c r="Q2207" s="8">
        <f t="shared" si="241"/>
        <v>41031.82163194444</v>
      </c>
      <c r="R2207" s="8">
        <f t="shared" si="242"/>
        <v>41061.82163194444</v>
      </c>
      <c r="S2207" t="s">
        <v>8280</v>
      </c>
      <c r="T2207" t="str">
        <f t="shared" si="243"/>
        <v>music</v>
      </c>
      <c r="U2207" t="str">
        <f t="shared" si="244"/>
        <v>electronic music</v>
      </c>
    </row>
    <row r="2208" spans="1:21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14">
        <f t="shared" si="238"/>
        <v>33.235294117647058</v>
      </c>
      <c r="N2208" t="b">
        <v>1</v>
      </c>
      <c r="O2208" s="5">
        <f t="shared" si="239"/>
        <v>1.0272727272727273</v>
      </c>
      <c r="P2208" s="14">
        <f t="shared" si="240"/>
        <v>33.235294117647058</v>
      </c>
      <c r="Q2208" s="8">
        <f t="shared" si="241"/>
        <v>40997.257222222222</v>
      </c>
      <c r="R2208" s="8">
        <f t="shared" si="242"/>
        <v>41015.257222222222</v>
      </c>
      <c r="S2208" t="s">
        <v>8280</v>
      </c>
      <c r="T2208" t="str">
        <f t="shared" si="243"/>
        <v>music</v>
      </c>
      <c r="U2208" t="str">
        <f t="shared" si="244"/>
        <v>electronic music</v>
      </c>
    </row>
    <row r="2209" spans="1:21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14">
        <f t="shared" si="238"/>
        <v>285.71428571428572</v>
      </c>
      <c r="N2209" t="b">
        <v>1</v>
      </c>
      <c r="O2209" s="5">
        <f t="shared" si="239"/>
        <v>1</v>
      </c>
      <c r="P2209" s="14">
        <f t="shared" si="240"/>
        <v>285.71428571428572</v>
      </c>
      <c r="Q2209" s="8">
        <f t="shared" si="241"/>
        <v>41564.194131944445</v>
      </c>
      <c r="R2209" s="8">
        <f t="shared" si="242"/>
        <v>41594.235798611109</v>
      </c>
      <c r="S2209" t="s">
        <v>8280</v>
      </c>
      <c r="T2209" t="str">
        <f t="shared" si="243"/>
        <v>music</v>
      </c>
      <c r="U2209" t="str">
        <f t="shared" si="244"/>
        <v>electronic music</v>
      </c>
    </row>
    <row r="2210" spans="1:21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14">
        <f t="shared" si="238"/>
        <v>42.333333333333336</v>
      </c>
      <c r="N2210" t="b">
        <v>1</v>
      </c>
      <c r="O2210" s="5">
        <f t="shared" si="239"/>
        <v>1.016</v>
      </c>
      <c r="P2210" s="14">
        <f t="shared" si="240"/>
        <v>42.333333333333336</v>
      </c>
      <c r="Q2210" s="8">
        <f t="shared" si="241"/>
        <v>40946.882245370369</v>
      </c>
      <c r="R2210" s="8">
        <f t="shared" si="242"/>
        <v>41006.166666666664</v>
      </c>
      <c r="S2210" t="s">
        <v>8280</v>
      </c>
      <c r="T2210" t="str">
        <f t="shared" si="243"/>
        <v>music</v>
      </c>
      <c r="U2210" t="str">
        <f t="shared" si="244"/>
        <v>electronic music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14">
        <f t="shared" si="238"/>
        <v>50.266666666666666</v>
      </c>
      <c r="N2211" t="b">
        <v>1</v>
      </c>
      <c r="O2211" s="5">
        <f t="shared" si="239"/>
        <v>1.508</v>
      </c>
      <c r="P2211" s="14">
        <f t="shared" si="240"/>
        <v>50.266666666666666</v>
      </c>
      <c r="Q2211" s="8">
        <f t="shared" si="241"/>
        <v>41732.479675925926</v>
      </c>
      <c r="R2211" s="8">
        <f t="shared" si="242"/>
        <v>41743.958333333336</v>
      </c>
      <c r="S2211" t="s">
        <v>8280</v>
      </c>
      <c r="T2211" t="str">
        <f t="shared" si="243"/>
        <v>music</v>
      </c>
      <c r="U2211" t="str">
        <f t="shared" si="244"/>
        <v>electronic music</v>
      </c>
    </row>
    <row r="2212" spans="1:21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14">
        <f t="shared" si="238"/>
        <v>61.902777777777779</v>
      </c>
      <c r="N2212" t="b">
        <v>1</v>
      </c>
      <c r="O2212" s="5">
        <f t="shared" si="239"/>
        <v>1.11425</v>
      </c>
      <c r="P2212" s="14">
        <f t="shared" si="240"/>
        <v>61.902777777777779</v>
      </c>
      <c r="Q2212" s="8">
        <f t="shared" si="241"/>
        <v>40956.066087962965</v>
      </c>
      <c r="R2212" s="8">
        <f t="shared" si="242"/>
        <v>41013.73333333333</v>
      </c>
      <c r="S2212" t="s">
        <v>8280</v>
      </c>
      <c r="T2212" t="str">
        <f t="shared" si="243"/>
        <v>music</v>
      </c>
      <c r="U2212" t="str">
        <f t="shared" si="244"/>
        <v>electronic music</v>
      </c>
    </row>
    <row r="2213" spans="1:21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14">
        <f t="shared" si="238"/>
        <v>40.75</v>
      </c>
      <c r="N2213" t="b">
        <v>1</v>
      </c>
      <c r="O2213" s="5">
        <f t="shared" si="239"/>
        <v>1.956</v>
      </c>
      <c r="P2213" s="14">
        <f t="shared" si="240"/>
        <v>40.75</v>
      </c>
      <c r="Q2213" s="8">
        <f t="shared" si="241"/>
        <v>41716.785011574073</v>
      </c>
      <c r="R2213" s="8">
        <f t="shared" si="242"/>
        <v>41739.290972222225</v>
      </c>
      <c r="S2213" t="s">
        <v>8280</v>
      </c>
      <c r="T2213" t="str">
        <f t="shared" si="243"/>
        <v>music</v>
      </c>
      <c r="U2213" t="str">
        <f t="shared" si="244"/>
        <v>electronic music</v>
      </c>
    </row>
    <row r="2214" spans="1:21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14">
        <f t="shared" si="238"/>
        <v>55.796747967479675</v>
      </c>
      <c r="N2214" t="b">
        <v>1</v>
      </c>
      <c r="O2214" s="5">
        <f t="shared" si="239"/>
        <v>1.1438333333333333</v>
      </c>
      <c r="P2214" s="14">
        <f t="shared" si="240"/>
        <v>55.796747967479675</v>
      </c>
      <c r="Q2214" s="8">
        <f t="shared" si="241"/>
        <v>41548.747418981482</v>
      </c>
      <c r="R2214" s="8">
        <f t="shared" si="242"/>
        <v>41582.041666666664</v>
      </c>
      <c r="S2214" t="s">
        <v>8280</v>
      </c>
      <c r="T2214" t="str">
        <f t="shared" si="243"/>
        <v>music</v>
      </c>
      <c r="U2214" t="str">
        <f t="shared" si="244"/>
        <v>electronic music</v>
      </c>
    </row>
    <row r="2215" spans="1:21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14">
        <f t="shared" si="238"/>
        <v>10</v>
      </c>
      <c r="N2215" t="b">
        <v>1</v>
      </c>
      <c r="O2215" s="5">
        <f t="shared" si="239"/>
        <v>2</v>
      </c>
      <c r="P2215" s="14">
        <f t="shared" si="240"/>
        <v>10</v>
      </c>
      <c r="Q2215" s="8">
        <f t="shared" si="241"/>
        <v>42109.826145833329</v>
      </c>
      <c r="R2215" s="8">
        <f t="shared" si="242"/>
        <v>42139.826145833329</v>
      </c>
      <c r="S2215" t="s">
        <v>8280</v>
      </c>
      <c r="T2215" t="str">
        <f t="shared" si="243"/>
        <v>music</v>
      </c>
      <c r="U2215" t="str">
        <f t="shared" si="244"/>
        <v>electronic music</v>
      </c>
    </row>
    <row r="2216" spans="1:21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14">
        <f t="shared" si="238"/>
        <v>73.125416666666666</v>
      </c>
      <c r="N2216" t="b">
        <v>1</v>
      </c>
      <c r="O2216" s="5">
        <f t="shared" si="239"/>
        <v>2.9250166666666666</v>
      </c>
      <c r="P2216" s="14">
        <f t="shared" si="240"/>
        <v>73.125416666666666</v>
      </c>
      <c r="Q2216" s="8">
        <f t="shared" si="241"/>
        <v>41646.792222222226</v>
      </c>
      <c r="R2216" s="8">
        <f t="shared" si="242"/>
        <v>41676.792222222226</v>
      </c>
      <c r="S2216" t="s">
        <v>8280</v>
      </c>
      <c r="T2216" t="str">
        <f t="shared" si="243"/>
        <v>music</v>
      </c>
      <c r="U2216" t="str">
        <f t="shared" si="244"/>
        <v>electronic music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14">
        <f t="shared" si="238"/>
        <v>26.060606060606062</v>
      </c>
      <c r="N2217" t="b">
        <v>1</v>
      </c>
      <c r="O2217" s="5">
        <f t="shared" si="239"/>
        <v>1.5636363636363637</v>
      </c>
      <c r="P2217" s="14">
        <f t="shared" si="240"/>
        <v>26.060606060606062</v>
      </c>
      <c r="Q2217" s="8">
        <f t="shared" si="241"/>
        <v>40958.717268518521</v>
      </c>
      <c r="R2217" s="8">
        <f t="shared" si="242"/>
        <v>40981.290972222225</v>
      </c>
      <c r="S2217" t="s">
        <v>8280</v>
      </c>
      <c r="T2217" t="str">
        <f t="shared" si="243"/>
        <v>music</v>
      </c>
      <c r="U2217" t="str">
        <f t="shared" si="244"/>
        <v>electronic music</v>
      </c>
    </row>
    <row r="2218" spans="1:21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14">
        <f t="shared" si="238"/>
        <v>22.642857142857142</v>
      </c>
      <c r="N2218" t="b">
        <v>1</v>
      </c>
      <c r="O2218" s="5">
        <f t="shared" si="239"/>
        <v>1.0566666666666666</v>
      </c>
      <c r="P2218" s="14">
        <f t="shared" si="240"/>
        <v>22.642857142857142</v>
      </c>
      <c r="Q2218" s="8">
        <f t="shared" si="241"/>
        <v>42194.751678240747</v>
      </c>
      <c r="R2218" s="8">
        <f t="shared" si="242"/>
        <v>42208.751678240747</v>
      </c>
      <c r="S2218" t="s">
        <v>8280</v>
      </c>
      <c r="T2218" t="str">
        <f t="shared" si="243"/>
        <v>music</v>
      </c>
      <c r="U2218" t="str">
        <f t="shared" si="244"/>
        <v>electronic music</v>
      </c>
    </row>
    <row r="2219" spans="1:21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14">
        <f t="shared" si="238"/>
        <v>47.222222222222221</v>
      </c>
      <c r="N2219" t="b">
        <v>1</v>
      </c>
      <c r="O2219" s="5">
        <f t="shared" si="239"/>
        <v>1.0119047619047619</v>
      </c>
      <c r="P2219" s="14">
        <f t="shared" si="240"/>
        <v>47.222222222222221</v>
      </c>
      <c r="Q2219" s="8">
        <f t="shared" si="241"/>
        <v>42299.776770833334</v>
      </c>
      <c r="R2219" s="8">
        <f t="shared" si="242"/>
        <v>42310.333333333328</v>
      </c>
      <c r="S2219" t="s">
        <v>8280</v>
      </c>
      <c r="T2219" t="str">
        <f t="shared" si="243"/>
        <v>music</v>
      </c>
      <c r="U2219" t="str">
        <f t="shared" si="244"/>
        <v>electronic music</v>
      </c>
    </row>
    <row r="2220" spans="1:21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14">
        <f t="shared" si="238"/>
        <v>32.324473684210524</v>
      </c>
      <c r="N2220" t="b">
        <v>1</v>
      </c>
      <c r="O2220" s="5">
        <f t="shared" si="239"/>
        <v>1.2283299999999999</v>
      </c>
      <c r="P2220" s="14">
        <f t="shared" si="240"/>
        <v>32.324473684210524</v>
      </c>
      <c r="Q2220" s="8">
        <f t="shared" si="241"/>
        <v>41127.812303240738</v>
      </c>
      <c r="R2220" s="8">
        <f t="shared" si="242"/>
        <v>41150</v>
      </c>
      <c r="S2220" t="s">
        <v>8280</v>
      </c>
      <c r="T2220" t="str">
        <f t="shared" si="243"/>
        <v>music</v>
      </c>
      <c r="U2220" t="str">
        <f t="shared" si="244"/>
        <v>electronic music</v>
      </c>
    </row>
    <row r="2221" spans="1:21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14">
        <f t="shared" si="238"/>
        <v>53.421052631578945</v>
      </c>
      <c r="N2221" t="b">
        <v>1</v>
      </c>
      <c r="O2221" s="5">
        <f t="shared" si="239"/>
        <v>1.0149999999999999</v>
      </c>
      <c r="P2221" s="14">
        <f t="shared" si="240"/>
        <v>53.421052631578945</v>
      </c>
      <c r="Q2221" s="8">
        <f t="shared" si="241"/>
        <v>42205.718888888892</v>
      </c>
      <c r="R2221" s="8">
        <f t="shared" si="242"/>
        <v>42235.718888888892</v>
      </c>
      <c r="S2221" t="s">
        <v>8280</v>
      </c>
      <c r="T2221" t="str">
        <f t="shared" si="243"/>
        <v>music</v>
      </c>
      <c r="U2221" t="str">
        <f t="shared" si="244"/>
        <v>electronic music</v>
      </c>
    </row>
    <row r="2222" spans="1:21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14">
        <f t="shared" si="238"/>
        <v>51.304347826086953</v>
      </c>
      <c r="N2222" t="b">
        <v>1</v>
      </c>
      <c r="O2222" s="5">
        <f t="shared" si="239"/>
        <v>1.0114285714285713</v>
      </c>
      <c r="P2222" s="14">
        <f t="shared" si="240"/>
        <v>51.304347826086953</v>
      </c>
      <c r="Q2222" s="8">
        <f t="shared" si="241"/>
        <v>41452.060601851852</v>
      </c>
      <c r="R2222" s="8">
        <f t="shared" si="242"/>
        <v>41482.060601851852</v>
      </c>
      <c r="S2222" t="s">
        <v>8280</v>
      </c>
      <c r="T2222" t="str">
        <f t="shared" si="243"/>
        <v>music</v>
      </c>
      <c r="U2222" t="str">
        <f t="shared" si="244"/>
        <v>electronic music</v>
      </c>
    </row>
    <row r="2223" spans="1:21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14">
        <f t="shared" si="238"/>
        <v>37.197247706422019</v>
      </c>
      <c r="N2223" t="b">
        <v>1</v>
      </c>
      <c r="O2223" s="5">
        <f t="shared" si="239"/>
        <v>1.0811999999999999</v>
      </c>
      <c r="P2223" s="14">
        <f t="shared" si="240"/>
        <v>37.197247706422019</v>
      </c>
      <c r="Q2223" s="8">
        <f t="shared" si="241"/>
        <v>42452.666770833333</v>
      </c>
      <c r="R2223" s="8">
        <f t="shared" si="242"/>
        <v>42483</v>
      </c>
      <c r="S2223" t="s">
        <v>8297</v>
      </c>
      <c r="T2223" t="str">
        <f t="shared" si="243"/>
        <v>games</v>
      </c>
      <c r="U2223" t="str">
        <f t="shared" si="244"/>
        <v>tabletop games</v>
      </c>
    </row>
    <row r="2224" spans="1:21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14">
        <f t="shared" si="238"/>
        <v>27.1</v>
      </c>
      <c r="N2224" t="b">
        <v>1</v>
      </c>
      <c r="O2224" s="5">
        <f t="shared" si="239"/>
        <v>1.6259999999999999</v>
      </c>
      <c r="P2224" s="14">
        <f t="shared" si="240"/>
        <v>27.1</v>
      </c>
      <c r="Q2224" s="8">
        <f t="shared" si="241"/>
        <v>40906.787581018521</v>
      </c>
      <c r="R2224" s="8">
        <f t="shared" si="242"/>
        <v>40936.787581018521</v>
      </c>
      <c r="S2224" t="s">
        <v>8297</v>
      </c>
      <c r="T2224" t="str">
        <f t="shared" si="243"/>
        <v>games</v>
      </c>
      <c r="U2224" t="str">
        <f t="shared" si="244"/>
        <v>tabletop games</v>
      </c>
    </row>
    <row r="2225" spans="1:21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14">
        <f t="shared" si="238"/>
        <v>206.31</v>
      </c>
      <c r="N2225" t="b">
        <v>1</v>
      </c>
      <c r="O2225" s="5">
        <f t="shared" si="239"/>
        <v>1.0580000000000001</v>
      </c>
      <c r="P2225" s="14">
        <f t="shared" si="240"/>
        <v>206.31</v>
      </c>
      <c r="Q2225" s="8">
        <f t="shared" si="241"/>
        <v>42152.640833333338</v>
      </c>
      <c r="R2225" s="8">
        <f t="shared" si="242"/>
        <v>42182.640833333338</v>
      </c>
      <c r="S2225" t="s">
        <v>8297</v>
      </c>
      <c r="T2225" t="str">
        <f t="shared" si="243"/>
        <v>games</v>
      </c>
      <c r="U2225" t="str">
        <f t="shared" si="244"/>
        <v>tabletop games</v>
      </c>
    </row>
    <row r="2226" spans="1:21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14">
        <f t="shared" si="238"/>
        <v>82.145270270270274</v>
      </c>
      <c r="N2226" t="b">
        <v>1</v>
      </c>
      <c r="O2226" s="5">
        <f t="shared" si="239"/>
        <v>2.4315000000000002</v>
      </c>
      <c r="P2226" s="14">
        <f t="shared" si="240"/>
        <v>82.145270270270274</v>
      </c>
      <c r="Q2226" s="8">
        <f t="shared" si="241"/>
        <v>42644.667534722219</v>
      </c>
      <c r="R2226" s="8">
        <f t="shared" si="242"/>
        <v>42672.791666666672</v>
      </c>
      <c r="S2226" t="s">
        <v>8297</v>
      </c>
      <c r="T2226" t="str">
        <f t="shared" si="243"/>
        <v>games</v>
      </c>
      <c r="U2226" t="str">
        <f t="shared" si="244"/>
        <v>tabletop games</v>
      </c>
    </row>
    <row r="2227" spans="1:21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14">
        <f t="shared" si="238"/>
        <v>164.79651993355483</v>
      </c>
      <c r="N2227" t="b">
        <v>1</v>
      </c>
      <c r="O2227" s="5">
        <f t="shared" si="239"/>
        <v>9.4483338095238096</v>
      </c>
      <c r="P2227" s="14">
        <f t="shared" si="240"/>
        <v>164.79651993355483</v>
      </c>
      <c r="Q2227" s="8">
        <f t="shared" si="241"/>
        <v>41873.79184027778</v>
      </c>
      <c r="R2227" s="8">
        <f t="shared" si="242"/>
        <v>41903.79184027778</v>
      </c>
      <c r="S2227" t="s">
        <v>8297</v>
      </c>
      <c r="T2227" t="str">
        <f t="shared" si="243"/>
        <v>games</v>
      </c>
      <c r="U2227" t="str">
        <f t="shared" si="244"/>
        <v>tabletop games</v>
      </c>
    </row>
    <row r="2228" spans="1:21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14">
        <f t="shared" si="238"/>
        <v>60.820280373831778</v>
      </c>
      <c r="N2228" t="b">
        <v>1</v>
      </c>
      <c r="O2228" s="5">
        <f t="shared" si="239"/>
        <v>1.0846283333333333</v>
      </c>
      <c r="P2228" s="14">
        <f t="shared" si="240"/>
        <v>60.820280373831778</v>
      </c>
      <c r="Q2228" s="8">
        <f t="shared" si="241"/>
        <v>42381.79886574074</v>
      </c>
      <c r="R2228" s="8">
        <f t="shared" si="242"/>
        <v>42412.207638888889</v>
      </c>
      <c r="S2228" t="s">
        <v>8297</v>
      </c>
      <c r="T2228" t="str">
        <f t="shared" si="243"/>
        <v>games</v>
      </c>
      <c r="U2228" t="str">
        <f t="shared" si="244"/>
        <v>tabletop games</v>
      </c>
    </row>
    <row r="2229" spans="1:21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14">
        <f t="shared" si="238"/>
        <v>67.970099667774093</v>
      </c>
      <c r="N2229" t="b">
        <v>1</v>
      </c>
      <c r="O2229" s="5">
        <f t="shared" si="239"/>
        <v>1.5737692307692308</v>
      </c>
      <c r="P2229" s="14">
        <f t="shared" si="240"/>
        <v>67.970099667774093</v>
      </c>
      <c r="Q2229" s="8">
        <f t="shared" si="241"/>
        <v>41561.807349537034</v>
      </c>
      <c r="R2229" s="8">
        <f t="shared" si="242"/>
        <v>41591.849016203705</v>
      </c>
      <c r="S2229" t="s">
        <v>8297</v>
      </c>
      <c r="T2229" t="str">
        <f t="shared" si="243"/>
        <v>games</v>
      </c>
      <c r="U2229" t="str">
        <f t="shared" si="244"/>
        <v>tabletop games</v>
      </c>
    </row>
    <row r="2230" spans="1:21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14">
        <f t="shared" si="238"/>
        <v>81.561805555555551</v>
      </c>
      <c r="N2230" t="b">
        <v>1</v>
      </c>
      <c r="O2230" s="5">
        <f t="shared" si="239"/>
        <v>11.744899999999999</v>
      </c>
      <c r="P2230" s="14">
        <f t="shared" si="240"/>
        <v>81.561805555555551</v>
      </c>
      <c r="Q2230" s="8">
        <f t="shared" si="241"/>
        <v>42202.278194444443</v>
      </c>
      <c r="R2230" s="8">
        <f t="shared" si="242"/>
        <v>42232.278194444443</v>
      </c>
      <c r="S2230" t="s">
        <v>8297</v>
      </c>
      <c r="T2230" t="str">
        <f t="shared" si="243"/>
        <v>games</v>
      </c>
      <c r="U2230" t="str">
        <f t="shared" si="244"/>
        <v>tabletop games</v>
      </c>
    </row>
    <row r="2231" spans="1:21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14">
        <f t="shared" si="238"/>
        <v>25.42547309833024</v>
      </c>
      <c r="N2231" t="b">
        <v>1</v>
      </c>
      <c r="O2231" s="5">
        <f t="shared" si="239"/>
        <v>1.7104755366949576</v>
      </c>
      <c r="P2231" s="14">
        <f t="shared" si="240"/>
        <v>25.42547309833024</v>
      </c>
      <c r="Q2231" s="8">
        <f t="shared" si="241"/>
        <v>41484.664247685185</v>
      </c>
      <c r="R2231" s="8">
        <f t="shared" si="242"/>
        <v>41520.166666666664</v>
      </c>
      <c r="S2231" t="s">
        <v>8297</v>
      </c>
      <c r="T2231" t="str">
        <f t="shared" si="243"/>
        <v>games</v>
      </c>
      <c r="U2231" t="str">
        <f t="shared" si="244"/>
        <v>tabletop games</v>
      </c>
    </row>
    <row r="2232" spans="1:21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14">
        <f t="shared" si="238"/>
        <v>21.497991967871485</v>
      </c>
      <c r="N2232" t="b">
        <v>1</v>
      </c>
      <c r="O2232" s="5">
        <f t="shared" si="239"/>
        <v>1.2595294117647058</v>
      </c>
      <c r="P2232" s="14">
        <f t="shared" si="240"/>
        <v>21.497991967871485</v>
      </c>
      <c r="Q2232" s="8">
        <f t="shared" si="241"/>
        <v>41724.881099537037</v>
      </c>
      <c r="R2232" s="8">
        <f t="shared" si="242"/>
        <v>41754.881099537037</v>
      </c>
      <c r="S2232" t="s">
        <v>8297</v>
      </c>
      <c r="T2232" t="str">
        <f t="shared" si="243"/>
        <v>games</v>
      </c>
      <c r="U2232" t="str">
        <f t="shared" si="244"/>
        <v>tabletop games</v>
      </c>
    </row>
    <row r="2233" spans="1:21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14">
        <f t="shared" si="238"/>
        <v>27.226630727762803</v>
      </c>
      <c r="N2233" t="b">
        <v>1</v>
      </c>
      <c r="O2233" s="5">
        <f t="shared" si="239"/>
        <v>12.121296000000001</v>
      </c>
      <c r="P2233" s="14">
        <f t="shared" si="240"/>
        <v>27.226630727762803</v>
      </c>
      <c r="Q2233" s="8">
        <f t="shared" si="241"/>
        <v>41423.910891203705</v>
      </c>
      <c r="R2233" s="8">
        <f t="shared" si="242"/>
        <v>41450.208333333336</v>
      </c>
      <c r="S2233" t="s">
        <v>8297</v>
      </c>
      <c r="T2233" t="str">
        <f t="shared" si="243"/>
        <v>games</v>
      </c>
      <c r="U2233" t="str">
        <f t="shared" si="244"/>
        <v>tabletop games</v>
      </c>
    </row>
    <row r="2234" spans="1:21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14">
        <f t="shared" si="238"/>
        <v>25.091093117408906</v>
      </c>
      <c r="N2234" t="b">
        <v>1</v>
      </c>
      <c r="O2234" s="5">
        <f t="shared" si="239"/>
        <v>4.9580000000000002</v>
      </c>
      <c r="P2234" s="14">
        <f t="shared" si="240"/>
        <v>25.091093117408906</v>
      </c>
      <c r="Q2234" s="8">
        <f t="shared" si="241"/>
        <v>41806.794074074074</v>
      </c>
      <c r="R2234" s="8">
        <f t="shared" si="242"/>
        <v>41839.125</v>
      </c>
      <c r="S2234" t="s">
        <v>8297</v>
      </c>
      <c r="T2234" t="str">
        <f t="shared" si="243"/>
        <v>games</v>
      </c>
      <c r="U2234" t="str">
        <f t="shared" si="244"/>
        <v>tabletop games</v>
      </c>
    </row>
    <row r="2235" spans="1:21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14">
        <f t="shared" si="238"/>
        <v>21.230179028132991</v>
      </c>
      <c r="N2235" t="b">
        <v>1</v>
      </c>
      <c r="O2235" s="5">
        <f t="shared" si="239"/>
        <v>3.3203999999999998</v>
      </c>
      <c r="P2235" s="14">
        <f t="shared" si="240"/>
        <v>21.230179028132991</v>
      </c>
      <c r="Q2235" s="8">
        <f t="shared" si="241"/>
        <v>42331.378923611104</v>
      </c>
      <c r="R2235" s="8">
        <f t="shared" si="242"/>
        <v>42352</v>
      </c>
      <c r="S2235" t="s">
        <v>8297</v>
      </c>
      <c r="T2235" t="str">
        <f t="shared" si="243"/>
        <v>games</v>
      </c>
      <c r="U2235" t="str">
        <f t="shared" si="244"/>
        <v>tabletop games</v>
      </c>
    </row>
    <row r="2236" spans="1:21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14">
        <f t="shared" si="238"/>
        <v>41.607142857142854</v>
      </c>
      <c r="N2236" t="b">
        <v>1</v>
      </c>
      <c r="O2236" s="5">
        <f t="shared" si="239"/>
        <v>11.65</v>
      </c>
      <c r="P2236" s="14">
        <f t="shared" si="240"/>
        <v>41.607142857142854</v>
      </c>
      <c r="Q2236" s="8">
        <f t="shared" si="241"/>
        <v>42710.824618055558</v>
      </c>
      <c r="R2236" s="8">
        <f t="shared" si="242"/>
        <v>42740.824618055558</v>
      </c>
      <c r="S2236" t="s">
        <v>8297</v>
      </c>
      <c r="T2236" t="str">
        <f t="shared" si="243"/>
        <v>games</v>
      </c>
      <c r="U2236" t="str">
        <f t="shared" si="244"/>
        <v>tabletop games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14">
        <f t="shared" si="238"/>
        <v>135.58503401360545</v>
      </c>
      <c r="N2237" t="b">
        <v>1</v>
      </c>
      <c r="O2237" s="5">
        <f t="shared" si="239"/>
        <v>1.5331538461538461</v>
      </c>
      <c r="P2237" s="14">
        <f t="shared" si="240"/>
        <v>135.58503401360545</v>
      </c>
      <c r="Q2237" s="8">
        <f t="shared" si="241"/>
        <v>42062.022118055553</v>
      </c>
      <c r="R2237" s="8">
        <f t="shared" si="242"/>
        <v>42091.980451388896</v>
      </c>
      <c r="S2237" t="s">
        <v>8297</v>
      </c>
      <c r="T2237" t="str">
        <f t="shared" si="243"/>
        <v>games</v>
      </c>
      <c r="U2237" t="str">
        <f t="shared" si="244"/>
        <v>tabletop games</v>
      </c>
    </row>
    <row r="2238" spans="1:21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14">
        <f t="shared" si="238"/>
        <v>22.116176470588236</v>
      </c>
      <c r="N2238" t="b">
        <v>1</v>
      </c>
      <c r="O2238" s="5">
        <f t="shared" si="239"/>
        <v>5.3710714285714287</v>
      </c>
      <c r="P2238" s="14">
        <f t="shared" si="240"/>
        <v>22.116176470588236</v>
      </c>
      <c r="Q2238" s="8">
        <f t="shared" si="241"/>
        <v>42371.617164351846</v>
      </c>
      <c r="R2238" s="8">
        <f t="shared" si="242"/>
        <v>42401.617164351846</v>
      </c>
      <c r="S2238" t="s">
        <v>8297</v>
      </c>
      <c r="T2238" t="str">
        <f t="shared" si="243"/>
        <v>games</v>
      </c>
      <c r="U2238" t="str">
        <f t="shared" si="244"/>
        <v>tabletop games</v>
      </c>
    </row>
    <row r="2239" spans="1:21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14">
        <f t="shared" si="238"/>
        <v>64.625635808748726</v>
      </c>
      <c r="N2239" t="b">
        <v>1</v>
      </c>
      <c r="O2239" s="5">
        <f t="shared" si="239"/>
        <v>3.5292777777777777</v>
      </c>
      <c r="P2239" s="14">
        <f t="shared" si="240"/>
        <v>64.625635808748726</v>
      </c>
      <c r="Q2239" s="8">
        <f t="shared" si="241"/>
        <v>41915.003275462965</v>
      </c>
      <c r="R2239" s="8">
        <f t="shared" si="242"/>
        <v>41955.332638888889</v>
      </c>
      <c r="S2239" t="s">
        <v>8297</v>
      </c>
      <c r="T2239" t="str">
        <f t="shared" si="243"/>
        <v>games</v>
      </c>
      <c r="U2239" t="str">
        <f t="shared" si="244"/>
        <v>tabletop games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14">
        <f t="shared" si="238"/>
        <v>69.569620253164558</v>
      </c>
      <c r="N2240" t="b">
        <v>1</v>
      </c>
      <c r="O2240" s="5">
        <f t="shared" si="239"/>
        <v>1.3740000000000001</v>
      </c>
      <c r="P2240" s="14">
        <f t="shared" si="240"/>
        <v>69.569620253164558</v>
      </c>
      <c r="Q2240" s="8">
        <f t="shared" si="241"/>
        <v>42774.621712962966</v>
      </c>
      <c r="R2240" s="8">
        <f t="shared" si="242"/>
        <v>42804.621712962966</v>
      </c>
      <c r="S2240" t="s">
        <v>8297</v>
      </c>
      <c r="T2240" t="str">
        <f t="shared" si="243"/>
        <v>games</v>
      </c>
      <c r="U2240" t="str">
        <f t="shared" si="244"/>
        <v>tabletop games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14">
        <f t="shared" si="238"/>
        <v>75.133028169014082</v>
      </c>
      <c r="N2241" t="b">
        <v>1</v>
      </c>
      <c r="O2241" s="5">
        <f t="shared" si="239"/>
        <v>1.2802667999999999</v>
      </c>
      <c r="P2241" s="14">
        <f t="shared" si="240"/>
        <v>75.133028169014082</v>
      </c>
      <c r="Q2241" s="8">
        <f t="shared" si="241"/>
        <v>41572.958495370374</v>
      </c>
      <c r="R2241" s="8">
        <f t="shared" si="242"/>
        <v>41609.168055555558</v>
      </c>
      <c r="S2241" t="s">
        <v>8297</v>
      </c>
      <c r="T2241" t="str">
        <f t="shared" si="243"/>
        <v>games</v>
      </c>
      <c r="U2241" t="str">
        <f t="shared" si="244"/>
        <v>tabletop games</v>
      </c>
    </row>
    <row r="2242" spans="1:21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14">
        <f t="shared" ref="M2242:M2305" si="245">$E2242/$L2242</f>
        <v>140.97916666666666</v>
      </c>
      <c r="N2242" t="b">
        <v>1</v>
      </c>
      <c r="O2242" s="5">
        <f t="shared" ref="O2242:O2305" si="246">E2242/D2242</f>
        <v>2.7067999999999999</v>
      </c>
      <c r="P2242" s="14">
        <f t="shared" ref="P2242:P2305" si="247">$E2242/$L2242</f>
        <v>140.97916666666666</v>
      </c>
      <c r="Q2242" s="8">
        <f t="shared" ref="Q2242:Q2305" si="248">(((J2242/60)/60)/24)+DATE(1970,1,1)</f>
        <v>42452.825740740736</v>
      </c>
      <c r="R2242" s="8">
        <f t="shared" ref="R2242:R2305" si="249">(((I2242/60)/60)/24)+DATE(1970,1,1)</f>
        <v>42482.825740740736</v>
      </c>
      <c r="S2242" t="s">
        <v>8297</v>
      </c>
      <c r="T2242" t="str">
        <f t="shared" ref="T2242:T2305" si="250">LEFT(S2242, SEARCH("/",S2242,1)-1)</f>
        <v>games</v>
      </c>
      <c r="U2242" t="str">
        <f t="shared" ref="U2242:U2305" si="251">RIGHT(S2242,LEN(S2242)-SEARCH("/",S2242,1))</f>
        <v>tabletop games</v>
      </c>
    </row>
    <row r="2243" spans="1:21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14">
        <f t="shared" si="245"/>
        <v>49.472392638036808</v>
      </c>
      <c r="N2243" t="b">
        <v>1</v>
      </c>
      <c r="O2243" s="5">
        <f t="shared" si="246"/>
        <v>8.0640000000000001</v>
      </c>
      <c r="P2243" s="14">
        <f t="shared" si="247"/>
        <v>49.472392638036808</v>
      </c>
      <c r="Q2243" s="8">
        <f t="shared" si="248"/>
        <v>42766.827546296292</v>
      </c>
      <c r="R2243" s="8">
        <f t="shared" si="249"/>
        <v>42796.827546296292</v>
      </c>
      <c r="S2243" t="s">
        <v>8297</v>
      </c>
      <c r="T2243" t="str">
        <f t="shared" si="250"/>
        <v>games</v>
      </c>
      <c r="U2243" t="str">
        <f t="shared" si="251"/>
        <v>tabletop games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14">
        <f t="shared" si="245"/>
        <v>53.865251485148519</v>
      </c>
      <c r="N2244" t="b">
        <v>1</v>
      </c>
      <c r="O2244" s="5">
        <f t="shared" si="246"/>
        <v>13.600976000000001</v>
      </c>
      <c r="P2244" s="14">
        <f t="shared" si="247"/>
        <v>53.865251485148519</v>
      </c>
      <c r="Q2244" s="8">
        <f t="shared" si="248"/>
        <v>41569.575613425928</v>
      </c>
      <c r="R2244" s="8">
        <f t="shared" si="249"/>
        <v>41605.126388888886</v>
      </c>
      <c r="S2244" t="s">
        <v>8297</v>
      </c>
      <c r="T2244" t="str">
        <f t="shared" si="250"/>
        <v>games</v>
      </c>
      <c r="U2244" t="str">
        <f t="shared" si="251"/>
        <v>tabletop games</v>
      </c>
    </row>
    <row r="2245" spans="1:21" ht="28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14">
        <f t="shared" si="245"/>
        <v>4.5712530712530715</v>
      </c>
      <c r="N2245" t="b">
        <v>1</v>
      </c>
      <c r="O2245" s="5">
        <f t="shared" si="246"/>
        <v>9302.5</v>
      </c>
      <c r="P2245" s="14">
        <f t="shared" si="247"/>
        <v>4.5712530712530715</v>
      </c>
      <c r="Q2245" s="8">
        <f t="shared" si="248"/>
        <v>42800.751041666663</v>
      </c>
      <c r="R2245" s="8">
        <f t="shared" si="249"/>
        <v>42807.125</v>
      </c>
      <c r="S2245" t="s">
        <v>8297</v>
      </c>
      <c r="T2245" t="str">
        <f t="shared" si="250"/>
        <v>games</v>
      </c>
      <c r="U2245" t="str">
        <f t="shared" si="251"/>
        <v>tabletop games</v>
      </c>
    </row>
    <row r="2246" spans="1:21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14">
        <f t="shared" si="245"/>
        <v>65.00344827586207</v>
      </c>
      <c r="N2246" t="b">
        <v>1</v>
      </c>
      <c r="O2246" s="5">
        <f t="shared" si="246"/>
        <v>3.7702</v>
      </c>
      <c r="P2246" s="14">
        <f t="shared" si="247"/>
        <v>65.00344827586207</v>
      </c>
      <c r="Q2246" s="8">
        <f t="shared" si="248"/>
        <v>42647.818819444445</v>
      </c>
      <c r="R2246" s="8">
        <f t="shared" si="249"/>
        <v>42659.854166666672</v>
      </c>
      <c r="S2246" t="s">
        <v>8297</v>
      </c>
      <c r="T2246" t="str">
        <f t="shared" si="250"/>
        <v>games</v>
      </c>
      <c r="U2246" t="str">
        <f t="shared" si="251"/>
        <v>tabletop games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14">
        <f t="shared" si="245"/>
        <v>53.475252525252522</v>
      </c>
      <c r="N2247" t="b">
        <v>1</v>
      </c>
      <c r="O2247" s="5">
        <f t="shared" si="246"/>
        <v>26.47025</v>
      </c>
      <c r="P2247" s="14">
        <f t="shared" si="247"/>
        <v>53.475252525252522</v>
      </c>
      <c r="Q2247" s="8">
        <f t="shared" si="248"/>
        <v>41660.708530092597</v>
      </c>
      <c r="R2247" s="8">
        <f t="shared" si="249"/>
        <v>41691.75</v>
      </c>
      <c r="S2247" t="s">
        <v>8297</v>
      </c>
      <c r="T2247" t="str">
        <f t="shared" si="250"/>
        <v>games</v>
      </c>
      <c r="U2247" t="str">
        <f t="shared" si="251"/>
        <v>tabletop games</v>
      </c>
    </row>
    <row r="2248" spans="1:21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14">
        <f t="shared" si="245"/>
        <v>43.912280701754383</v>
      </c>
      <c r="N2248" t="b">
        <v>1</v>
      </c>
      <c r="O2248" s="5">
        <f t="shared" si="246"/>
        <v>1.0012000000000001</v>
      </c>
      <c r="P2248" s="14">
        <f t="shared" si="247"/>
        <v>43.912280701754383</v>
      </c>
      <c r="Q2248" s="8">
        <f t="shared" si="248"/>
        <v>42221.79178240741</v>
      </c>
      <c r="R2248" s="8">
        <f t="shared" si="249"/>
        <v>42251.79178240741</v>
      </c>
      <c r="S2248" t="s">
        <v>8297</v>
      </c>
      <c r="T2248" t="str">
        <f t="shared" si="250"/>
        <v>games</v>
      </c>
      <c r="U2248" t="str">
        <f t="shared" si="251"/>
        <v>tabletop games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14">
        <f t="shared" si="245"/>
        <v>50.852631578947367</v>
      </c>
      <c r="N2249" t="b">
        <v>1</v>
      </c>
      <c r="O2249" s="5">
        <f t="shared" si="246"/>
        <v>1.0445405405405406</v>
      </c>
      <c r="P2249" s="14">
        <f t="shared" si="247"/>
        <v>50.852631578947367</v>
      </c>
      <c r="Q2249" s="8">
        <f t="shared" si="248"/>
        <v>42200.666261574079</v>
      </c>
      <c r="R2249" s="8">
        <f t="shared" si="249"/>
        <v>42214.666261574079</v>
      </c>
      <c r="S2249" t="s">
        <v>8297</v>
      </c>
      <c r="T2249" t="str">
        <f t="shared" si="250"/>
        <v>games</v>
      </c>
      <c r="U2249" t="str">
        <f t="shared" si="251"/>
        <v>tabletop games</v>
      </c>
    </row>
    <row r="2250" spans="1:21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14">
        <f t="shared" si="245"/>
        <v>58.6328125</v>
      </c>
      <c r="N2250" t="b">
        <v>1</v>
      </c>
      <c r="O2250" s="5">
        <f t="shared" si="246"/>
        <v>1.0721428571428571</v>
      </c>
      <c r="P2250" s="14">
        <f t="shared" si="247"/>
        <v>58.6328125</v>
      </c>
      <c r="Q2250" s="8">
        <f t="shared" si="248"/>
        <v>42688.875902777778</v>
      </c>
      <c r="R2250" s="8">
        <f t="shared" si="249"/>
        <v>42718.875902777778</v>
      </c>
      <c r="S2250" t="s">
        <v>8297</v>
      </c>
      <c r="T2250" t="str">
        <f t="shared" si="250"/>
        <v>games</v>
      </c>
      <c r="U2250" t="str">
        <f t="shared" si="251"/>
        <v>tabletop games</v>
      </c>
    </row>
    <row r="2251" spans="1:21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14">
        <f t="shared" si="245"/>
        <v>32.81666666666667</v>
      </c>
      <c r="N2251" t="b">
        <v>1</v>
      </c>
      <c r="O2251" s="5">
        <f t="shared" si="246"/>
        <v>1.6877142857142857</v>
      </c>
      <c r="P2251" s="14">
        <f t="shared" si="247"/>
        <v>32.81666666666667</v>
      </c>
      <c r="Q2251" s="8">
        <f t="shared" si="248"/>
        <v>41336.703298611108</v>
      </c>
      <c r="R2251" s="8">
        <f t="shared" si="249"/>
        <v>41366.661631944444</v>
      </c>
      <c r="S2251" t="s">
        <v>8297</v>
      </c>
      <c r="T2251" t="str">
        <f t="shared" si="250"/>
        <v>games</v>
      </c>
      <c r="U2251" t="str">
        <f t="shared" si="251"/>
        <v>tabletop games</v>
      </c>
    </row>
    <row r="2252" spans="1:21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14">
        <f t="shared" si="245"/>
        <v>426.93169877408059</v>
      </c>
      <c r="N2252" t="b">
        <v>1</v>
      </c>
      <c r="O2252" s="5">
        <f t="shared" si="246"/>
        <v>9.7511200000000002</v>
      </c>
      <c r="P2252" s="14">
        <f t="shared" si="247"/>
        <v>426.93169877408059</v>
      </c>
      <c r="Q2252" s="8">
        <f t="shared" si="248"/>
        <v>42677.005474537036</v>
      </c>
      <c r="R2252" s="8">
        <f t="shared" si="249"/>
        <v>42707.0471412037</v>
      </c>
      <c r="S2252" t="s">
        <v>8297</v>
      </c>
      <c r="T2252" t="str">
        <f t="shared" si="250"/>
        <v>games</v>
      </c>
      <c r="U2252" t="str">
        <f t="shared" si="251"/>
        <v>tabletop games</v>
      </c>
    </row>
    <row r="2253" spans="1:21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14">
        <f t="shared" si="245"/>
        <v>23.808729166666669</v>
      </c>
      <c r="N2253" t="b">
        <v>1</v>
      </c>
      <c r="O2253" s="5">
        <f t="shared" si="246"/>
        <v>1.3444929411764706</v>
      </c>
      <c r="P2253" s="14">
        <f t="shared" si="247"/>
        <v>23.808729166666669</v>
      </c>
      <c r="Q2253" s="8">
        <f t="shared" si="248"/>
        <v>41846.34579861111</v>
      </c>
      <c r="R2253" s="8">
        <f t="shared" si="249"/>
        <v>41867.34579861111</v>
      </c>
      <c r="S2253" t="s">
        <v>8297</v>
      </c>
      <c r="T2253" t="str">
        <f t="shared" si="250"/>
        <v>games</v>
      </c>
      <c r="U2253" t="str">
        <f t="shared" si="251"/>
        <v>tabletop games</v>
      </c>
    </row>
    <row r="2254" spans="1:21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14">
        <f t="shared" si="245"/>
        <v>98.413654618473899</v>
      </c>
      <c r="N2254" t="b">
        <v>1</v>
      </c>
      <c r="O2254" s="5">
        <f t="shared" si="246"/>
        <v>2.722777777777778</v>
      </c>
      <c r="P2254" s="14">
        <f t="shared" si="247"/>
        <v>98.413654618473899</v>
      </c>
      <c r="Q2254" s="8">
        <f t="shared" si="248"/>
        <v>42573.327986111108</v>
      </c>
      <c r="R2254" s="8">
        <f t="shared" si="249"/>
        <v>42588.327986111108</v>
      </c>
      <c r="S2254" t="s">
        <v>8297</v>
      </c>
      <c r="T2254" t="str">
        <f t="shared" si="250"/>
        <v>games</v>
      </c>
      <c r="U2254" t="str">
        <f t="shared" si="251"/>
        <v>tabletop games</v>
      </c>
    </row>
    <row r="2255" spans="1:21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14">
        <f t="shared" si="245"/>
        <v>107.32142857142857</v>
      </c>
      <c r="N2255" t="b">
        <v>1</v>
      </c>
      <c r="O2255" s="5">
        <f t="shared" si="246"/>
        <v>1.1268750000000001</v>
      </c>
      <c r="P2255" s="14">
        <f t="shared" si="247"/>
        <v>107.32142857142857</v>
      </c>
      <c r="Q2255" s="8">
        <f t="shared" si="248"/>
        <v>42296.631331018521</v>
      </c>
      <c r="R2255" s="8">
        <f t="shared" si="249"/>
        <v>42326.672997685186</v>
      </c>
      <c r="S2255" t="s">
        <v>8297</v>
      </c>
      <c r="T2255" t="str">
        <f t="shared" si="250"/>
        <v>games</v>
      </c>
      <c r="U2255" t="str">
        <f t="shared" si="251"/>
        <v>tabletop games</v>
      </c>
    </row>
    <row r="2256" spans="1:21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14">
        <f t="shared" si="245"/>
        <v>11.67005076142132</v>
      </c>
      <c r="N2256" t="b">
        <v>1</v>
      </c>
      <c r="O2256" s="5">
        <f t="shared" si="246"/>
        <v>4.5979999999999999</v>
      </c>
      <c r="P2256" s="14">
        <f t="shared" si="247"/>
        <v>11.67005076142132</v>
      </c>
      <c r="Q2256" s="8">
        <f t="shared" si="248"/>
        <v>42752.647777777776</v>
      </c>
      <c r="R2256" s="8">
        <f t="shared" si="249"/>
        <v>42759.647777777776</v>
      </c>
      <c r="S2256" t="s">
        <v>8297</v>
      </c>
      <c r="T2256" t="str">
        <f t="shared" si="250"/>
        <v>games</v>
      </c>
      <c r="U2256" t="str">
        <f t="shared" si="251"/>
        <v>tabletop games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14">
        <f t="shared" si="245"/>
        <v>41.782287822878232</v>
      </c>
      <c r="N2257" t="b">
        <v>1</v>
      </c>
      <c r="O2257" s="5">
        <f t="shared" si="246"/>
        <v>2.8665822784810127</v>
      </c>
      <c r="P2257" s="14">
        <f t="shared" si="247"/>
        <v>41.782287822878232</v>
      </c>
      <c r="Q2257" s="8">
        <f t="shared" si="248"/>
        <v>42467.951979166668</v>
      </c>
      <c r="R2257" s="8">
        <f t="shared" si="249"/>
        <v>42497.951979166668</v>
      </c>
      <c r="S2257" t="s">
        <v>8297</v>
      </c>
      <c r="T2257" t="str">
        <f t="shared" si="250"/>
        <v>games</v>
      </c>
      <c r="U2257" t="str">
        <f t="shared" si="251"/>
        <v>tabletop games</v>
      </c>
    </row>
    <row r="2258" spans="1:21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14">
        <f t="shared" si="245"/>
        <v>21.38</v>
      </c>
      <c r="N2258" t="b">
        <v>1</v>
      </c>
      <c r="O2258" s="5">
        <f t="shared" si="246"/>
        <v>2.2270833333333333</v>
      </c>
      <c r="P2258" s="14">
        <f t="shared" si="247"/>
        <v>21.38</v>
      </c>
      <c r="Q2258" s="8">
        <f t="shared" si="248"/>
        <v>42682.451921296291</v>
      </c>
      <c r="R2258" s="8">
        <f t="shared" si="249"/>
        <v>42696.451921296291</v>
      </c>
      <c r="S2258" t="s">
        <v>8297</v>
      </c>
      <c r="T2258" t="str">
        <f t="shared" si="250"/>
        <v>games</v>
      </c>
      <c r="U2258" t="str">
        <f t="shared" si="251"/>
        <v>tabletop games</v>
      </c>
    </row>
    <row r="2259" spans="1:21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14">
        <f t="shared" si="245"/>
        <v>94.103550295857985</v>
      </c>
      <c r="N2259" t="b">
        <v>1</v>
      </c>
      <c r="O2259" s="5">
        <f t="shared" si="246"/>
        <v>6.3613999999999997</v>
      </c>
      <c r="P2259" s="14">
        <f t="shared" si="247"/>
        <v>94.103550295857985</v>
      </c>
      <c r="Q2259" s="8">
        <f t="shared" si="248"/>
        <v>42505.936678240745</v>
      </c>
      <c r="R2259" s="8">
        <f t="shared" si="249"/>
        <v>42540.958333333328</v>
      </c>
      <c r="S2259" t="s">
        <v>8297</v>
      </c>
      <c r="T2259" t="str">
        <f t="shared" si="250"/>
        <v>games</v>
      </c>
      <c r="U2259" t="str">
        <f t="shared" si="251"/>
        <v>tabletop games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14">
        <f t="shared" si="245"/>
        <v>15.721951219512196</v>
      </c>
      <c r="N2260" t="b">
        <v>1</v>
      </c>
      <c r="O2260" s="5">
        <f t="shared" si="246"/>
        <v>1.4650000000000001</v>
      </c>
      <c r="P2260" s="14">
        <f t="shared" si="247"/>
        <v>15.721951219512196</v>
      </c>
      <c r="Q2260" s="8">
        <f t="shared" si="248"/>
        <v>42136.75100694444</v>
      </c>
      <c r="R2260" s="8">
        <f t="shared" si="249"/>
        <v>42166.75100694444</v>
      </c>
      <c r="S2260" t="s">
        <v>8297</v>
      </c>
      <c r="T2260" t="str">
        <f t="shared" si="250"/>
        <v>games</v>
      </c>
      <c r="U2260" t="str">
        <f t="shared" si="251"/>
        <v>tabletop games</v>
      </c>
    </row>
    <row r="2261" spans="1:21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14">
        <f t="shared" si="245"/>
        <v>90.635922330097088</v>
      </c>
      <c r="N2261" t="b">
        <v>1</v>
      </c>
      <c r="O2261" s="5">
        <f t="shared" si="246"/>
        <v>18.670999999999999</v>
      </c>
      <c r="P2261" s="14">
        <f t="shared" si="247"/>
        <v>90.635922330097088</v>
      </c>
      <c r="Q2261" s="8">
        <f t="shared" si="248"/>
        <v>42702.804814814815</v>
      </c>
      <c r="R2261" s="8">
        <f t="shared" si="249"/>
        <v>42712.804814814815</v>
      </c>
      <c r="S2261" t="s">
        <v>8297</v>
      </c>
      <c r="T2261" t="str">
        <f t="shared" si="250"/>
        <v>games</v>
      </c>
      <c r="U2261" t="str">
        <f t="shared" si="251"/>
        <v>tabletop games</v>
      </c>
    </row>
    <row r="2262" spans="1:21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14">
        <f t="shared" si="245"/>
        <v>97.297619047619051</v>
      </c>
      <c r="N2262" t="b">
        <v>1</v>
      </c>
      <c r="O2262" s="5">
        <f t="shared" si="246"/>
        <v>3.2692000000000001</v>
      </c>
      <c r="P2262" s="14">
        <f t="shared" si="247"/>
        <v>97.297619047619051</v>
      </c>
      <c r="Q2262" s="8">
        <f t="shared" si="248"/>
        <v>41695.016782407409</v>
      </c>
      <c r="R2262" s="8">
        <f t="shared" si="249"/>
        <v>41724.975115740745</v>
      </c>
      <c r="S2262" t="s">
        <v>8297</v>
      </c>
      <c r="T2262" t="str">
        <f t="shared" si="250"/>
        <v>games</v>
      </c>
      <c r="U2262" t="str">
        <f t="shared" si="251"/>
        <v>tabletop games</v>
      </c>
    </row>
    <row r="2263" spans="1:21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14">
        <f t="shared" si="245"/>
        <v>37.11904761904762</v>
      </c>
      <c r="N2263" t="b">
        <v>1</v>
      </c>
      <c r="O2263" s="5">
        <f t="shared" si="246"/>
        <v>7.7949999999999999</v>
      </c>
      <c r="P2263" s="14">
        <f t="shared" si="247"/>
        <v>37.11904761904762</v>
      </c>
      <c r="Q2263" s="8">
        <f t="shared" si="248"/>
        <v>42759.724768518514</v>
      </c>
      <c r="R2263" s="8">
        <f t="shared" si="249"/>
        <v>42780.724768518514</v>
      </c>
      <c r="S2263" t="s">
        <v>8297</v>
      </c>
      <c r="T2263" t="str">
        <f t="shared" si="250"/>
        <v>games</v>
      </c>
      <c r="U2263" t="str">
        <f t="shared" si="251"/>
        <v>tabletop games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14">
        <f t="shared" si="245"/>
        <v>28.104972375690608</v>
      </c>
      <c r="N2264" t="b">
        <v>1</v>
      </c>
      <c r="O2264" s="5">
        <f t="shared" si="246"/>
        <v>1.5415151515151515</v>
      </c>
      <c r="P2264" s="14">
        <f t="shared" si="247"/>
        <v>28.104972375690608</v>
      </c>
      <c r="Q2264" s="8">
        <f t="shared" si="248"/>
        <v>41926.585162037038</v>
      </c>
      <c r="R2264" s="8">
        <f t="shared" si="249"/>
        <v>41961</v>
      </c>
      <c r="S2264" t="s">
        <v>8297</v>
      </c>
      <c r="T2264" t="str">
        <f t="shared" si="250"/>
        <v>games</v>
      </c>
      <c r="U2264" t="str">
        <f t="shared" si="251"/>
        <v>tabletop games</v>
      </c>
    </row>
    <row r="2265" spans="1:21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14">
        <f t="shared" si="245"/>
        <v>144.43333333333334</v>
      </c>
      <c r="N2265" t="b">
        <v>1</v>
      </c>
      <c r="O2265" s="5">
        <f t="shared" si="246"/>
        <v>1.1554666666666666</v>
      </c>
      <c r="P2265" s="14">
        <f t="shared" si="247"/>
        <v>144.43333333333334</v>
      </c>
      <c r="Q2265" s="8">
        <f t="shared" si="248"/>
        <v>42014.832326388889</v>
      </c>
      <c r="R2265" s="8">
        <f t="shared" si="249"/>
        <v>42035.832326388889</v>
      </c>
      <c r="S2265" t="s">
        <v>8297</v>
      </c>
      <c r="T2265" t="str">
        <f t="shared" si="250"/>
        <v>games</v>
      </c>
      <c r="U2265" t="str">
        <f t="shared" si="251"/>
        <v>tabletop games</v>
      </c>
    </row>
    <row r="2266" spans="1:21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14">
        <f t="shared" si="245"/>
        <v>24.274157303370785</v>
      </c>
      <c r="N2266" t="b">
        <v>1</v>
      </c>
      <c r="O2266" s="5">
        <f t="shared" si="246"/>
        <v>1.8003333333333333</v>
      </c>
      <c r="P2266" s="14">
        <f t="shared" si="247"/>
        <v>24.274157303370785</v>
      </c>
      <c r="Q2266" s="8">
        <f t="shared" si="248"/>
        <v>42496.582337962958</v>
      </c>
      <c r="R2266" s="8">
        <f t="shared" si="249"/>
        <v>42513.125</v>
      </c>
      <c r="S2266" t="s">
        <v>8297</v>
      </c>
      <c r="T2266" t="str">
        <f t="shared" si="250"/>
        <v>games</v>
      </c>
      <c r="U2266" t="str">
        <f t="shared" si="251"/>
        <v>tabletop games</v>
      </c>
    </row>
    <row r="2267" spans="1:21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14">
        <f t="shared" si="245"/>
        <v>35.117647058823529</v>
      </c>
      <c r="N2267" t="b">
        <v>1</v>
      </c>
      <c r="O2267" s="5">
        <f t="shared" si="246"/>
        <v>2.9849999999999999</v>
      </c>
      <c r="P2267" s="14">
        <f t="shared" si="247"/>
        <v>35.117647058823529</v>
      </c>
      <c r="Q2267" s="8">
        <f t="shared" si="248"/>
        <v>42689.853090277778</v>
      </c>
      <c r="R2267" s="8">
        <f t="shared" si="249"/>
        <v>42696.853090277778</v>
      </c>
      <c r="S2267" t="s">
        <v>8297</v>
      </c>
      <c r="T2267" t="str">
        <f t="shared" si="250"/>
        <v>games</v>
      </c>
      <c r="U2267" t="str">
        <f t="shared" si="251"/>
        <v>tabletop games</v>
      </c>
    </row>
    <row r="2268" spans="1:21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14">
        <f t="shared" si="245"/>
        <v>24.762886597938145</v>
      </c>
      <c r="N2268" t="b">
        <v>1</v>
      </c>
      <c r="O2268" s="5">
        <f t="shared" si="246"/>
        <v>3.2026666666666666</v>
      </c>
      <c r="P2268" s="14">
        <f t="shared" si="247"/>
        <v>24.762886597938145</v>
      </c>
      <c r="Q2268" s="8">
        <f t="shared" si="248"/>
        <v>42469.874907407408</v>
      </c>
      <c r="R2268" s="8">
        <f t="shared" si="249"/>
        <v>42487.083333333328</v>
      </c>
      <c r="S2268" t="s">
        <v>8297</v>
      </c>
      <c r="T2268" t="str">
        <f t="shared" si="250"/>
        <v>games</v>
      </c>
      <c r="U2268" t="str">
        <f t="shared" si="251"/>
        <v>tabletop games</v>
      </c>
    </row>
    <row r="2269" spans="1:21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14">
        <f t="shared" si="245"/>
        <v>188.37871287128712</v>
      </c>
      <c r="N2269" t="b">
        <v>1</v>
      </c>
      <c r="O2269" s="5">
        <f t="shared" si="246"/>
        <v>3.80525</v>
      </c>
      <c r="P2269" s="14">
        <f t="shared" si="247"/>
        <v>188.37871287128712</v>
      </c>
      <c r="Q2269" s="8">
        <f t="shared" si="248"/>
        <v>41968.829826388886</v>
      </c>
      <c r="R2269" s="8">
        <f t="shared" si="249"/>
        <v>41994.041666666672</v>
      </c>
      <c r="S2269" t="s">
        <v>8297</v>
      </c>
      <c r="T2269" t="str">
        <f t="shared" si="250"/>
        <v>games</v>
      </c>
      <c r="U2269" t="str">
        <f t="shared" si="251"/>
        <v>tabletop games</v>
      </c>
    </row>
    <row r="2270" spans="1:21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14">
        <f t="shared" si="245"/>
        <v>148.08247422680412</v>
      </c>
      <c r="N2270" t="b">
        <v>1</v>
      </c>
      <c r="O2270" s="5">
        <f t="shared" si="246"/>
        <v>1.026</v>
      </c>
      <c r="P2270" s="14">
        <f t="shared" si="247"/>
        <v>148.08247422680412</v>
      </c>
      <c r="Q2270" s="8">
        <f t="shared" si="248"/>
        <v>42776.082349537035</v>
      </c>
      <c r="R2270" s="8">
        <f t="shared" si="249"/>
        <v>42806.082349537035</v>
      </c>
      <c r="S2270" t="s">
        <v>8297</v>
      </c>
      <c r="T2270" t="str">
        <f t="shared" si="250"/>
        <v>games</v>
      </c>
      <c r="U2270" t="str">
        <f t="shared" si="251"/>
        <v>tabletop games</v>
      </c>
    </row>
    <row r="2271" spans="1:21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14">
        <f t="shared" si="245"/>
        <v>49.934589800443462</v>
      </c>
      <c r="N2271" t="b">
        <v>1</v>
      </c>
      <c r="O2271" s="5">
        <f t="shared" si="246"/>
        <v>18.016400000000001</v>
      </c>
      <c r="P2271" s="14">
        <f t="shared" si="247"/>
        <v>49.934589800443462</v>
      </c>
      <c r="Q2271" s="8">
        <f t="shared" si="248"/>
        <v>42776.704432870371</v>
      </c>
      <c r="R2271" s="8">
        <f t="shared" si="249"/>
        <v>42801.208333333328</v>
      </c>
      <c r="S2271" t="s">
        <v>8297</v>
      </c>
      <c r="T2271" t="str">
        <f t="shared" si="250"/>
        <v>games</v>
      </c>
      <c r="U2271" t="str">
        <f t="shared" si="251"/>
        <v>tabletop games</v>
      </c>
    </row>
    <row r="2272" spans="1:21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14">
        <f t="shared" si="245"/>
        <v>107.82155688622754</v>
      </c>
      <c r="N2272" t="b">
        <v>1</v>
      </c>
      <c r="O2272" s="5">
        <f t="shared" si="246"/>
        <v>7.2024800000000004</v>
      </c>
      <c r="P2272" s="14">
        <f t="shared" si="247"/>
        <v>107.82155688622754</v>
      </c>
      <c r="Q2272" s="8">
        <f t="shared" si="248"/>
        <v>42725.869363425925</v>
      </c>
      <c r="R2272" s="8">
        <f t="shared" si="249"/>
        <v>42745.915972222225</v>
      </c>
      <c r="S2272" t="s">
        <v>8297</v>
      </c>
      <c r="T2272" t="str">
        <f t="shared" si="250"/>
        <v>games</v>
      </c>
      <c r="U2272" t="str">
        <f t="shared" si="251"/>
        <v>tabletop games</v>
      </c>
    </row>
    <row r="2273" spans="1:21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14">
        <f t="shared" si="245"/>
        <v>42.63403614457831</v>
      </c>
      <c r="N2273" t="b">
        <v>1</v>
      </c>
      <c r="O2273" s="5">
        <f t="shared" si="246"/>
        <v>2.8309000000000002</v>
      </c>
      <c r="P2273" s="14">
        <f t="shared" si="247"/>
        <v>42.63403614457831</v>
      </c>
      <c r="Q2273" s="8">
        <f t="shared" si="248"/>
        <v>42684.000046296293</v>
      </c>
      <c r="R2273" s="8">
        <f t="shared" si="249"/>
        <v>42714.000046296293</v>
      </c>
      <c r="S2273" t="s">
        <v>8297</v>
      </c>
      <c r="T2273" t="str">
        <f t="shared" si="250"/>
        <v>games</v>
      </c>
      <c r="U2273" t="str">
        <f t="shared" si="251"/>
        <v>tabletop games</v>
      </c>
    </row>
    <row r="2274" spans="1:21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14">
        <f t="shared" si="245"/>
        <v>14.370762711864407</v>
      </c>
      <c r="N2274" t="b">
        <v>1</v>
      </c>
      <c r="O2274" s="5">
        <f t="shared" si="246"/>
        <v>13.566000000000001</v>
      </c>
      <c r="P2274" s="14">
        <f t="shared" si="247"/>
        <v>14.370762711864407</v>
      </c>
      <c r="Q2274" s="8">
        <f t="shared" si="248"/>
        <v>42315.699490740735</v>
      </c>
      <c r="R2274" s="8">
        <f t="shared" si="249"/>
        <v>42345.699490740735</v>
      </c>
      <c r="S2274" t="s">
        <v>8297</v>
      </c>
      <c r="T2274" t="str">
        <f t="shared" si="250"/>
        <v>games</v>
      </c>
      <c r="U2274" t="str">
        <f t="shared" si="251"/>
        <v>tabletop games</v>
      </c>
    </row>
    <row r="2275" spans="1:21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14">
        <f t="shared" si="245"/>
        <v>37.476190476190474</v>
      </c>
      <c r="N2275" t="b">
        <v>1</v>
      </c>
      <c r="O2275" s="5">
        <f t="shared" si="246"/>
        <v>2.2035999999999998</v>
      </c>
      <c r="P2275" s="14">
        <f t="shared" si="247"/>
        <v>37.476190476190474</v>
      </c>
      <c r="Q2275" s="8">
        <f t="shared" si="248"/>
        <v>42781.549097222218</v>
      </c>
      <c r="R2275" s="8">
        <f t="shared" si="249"/>
        <v>42806.507430555561</v>
      </c>
      <c r="S2275" t="s">
        <v>8297</v>
      </c>
      <c r="T2275" t="str">
        <f t="shared" si="250"/>
        <v>games</v>
      </c>
      <c r="U2275" t="str">
        <f t="shared" si="251"/>
        <v>tabletop games</v>
      </c>
    </row>
    <row r="2276" spans="1:21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14">
        <f t="shared" si="245"/>
        <v>30.202020202020201</v>
      </c>
      <c r="N2276" t="b">
        <v>1</v>
      </c>
      <c r="O2276" s="5">
        <f t="shared" si="246"/>
        <v>1.196</v>
      </c>
      <c r="P2276" s="14">
        <f t="shared" si="247"/>
        <v>30.202020202020201</v>
      </c>
      <c r="Q2276" s="8">
        <f t="shared" si="248"/>
        <v>41663.500659722224</v>
      </c>
      <c r="R2276" s="8">
        <f t="shared" si="249"/>
        <v>41693.500659722224</v>
      </c>
      <c r="S2276" t="s">
        <v>8297</v>
      </c>
      <c r="T2276" t="str">
        <f t="shared" si="250"/>
        <v>games</v>
      </c>
      <c r="U2276" t="str">
        <f t="shared" si="251"/>
        <v>tabletop games</v>
      </c>
    </row>
    <row r="2277" spans="1:21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14">
        <f t="shared" si="245"/>
        <v>33.550632911392405</v>
      </c>
      <c r="N2277" t="b">
        <v>1</v>
      </c>
      <c r="O2277" s="5">
        <f t="shared" si="246"/>
        <v>4.0776923076923079</v>
      </c>
      <c r="P2277" s="14">
        <f t="shared" si="247"/>
        <v>33.550632911392405</v>
      </c>
      <c r="Q2277" s="8">
        <f t="shared" si="248"/>
        <v>41965.616655092599</v>
      </c>
      <c r="R2277" s="8">
        <f t="shared" si="249"/>
        <v>41995.616655092599</v>
      </c>
      <c r="S2277" t="s">
        <v>8297</v>
      </c>
      <c r="T2277" t="str">
        <f t="shared" si="250"/>
        <v>games</v>
      </c>
      <c r="U2277" t="str">
        <f t="shared" si="251"/>
        <v>tabletop games</v>
      </c>
    </row>
    <row r="2278" spans="1:21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14">
        <f t="shared" si="245"/>
        <v>64.74666666666667</v>
      </c>
      <c r="N2278" t="b">
        <v>1</v>
      </c>
      <c r="O2278" s="5">
        <f t="shared" si="246"/>
        <v>1.0581826105905425</v>
      </c>
      <c r="P2278" s="14">
        <f t="shared" si="247"/>
        <v>64.74666666666667</v>
      </c>
      <c r="Q2278" s="8">
        <f t="shared" si="248"/>
        <v>41614.651493055557</v>
      </c>
      <c r="R2278" s="8">
        <f t="shared" si="249"/>
        <v>41644.651493055557</v>
      </c>
      <c r="S2278" t="s">
        <v>8297</v>
      </c>
      <c r="T2278" t="str">
        <f t="shared" si="250"/>
        <v>games</v>
      </c>
      <c r="U2278" t="str">
        <f t="shared" si="251"/>
        <v>tabletop games</v>
      </c>
    </row>
    <row r="2279" spans="1:21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14">
        <f t="shared" si="245"/>
        <v>57.932367149758456</v>
      </c>
      <c r="N2279" t="b">
        <v>1</v>
      </c>
      <c r="O2279" s="5">
        <f t="shared" si="246"/>
        <v>1.4108235294117648</v>
      </c>
      <c r="P2279" s="14">
        <f t="shared" si="247"/>
        <v>57.932367149758456</v>
      </c>
      <c r="Q2279" s="8">
        <f t="shared" si="248"/>
        <v>40936.678506944445</v>
      </c>
      <c r="R2279" s="8">
        <f t="shared" si="249"/>
        <v>40966.678506944445</v>
      </c>
      <c r="S2279" t="s">
        <v>8297</v>
      </c>
      <c r="T2279" t="str">
        <f t="shared" si="250"/>
        <v>games</v>
      </c>
      <c r="U2279" t="str">
        <f t="shared" si="251"/>
        <v>tabletop games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14">
        <f t="shared" si="245"/>
        <v>53.078431372549019</v>
      </c>
      <c r="N2280" t="b">
        <v>1</v>
      </c>
      <c r="O2280" s="5">
        <f t="shared" si="246"/>
        <v>2.7069999999999999</v>
      </c>
      <c r="P2280" s="14">
        <f t="shared" si="247"/>
        <v>53.078431372549019</v>
      </c>
      <c r="Q2280" s="8">
        <f t="shared" si="248"/>
        <v>42338.709108796291</v>
      </c>
      <c r="R2280" s="8">
        <f t="shared" si="249"/>
        <v>42372.957638888889</v>
      </c>
      <c r="S2280" t="s">
        <v>8297</v>
      </c>
      <c r="T2280" t="str">
        <f t="shared" si="250"/>
        <v>games</v>
      </c>
      <c r="U2280" t="str">
        <f t="shared" si="251"/>
        <v>tabletop games</v>
      </c>
    </row>
    <row r="2281" spans="1:21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14">
        <f t="shared" si="245"/>
        <v>48.0625</v>
      </c>
      <c r="N2281" t="b">
        <v>1</v>
      </c>
      <c r="O2281" s="5">
        <f t="shared" si="246"/>
        <v>1.538</v>
      </c>
      <c r="P2281" s="14">
        <f t="shared" si="247"/>
        <v>48.0625</v>
      </c>
      <c r="Q2281" s="8">
        <f t="shared" si="248"/>
        <v>42020.806701388887</v>
      </c>
      <c r="R2281" s="8">
        <f t="shared" si="249"/>
        <v>42039.166666666672</v>
      </c>
      <c r="S2281" t="s">
        <v>8297</v>
      </c>
      <c r="T2281" t="str">
        <f t="shared" si="250"/>
        <v>games</v>
      </c>
      <c r="U2281" t="str">
        <f t="shared" si="251"/>
        <v>tabletop games</v>
      </c>
    </row>
    <row r="2282" spans="1:21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14">
        <f t="shared" si="245"/>
        <v>82.396874999999994</v>
      </c>
      <c r="N2282" t="b">
        <v>1</v>
      </c>
      <c r="O2282" s="5">
        <f t="shared" si="246"/>
        <v>4.0357653061224488</v>
      </c>
      <c r="P2282" s="14">
        <f t="shared" si="247"/>
        <v>82.396874999999994</v>
      </c>
      <c r="Q2282" s="8">
        <f t="shared" si="248"/>
        <v>42234.624895833331</v>
      </c>
      <c r="R2282" s="8">
        <f t="shared" si="249"/>
        <v>42264.624895833331</v>
      </c>
      <c r="S2282" t="s">
        <v>8297</v>
      </c>
      <c r="T2282" t="str">
        <f t="shared" si="250"/>
        <v>games</v>
      </c>
      <c r="U2282" t="str">
        <f t="shared" si="251"/>
        <v>tabletop games</v>
      </c>
    </row>
    <row r="2283" spans="1:21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14">
        <f t="shared" si="245"/>
        <v>50.454545454545453</v>
      </c>
      <c r="N2283" t="b">
        <v>1</v>
      </c>
      <c r="O2283" s="5">
        <f t="shared" si="246"/>
        <v>1.85</v>
      </c>
      <c r="P2283" s="14">
        <f t="shared" si="247"/>
        <v>50.454545454545453</v>
      </c>
      <c r="Q2283" s="8">
        <f t="shared" si="248"/>
        <v>40687.285844907405</v>
      </c>
      <c r="R2283" s="8">
        <f t="shared" si="249"/>
        <v>40749.284722222219</v>
      </c>
      <c r="S2283" t="s">
        <v>8276</v>
      </c>
      <c r="T2283" t="str">
        <f t="shared" si="250"/>
        <v>music</v>
      </c>
      <c r="U2283" t="str">
        <f t="shared" si="251"/>
        <v>rock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14">
        <f t="shared" si="245"/>
        <v>115.83333333333333</v>
      </c>
      <c r="N2284" t="b">
        <v>1</v>
      </c>
      <c r="O2284" s="5">
        <f t="shared" si="246"/>
        <v>1.8533333333333333</v>
      </c>
      <c r="P2284" s="14">
        <f t="shared" si="247"/>
        <v>115.83333333333333</v>
      </c>
      <c r="Q2284" s="8">
        <f t="shared" si="248"/>
        <v>42323.17460648148</v>
      </c>
      <c r="R2284" s="8">
        <f t="shared" si="249"/>
        <v>42383.17460648148</v>
      </c>
      <c r="S2284" t="s">
        <v>8276</v>
      </c>
      <c r="T2284" t="str">
        <f t="shared" si="250"/>
        <v>music</v>
      </c>
      <c r="U2284" t="str">
        <f t="shared" si="251"/>
        <v>rock</v>
      </c>
    </row>
    <row r="2285" spans="1:21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14">
        <f t="shared" si="245"/>
        <v>63.03458333333333</v>
      </c>
      <c r="N2285" t="b">
        <v>1</v>
      </c>
      <c r="O2285" s="5">
        <f t="shared" si="246"/>
        <v>1.0085533333333332</v>
      </c>
      <c r="P2285" s="14">
        <f t="shared" si="247"/>
        <v>63.03458333333333</v>
      </c>
      <c r="Q2285" s="8">
        <f t="shared" si="248"/>
        <v>40978.125046296293</v>
      </c>
      <c r="R2285" s="8">
        <f t="shared" si="249"/>
        <v>41038.083379629628</v>
      </c>
      <c r="S2285" t="s">
        <v>8276</v>
      </c>
      <c r="T2285" t="str">
        <f t="shared" si="250"/>
        <v>music</v>
      </c>
      <c r="U2285" t="str">
        <f t="shared" si="251"/>
        <v>rock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14">
        <f t="shared" si="245"/>
        <v>108.02152542372882</v>
      </c>
      <c r="N2286" t="b">
        <v>1</v>
      </c>
      <c r="O2286" s="5">
        <f t="shared" si="246"/>
        <v>1.0622116666666668</v>
      </c>
      <c r="P2286" s="14">
        <f t="shared" si="247"/>
        <v>108.02152542372882</v>
      </c>
      <c r="Q2286" s="8">
        <f t="shared" si="248"/>
        <v>40585.796817129631</v>
      </c>
      <c r="R2286" s="8">
        <f t="shared" si="249"/>
        <v>40614.166666666664</v>
      </c>
      <c r="S2286" t="s">
        <v>8276</v>
      </c>
      <c r="T2286" t="str">
        <f t="shared" si="250"/>
        <v>music</v>
      </c>
      <c r="U2286" t="str">
        <f t="shared" si="251"/>
        <v>rock</v>
      </c>
    </row>
    <row r="2287" spans="1:21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14">
        <f t="shared" si="245"/>
        <v>46.088607594936711</v>
      </c>
      <c r="N2287" t="b">
        <v>1</v>
      </c>
      <c r="O2287" s="5">
        <f t="shared" si="246"/>
        <v>1.2136666666666667</v>
      </c>
      <c r="P2287" s="14">
        <f t="shared" si="247"/>
        <v>46.088607594936711</v>
      </c>
      <c r="Q2287" s="8">
        <f t="shared" si="248"/>
        <v>41059.185682870368</v>
      </c>
      <c r="R2287" s="8">
        <f t="shared" si="249"/>
        <v>41089.185682870368</v>
      </c>
      <c r="S2287" t="s">
        <v>8276</v>
      </c>
      <c r="T2287" t="str">
        <f t="shared" si="250"/>
        <v>music</v>
      </c>
      <c r="U2287" t="str">
        <f t="shared" si="251"/>
        <v>rock</v>
      </c>
    </row>
    <row r="2288" spans="1:21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14">
        <f t="shared" si="245"/>
        <v>107.21428571428571</v>
      </c>
      <c r="N2288" t="b">
        <v>1</v>
      </c>
      <c r="O2288" s="5">
        <f t="shared" si="246"/>
        <v>1.0006666666666666</v>
      </c>
      <c r="P2288" s="14">
        <f t="shared" si="247"/>
        <v>107.21428571428571</v>
      </c>
      <c r="Q2288" s="8">
        <f t="shared" si="248"/>
        <v>41494.963587962964</v>
      </c>
      <c r="R2288" s="8">
        <f t="shared" si="249"/>
        <v>41523.165972222225</v>
      </c>
      <c r="S2288" t="s">
        <v>8276</v>
      </c>
      <c r="T2288" t="str">
        <f t="shared" si="250"/>
        <v>music</v>
      </c>
      <c r="U2288" t="str">
        <f t="shared" si="251"/>
        <v>rock</v>
      </c>
    </row>
    <row r="2289" spans="1:21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14">
        <f t="shared" si="245"/>
        <v>50.9338679245283</v>
      </c>
      <c r="N2289" t="b">
        <v>1</v>
      </c>
      <c r="O2289" s="5">
        <f t="shared" si="246"/>
        <v>1.1997755555555556</v>
      </c>
      <c r="P2289" s="14">
        <f t="shared" si="247"/>
        <v>50.9338679245283</v>
      </c>
      <c r="Q2289" s="8">
        <f t="shared" si="248"/>
        <v>41792.667361111111</v>
      </c>
      <c r="R2289" s="8">
        <f t="shared" si="249"/>
        <v>41813.667361111111</v>
      </c>
      <c r="S2289" t="s">
        <v>8276</v>
      </c>
      <c r="T2289" t="str">
        <f t="shared" si="250"/>
        <v>music</v>
      </c>
      <c r="U2289" t="str">
        <f t="shared" si="251"/>
        <v>rock</v>
      </c>
    </row>
    <row r="2290" spans="1:21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14">
        <f t="shared" si="245"/>
        <v>40.04</v>
      </c>
      <c r="N2290" t="b">
        <v>1</v>
      </c>
      <c r="O2290" s="5">
        <f t="shared" si="246"/>
        <v>1.0009999999999999</v>
      </c>
      <c r="P2290" s="14">
        <f t="shared" si="247"/>
        <v>40.04</v>
      </c>
      <c r="Q2290" s="8">
        <f t="shared" si="248"/>
        <v>41067.827418981484</v>
      </c>
      <c r="R2290" s="8">
        <f t="shared" si="249"/>
        <v>41086.75</v>
      </c>
      <c r="S2290" t="s">
        <v>8276</v>
      </c>
      <c r="T2290" t="str">
        <f t="shared" si="250"/>
        <v>music</v>
      </c>
      <c r="U2290" t="str">
        <f t="shared" si="251"/>
        <v>rock</v>
      </c>
    </row>
    <row r="2291" spans="1:21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14">
        <f t="shared" si="245"/>
        <v>64.44</v>
      </c>
      <c r="N2291" t="b">
        <v>1</v>
      </c>
      <c r="O2291" s="5">
        <f t="shared" si="246"/>
        <v>1.0740000000000001</v>
      </c>
      <c r="P2291" s="14">
        <f t="shared" si="247"/>
        <v>64.44</v>
      </c>
      <c r="Q2291" s="8">
        <f t="shared" si="248"/>
        <v>41571.998379629629</v>
      </c>
      <c r="R2291" s="8">
        <f t="shared" si="249"/>
        <v>41614.973611111112</v>
      </c>
      <c r="S2291" t="s">
        <v>8276</v>
      </c>
      <c r="T2291" t="str">
        <f t="shared" si="250"/>
        <v>music</v>
      </c>
      <c r="U2291" t="str">
        <f t="shared" si="251"/>
        <v>rock</v>
      </c>
    </row>
    <row r="2292" spans="1:21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14">
        <f t="shared" si="245"/>
        <v>53.827586206896555</v>
      </c>
      <c r="N2292" t="b">
        <v>1</v>
      </c>
      <c r="O2292" s="5">
        <f t="shared" si="246"/>
        <v>1.0406666666666666</v>
      </c>
      <c r="P2292" s="14">
        <f t="shared" si="247"/>
        <v>53.827586206896555</v>
      </c>
      <c r="Q2292" s="8">
        <f t="shared" si="248"/>
        <v>40070.253819444442</v>
      </c>
      <c r="R2292" s="8">
        <f t="shared" si="249"/>
        <v>40148.708333333336</v>
      </c>
      <c r="S2292" t="s">
        <v>8276</v>
      </c>
      <c r="T2292" t="str">
        <f t="shared" si="250"/>
        <v>music</v>
      </c>
      <c r="U2292" t="str">
        <f t="shared" si="251"/>
        <v>rock</v>
      </c>
    </row>
    <row r="2293" spans="1:21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14">
        <f t="shared" si="245"/>
        <v>100.46511627906976</v>
      </c>
      <c r="N2293" t="b">
        <v>1</v>
      </c>
      <c r="O2293" s="5">
        <f t="shared" si="246"/>
        <v>1.728</v>
      </c>
      <c r="P2293" s="14">
        <f t="shared" si="247"/>
        <v>100.46511627906976</v>
      </c>
      <c r="Q2293" s="8">
        <f t="shared" si="248"/>
        <v>40987.977060185185</v>
      </c>
      <c r="R2293" s="8">
        <f t="shared" si="249"/>
        <v>41022.166666666664</v>
      </c>
      <c r="S2293" t="s">
        <v>8276</v>
      </c>
      <c r="T2293" t="str">
        <f t="shared" si="250"/>
        <v>music</v>
      </c>
      <c r="U2293" t="str">
        <f t="shared" si="251"/>
        <v>rock</v>
      </c>
    </row>
    <row r="2294" spans="1:21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14">
        <f t="shared" si="245"/>
        <v>46.630652173913049</v>
      </c>
      <c r="N2294" t="b">
        <v>1</v>
      </c>
      <c r="O2294" s="5">
        <f t="shared" si="246"/>
        <v>1.072505</v>
      </c>
      <c r="P2294" s="14">
        <f t="shared" si="247"/>
        <v>46.630652173913049</v>
      </c>
      <c r="Q2294" s="8">
        <f t="shared" si="248"/>
        <v>40987.697638888887</v>
      </c>
      <c r="R2294" s="8">
        <f t="shared" si="249"/>
        <v>41017.697638888887</v>
      </c>
      <c r="S2294" t="s">
        <v>8276</v>
      </c>
      <c r="T2294" t="str">
        <f t="shared" si="250"/>
        <v>music</v>
      </c>
      <c r="U2294" t="str">
        <f t="shared" si="251"/>
        <v>rock</v>
      </c>
    </row>
    <row r="2295" spans="1:2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14">
        <f t="shared" si="245"/>
        <v>34.074074074074076</v>
      </c>
      <c r="N2295" t="b">
        <v>1</v>
      </c>
      <c r="O2295" s="5">
        <f t="shared" si="246"/>
        <v>1.0823529411764705</v>
      </c>
      <c r="P2295" s="14">
        <f t="shared" si="247"/>
        <v>34.074074074074076</v>
      </c>
      <c r="Q2295" s="8">
        <f t="shared" si="248"/>
        <v>41151.708321759259</v>
      </c>
      <c r="R2295" s="8">
        <f t="shared" si="249"/>
        <v>41177.165972222225</v>
      </c>
      <c r="S2295" t="s">
        <v>8276</v>
      </c>
      <c r="T2295" t="str">
        <f t="shared" si="250"/>
        <v>music</v>
      </c>
      <c r="U2295" t="str">
        <f t="shared" si="251"/>
        <v>rock</v>
      </c>
    </row>
    <row r="2296" spans="1:21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14">
        <f t="shared" si="245"/>
        <v>65.214642857142863</v>
      </c>
      <c r="N2296" t="b">
        <v>1</v>
      </c>
      <c r="O2296" s="5">
        <f t="shared" si="246"/>
        <v>1.4608079999999999</v>
      </c>
      <c r="P2296" s="14">
        <f t="shared" si="247"/>
        <v>65.214642857142863</v>
      </c>
      <c r="Q2296" s="8">
        <f t="shared" si="248"/>
        <v>41264.72314814815</v>
      </c>
      <c r="R2296" s="8">
        <f t="shared" si="249"/>
        <v>41294.72314814815</v>
      </c>
      <c r="S2296" t="s">
        <v>8276</v>
      </c>
      <c r="T2296" t="str">
        <f t="shared" si="250"/>
        <v>music</v>
      </c>
      <c r="U2296" t="str">
        <f t="shared" si="251"/>
        <v>rock</v>
      </c>
    </row>
    <row r="2297" spans="1:21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14">
        <f t="shared" si="245"/>
        <v>44.205882352941174</v>
      </c>
      <c r="N2297" t="b">
        <v>1</v>
      </c>
      <c r="O2297" s="5">
        <f t="shared" si="246"/>
        <v>1.2524999999999999</v>
      </c>
      <c r="P2297" s="14">
        <f t="shared" si="247"/>
        <v>44.205882352941174</v>
      </c>
      <c r="Q2297" s="8">
        <f t="shared" si="248"/>
        <v>41270.954351851848</v>
      </c>
      <c r="R2297" s="8">
        <f t="shared" si="249"/>
        <v>41300.954351851848</v>
      </c>
      <c r="S2297" t="s">
        <v>8276</v>
      </c>
      <c r="T2297" t="str">
        <f t="shared" si="250"/>
        <v>music</v>
      </c>
      <c r="U2297" t="str">
        <f t="shared" si="251"/>
        <v>rock</v>
      </c>
    </row>
    <row r="2298" spans="1:21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14">
        <f t="shared" si="245"/>
        <v>71.965517241379317</v>
      </c>
      <c r="N2298" t="b">
        <v>1</v>
      </c>
      <c r="O2298" s="5">
        <f t="shared" si="246"/>
        <v>1.4907142857142857</v>
      </c>
      <c r="P2298" s="14">
        <f t="shared" si="247"/>
        <v>71.965517241379317</v>
      </c>
      <c r="Q2298" s="8">
        <f t="shared" si="248"/>
        <v>40927.731782407405</v>
      </c>
      <c r="R2298" s="8">
        <f t="shared" si="249"/>
        <v>40962.731782407405</v>
      </c>
      <c r="S2298" t="s">
        <v>8276</v>
      </c>
      <c r="T2298" t="str">
        <f t="shared" si="250"/>
        <v>music</v>
      </c>
      <c r="U2298" t="str">
        <f t="shared" si="251"/>
        <v>rock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14">
        <f t="shared" si="245"/>
        <v>52.94736842105263</v>
      </c>
      <c r="N2299" t="b">
        <v>1</v>
      </c>
      <c r="O2299" s="5">
        <f t="shared" si="246"/>
        <v>1.006</v>
      </c>
      <c r="P2299" s="14">
        <f t="shared" si="247"/>
        <v>52.94736842105263</v>
      </c>
      <c r="Q2299" s="8">
        <f t="shared" si="248"/>
        <v>40948.042233796295</v>
      </c>
      <c r="R2299" s="8">
        <f t="shared" si="249"/>
        <v>40982.165972222225</v>
      </c>
      <c r="S2299" t="s">
        <v>8276</v>
      </c>
      <c r="T2299" t="str">
        <f t="shared" si="250"/>
        <v>music</v>
      </c>
      <c r="U2299" t="str">
        <f t="shared" si="251"/>
        <v>rock</v>
      </c>
    </row>
    <row r="2300" spans="1:21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14">
        <f t="shared" si="245"/>
        <v>109.45138888888889</v>
      </c>
      <c r="N2300" t="b">
        <v>1</v>
      </c>
      <c r="O2300" s="5">
        <f t="shared" si="246"/>
        <v>1.0507333333333333</v>
      </c>
      <c r="P2300" s="14">
        <f t="shared" si="247"/>
        <v>109.45138888888889</v>
      </c>
      <c r="Q2300" s="8">
        <f t="shared" si="248"/>
        <v>41694.84065972222</v>
      </c>
      <c r="R2300" s="8">
        <f t="shared" si="249"/>
        <v>41724.798993055556</v>
      </c>
      <c r="S2300" t="s">
        <v>8276</v>
      </c>
      <c r="T2300" t="str">
        <f t="shared" si="250"/>
        <v>music</v>
      </c>
      <c r="U2300" t="str">
        <f t="shared" si="251"/>
        <v>rock</v>
      </c>
    </row>
    <row r="2301" spans="1:21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14">
        <f t="shared" si="245"/>
        <v>75.035714285714292</v>
      </c>
      <c r="N2301" t="b">
        <v>1</v>
      </c>
      <c r="O2301" s="5">
        <f t="shared" si="246"/>
        <v>3.5016666666666665</v>
      </c>
      <c r="P2301" s="14">
        <f t="shared" si="247"/>
        <v>75.035714285714292</v>
      </c>
      <c r="Q2301" s="8">
        <f t="shared" si="248"/>
        <v>40565.032511574071</v>
      </c>
      <c r="R2301" s="8">
        <f t="shared" si="249"/>
        <v>40580.032511574071</v>
      </c>
      <c r="S2301" t="s">
        <v>8276</v>
      </c>
      <c r="T2301" t="str">
        <f t="shared" si="250"/>
        <v>music</v>
      </c>
      <c r="U2301" t="str">
        <f t="shared" si="251"/>
        <v>rock</v>
      </c>
    </row>
    <row r="2302" spans="1:21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14">
        <f t="shared" si="245"/>
        <v>115.71428571428571</v>
      </c>
      <c r="N2302" t="b">
        <v>1</v>
      </c>
      <c r="O2302" s="5">
        <f t="shared" si="246"/>
        <v>1.0125</v>
      </c>
      <c r="P2302" s="14">
        <f t="shared" si="247"/>
        <v>115.71428571428571</v>
      </c>
      <c r="Q2302" s="8">
        <f t="shared" si="248"/>
        <v>41074.727037037039</v>
      </c>
      <c r="R2302" s="8">
        <f t="shared" si="249"/>
        <v>41088.727037037039</v>
      </c>
      <c r="S2302" t="s">
        <v>8276</v>
      </c>
      <c r="T2302" t="str">
        <f t="shared" si="250"/>
        <v>music</v>
      </c>
      <c r="U2302" t="str">
        <f t="shared" si="251"/>
        <v>rock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14">
        <f t="shared" si="245"/>
        <v>31.659810426540286</v>
      </c>
      <c r="N2303" t="b">
        <v>1</v>
      </c>
      <c r="O2303" s="5">
        <f t="shared" si="246"/>
        <v>1.336044</v>
      </c>
      <c r="P2303" s="14">
        <f t="shared" si="247"/>
        <v>31.659810426540286</v>
      </c>
      <c r="Q2303" s="8">
        <f t="shared" si="248"/>
        <v>41416.146944444445</v>
      </c>
      <c r="R2303" s="8">
        <f t="shared" si="249"/>
        <v>41446.146944444445</v>
      </c>
      <c r="S2303" t="s">
        <v>8279</v>
      </c>
      <c r="T2303" t="str">
        <f t="shared" si="250"/>
        <v>music</v>
      </c>
      <c r="U2303" t="str">
        <f t="shared" si="251"/>
        <v>indie rock</v>
      </c>
    </row>
    <row r="2304" spans="1:21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14">
        <f t="shared" si="245"/>
        <v>46.176470588235297</v>
      </c>
      <c r="N2304" t="b">
        <v>1</v>
      </c>
      <c r="O2304" s="5">
        <f t="shared" si="246"/>
        <v>1.7065217391304348</v>
      </c>
      <c r="P2304" s="14">
        <f t="shared" si="247"/>
        <v>46.176470588235297</v>
      </c>
      <c r="Q2304" s="8">
        <f t="shared" si="248"/>
        <v>41605.868449074071</v>
      </c>
      <c r="R2304" s="8">
        <f t="shared" si="249"/>
        <v>41639.291666666664</v>
      </c>
      <c r="S2304" t="s">
        <v>8279</v>
      </c>
      <c r="T2304" t="str">
        <f t="shared" si="250"/>
        <v>music</v>
      </c>
      <c r="U2304" t="str">
        <f t="shared" si="251"/>
        <v>indie rock</v>
      </c>
    </row>
    <row r="2305" spans="1:21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14">
        <f t="shared" si="245"/>
        <v>68.481650485436887</v>
      </c>
      <c r="N2305" t="b">
        <v>1</v>
      </c>
      <c r="O2305" s="5">
        <f t="shared" si="246"/>
        <v>1.0935829457364341</v>
      </c>
      <c r="P2305" s="14">
        <f t="shared" si="247"/>
        <v>68.481650485436887</v>
      </c>
      <c r="Q2305" s="8">
        <f t="shared" si="248"/>
        <v>40850.111064814817</v>
      </c>
      <c r="R2305" s="8">
        <f t="shared" si="249"/>
        <v>40890.152731481481</v>
      </c>
      <c r="S2305" t="s">
        <v>8279</v>
      </c>
      <c r="T2305" t="str">
        <f t="shared" si="250"/>
        <v>music</v>
      </c>
      <c r="U2305" t="str">
        <f t="shared" si="251"/>
        <v>indie rock</v>
      </c>
    </row>
    <row r="2306" spans="1:21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14">
        <f t="shared" ref="M2306:M2369" si="252">$E2306/$L2306</f>
        <v>53.469203539823013</v>
      </c>
      <c r="N2306" t="b">
        <v>1</v>
      </c>
      <c r="O2306" s="5">
        <f t="shared" ref="O2306:O2369" si="253">E2306/D2306</f>
        <v>1.0070033333333335</v>
      </c>
      <c r="P2306" s="14">
        <f t="shared" ref="P2306:P2369" si="254">$E2306/$L2306</f>
        <v>53.469203539823013</v>
      </c>
      <c r="Q2306" s="8">
        <f t="shared" ref="Q2306:Q2369" si="255">(((J2306/60)/60)/24)+DATE(1970,1,1)</f>
        <v>40502.815868055557</v>
      </c>
      <c r="R2306" s="8">
        <f t="shared" ref="R2306:R2369" si="256">(((I2306/60)/60)/24)+DATE(1970,1,1)</f>
        <v>40544.207638888889</v>
      </c>
      <c r="S2306" t="s">
        <v>8279</v>
      </c>
      <c r="T2306" t="str">
        <f t="shared" ref="T2306:T2369" si="257">LEFT(S2306, SEARCH("/",S2306,1)-1)</f>
        <v>music</v>
      </c>
      <c r="U2306" t="str">
        <f t="shared" ref="U2306:U2369" si="258">RIGHT(S2306,LEN(S2306)-SEARCH("/",S2306,1))</f>
        <v>indie rock</v>
      </c>
    </row>
    <row r="2307" spans="1:21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14">
        <f t="shared" si="252"/>
        <v>109.10778443113773</v>
      </c>
      <c r="N2307" t="b">
        <v>1</v>
      </c>
      <c r="O2307" s="5">
        <f t="shared" si="253"/>
        <v>1.0122777777777778</v>
      </c>
      <c r="P2307" s="14">
        <f t="shared" si="254"/>
        <v>109.10778443113773</v>
      </c>
      <c r="Q2307" s="8">
        <f t="shared" si="255"/>
        <v>41834.695277777777</v>
      </c>
      <c r="R2307" s="8">
        <f t="shared" si="256"/>
        <v>41859.75</v>
      </c>
      <c r="S2307" t="s">
        <v>8279</v>
      </c>
      <c r="T2307" t="str">
        <f t="shared" si="257"/>
        <v>music</v>
      </c>
      <c r="U2307" t="str">
        <f t="shared" si="258"/>
        <v>indie rock</v>
      </c>
    </row>
    <row r="2308" spans="1:21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14">
        <f t="shared" si="252"/>
        <v>51.185616438356163</v>
      </c>
      <c r="N2308" t="b">
        <v>1</v>
      </c>
      <c r="O2308" s="5">
        <f t="shared" si="253"/>
        <v>1.0675857142857144</v>
      </c>
      <c r="P2308" s="14">
        <f t="shared" si="254"/>
        <v>51.185616438356163</v>
      </c>
      <c r="Q2308" s="8">
        <f t="shared" si="255"/>
        <v>40948.16815972222</v>
      </c>
      <c r="R2308" s="8">
        <f t="shared" si="256"/>
        <v>40978.16815972222</v>
      </c>
      <c r="S2308" t="s">
        <v>8279</v>
      </c>
      <c r="T2308" t="str">
        <f t="shared" si="257"/>
        <v>music</v>
      </c>
      <c r="U2308" t="str">
        <f t="shared" si="258"/>
        <v>indie rock</v>
      </c>
    </row>
    <row r="2309" spans="1:21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14">
        <f t="shared" si="252"/>
        <v>27.936800000000002</v>
      </c>
      <c r="N2309" t="b">
        <v>1</v>
      </c>
      <c r="O2309" s="5">
        <f t="shared" si="253"/>
        <v>1.0665777537961894</v>
      </c>
      <c r="P2309" s="14">
        <f t="shared" si="254"/>
        <v>27.936800000000002</v>
      </c>
      <c r="Q2309" s="8">
        <f t="shared" si="255"/>
        <v>41004.802465277775</v>
      </c>
      <c r="R2309" s="8">
        <f t="shared" si="256"/>
        <v>41034.802407407406</v>
      </c>
      <c r="S2309" t="s">
        <v>8279</v>
      </c>
      <c r="T2309" t="str">
        <f t="shared" si="257"/>
        <v>music</v>
      </c>
      <c r="U2309" t="str">
        <f t="shared" si="258"/>
        <v>indie rock</v>
      </c>
    </row>
    <row r="2310" spans="1:21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14">
        <f t="shared" si="252"/>
        <v>82.496921824104234</v>
      </c>
      <c r="N2310" t="b">
        <v>1</v>
      </c>
      <c r="O2310" s="5">
        <f t="shared" si="253"/>
        <v>1.0130622</v>
      </c>
      <c r="P2310" s="14">
        <f t="shared" si="254"/>
        <v>82.496921824104234</v>
      </c>
      <c r="Q2310" s="8">
        <f t="shared" si="255"/>
        <v>41851.962916666671</v>
      </c>
      <c r="R2310" s="8">
        <f t="shared" si="256"/>
        <v>41880.041666666664</v>
      </c>
      <c r="S2310" t="s">
        <v>8279</v>
      </c>
      <c r="T2310" t="str">
        <f t="shared" si="257"/>
        <v>music</v>
      </c>
      <c r="U2310" t="str">
        <f t="shared" si="258"/>
        <v>indie rock</v>
      </c>
    </row>
    <row r="2311" spans="1:21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14">
        <f t="shared" si="252"/>
        <v>59.817476635514019</v>
      </c>
      <c r="N2311" t="b">
        <v>1</v>
      </c>
      <c r="O2311" s="5">
        <f t="shared" si="253"/>
        <v>1.0667450000000001</v>
      </c>
      <c r="P2311" s="14">
        <f t="shared" si="254"/>
        <v>59.817476635514019</v>
      </c>
      <c r="Q2311" s="8">
        <f t="shared" si="255"/>
        <v>41307.987696759257</v>
      </c>
      <c r="R2311" s="8">
        <f t="shared" si="256"/>
        <v>41342.987696759257</v>
      </c>
      <c r="S2311" t="s">
        <v>8279</v>
      </c>
      <c r="T2311" t="str">
        <f t="shared" si="257"/>
        <v>music</v>
      </c>
      <c r="U2311" t="str">
        <f t="shared" si="258"/>
        <v>indie rock</v>
      </c>
    </row>
    <row r="2312" spans="1:21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14">
        <f t="shared" si="252"/>
        <v>64.816470588235291</v>
      </c>
      <c r="N2312" t="b">
        <v>1</v>
      </c>
      <c r="O2312" s="5">
        <f t="shared" si="253"/>
        <v>4.288397837837838</v>
      </c>
      <c r="P2312" s="14">
        <f t="shared" si="254"/>
        <v>64.816470588235291</v>
      </c>
      <c r="Q2312" s="8">
        <f t="shared" si="255"/>
        <v>41324.79415509259</v>
      </c>
      <c r="R2312" s="8">
        <f t="shared" si="256"/>
        <v>41354.752488425926</v>
      </c>
      <c r="S2312" t="s">
        <v>8279</v>
      </c>
      <c r="T2312" t="str">
        <f t="shared" si="257"/>
        <v>music</v>
      </c>
      <c r="U2312" t="str">
        <f t="shared" si="258"/>
        <v>indie rock</v>
      </c>
    </row>
    <row r="2313" spans="1:21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14">
        <f t="shared" si="252"/>
        <v>90.09615384615384</v>
      </c>
      <c r="N2313" t="b">
        <v>1</v>
      </c>
      <c r="O2313" s="5">
        <f t="shared" si="253"/>
        <v>1.0411111111111111</v>
      </c>
      <c r="P2313" s="14">
        <f t="shared" si="254"/>
        <v>90.09615384615384</v>
      </c>
      <c r="Q2313" s="8">
        <f t="shared" si="255"/>
        <v>41736.004502314812</v>
      </c>
      <c r="R2313" s="8">
        <f t="shared" si="256"/>
        <v>41766.004502314812</v>
      </c>
      <c r="S2313" t="s">
        <v>8279</v>
      </c>
      <c r="T2313" t="str">
        <f t="shared" si="257"/>
        <v>music</v>
      </c>
      <c r="U2313" t="str">
        <f t="shared" si="258"/>
        <v>indie rock</v>
      </c>
    </row>
    <row r="2314" spans="1:21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14">
        <f t="shared" si="252"/>
        <v>40.962025316455694</v>
      </c>
      <c r="N2314" t="b">
        <v>1</v>
      </c>
      <c r="O2314" s="5">
        <f t="shared" si="253"/>
        <v>1.0786666666666667</v>
      </c>
      <c r="P2314" s="14">
        <f t="shared" si="254"/>
        <v>40.962025316455694</v>
      </c>
      <c r="Q2314" s="8">
        <f t="shared" si="255"/>
        <v>41716.632847222223</v>
      </c>
      <c r="R2314" s="8">
        <f t="shared" si="256"/>
        <v>41747.958333333336</v>
      </c>
      <c r="S2314" t="s">
        <v>8279</v>
      </c>
      <c r="T2314" t="str">
        <f t="shared" si="257"/>
        <v>music</v>
      </c>
      <c r="U2314" t="str">
        <f t="shared" si="258"/>
        <v>indie rock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14">
        <f t="shared" si="252"/>
        <v>56.000127388535034</v>
      </c>
      <c r="N2315" t="b">
        <v>1</v>
      </c>
      <c r="O2315" s="5">
        <f t="shared" si="253"/>
        <v>1.7584040000000001</v>
      </c>
      <c r="P2315" s="14">
        <f t="shared" si="254"/>
        <v>56.000127388535034</v>
      </c>
      <c r="Q2315" s="8">
        <f t="shared" si="255"/>
        <v>41002.958634259259</v>
      </c>
      <c r="R2315" s="8">
        <f t="shared" si="256"/>
        <v>41032.958634259259</v>
      </c>
      <c r="S2315" t="s">
        <v>8279</v>
      </c>
      <c r="T2315" t="str">
        <f t="shared" si="257"/>
        <v>music</v>
      </c>
      <c r="U2315" t="str">
        <f t="shared" si="258"/>
        <v>indie rock</v>
      </c>
    </row>
    <row r="2316" spans="1:21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14">
        <f t="shared" si="252"/>
        <v>37.672800000000002</v>
      </c>
      <c r="N2316" t="b">
        <v>1</v>
      </c>
      <c r="O2316" s="5">
        <f t="shared" si="253"/>
        <v>1.5697000000000001</v>
      </c>
      <c r="P2316" s="14">
        <f t="shared" si="254"/>
        <v>37.672800000000002</v>
      </c>
      <c r="Q2316" s="8">
        <f t="shared" si="255"/>
        <v>41037.551585648151</v>
      </c>
      <c r="R2316" s="8">
        <f t="shared" si="256"/>
        <v>41067.551585648151</v>
      </c>
      <c r="S2316" t="s">
        <v>8279</v>
      </c>
      <c r="T2316" t="str">
        <f t="shared" si="257"/>
        <v>music</v>
      </c>
      <c r="U2316" t="str">
        <f t="shared" si="258"/>
        <v>indie rock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14">
        <f t="shared" si="252"/>
        <v>40.078125</v>
      </c>
      <c r="N2317" t="b">
        <v>1</v>
      </c>
      <c r="O2317" s="5">
        <f t="shared" si="253"/>
        <v>1.026</v>
      </c>
      <c r="P2317" s="14">
        <f t="shared" si="254"/>
        <v>40.078125</v>
      </c>
      <c r="Q2317" s="8">
        <f t="shared" si="255"/>
        <v>41004.72619212963</v>
      </c>
      <c r="R2317" s="8">
        <f t="shared" si="256"/>
        <v>41034.72619212963</v>
      </c>
      <c r="S2317" t="s">
        <v>8279</v>
      </c>
      <c r="T2317" t="str">
        <f t="shared" si="257"/>
        <v>music</v>
      </c>
      <c r="U2317" t="str">
        <f t="shared" si="258"/>
        <v>indie rock</v>
      </c>
    </row>
    <row r="2318" spans="1:21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14">
        <f t="shared" si="252"/>
        <v>78.031999999999996</v>
      </c>
      <c r="N2318" t="b">
        <v>1</v>
      </c>
      <c r="O2318" s="5">
        <f t="shared" si="253"/>
        <v>1.0404266666666666</v>
      </c>
      <c r="P2318" s="14">
        <f t="shared" si="254"/>
        <v>78.031999999999996</v>
      </c>
      <c r="Q2318" s="8">
        <f t="shared" si="255"/>
        <v>40079.725115740745</v>
      </c>
      <c r="R2318" s="8">
        <f t="shared" si="256"/>
        <v>40156.76666666667</v>
      </c>
      <c r="S2318" t="s">
        <v>8279</v>
      </c>
      <c r="T2318" t="str">
        <f t="shared" si="257"/>
        <v>music</v>
      </c>
      <c r="U2318" t="str">
        <f t="shared" si="258"/>
        <v>indie rock</v>
      </c>
    </row>
    <row r="2319" spans="1:21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14">
        <f t="shared" si="252"/>
        <v>18.90909090909091</v>
      </c>
      <c r="N2319" t="b">
        <v>1</v>
      </c>
      <c r="O2319" s="5">
        <f t="shared" si="253"/>
        <v>1.04</v>
      </c>
      <c r="P2319" s="14">
        <f t="shared" si="254"/>
        <v>18.90909090909091</v>
      </c>
      <c r="Q2319" s="8">
        <f t="shared" si="255"/>
        <v>40192.542233796295</v>
      </c>
      <c r="R2319" s="8">
        <f t="shared" si="256"/>
        <v>40224.208333333336</v>
      </c>
      <c r="S2319" t="s">
        <v>8279</v>
      </c>
      <c r="T2319" t="str">
        <f t="shared" si="257"/>
        <v>music</v>
      </c>
      <c r="U2319" t="str">
        <f t="shared" si="258"/>
        <v>indie rock</v>
      </c>
    </row>
    <row r="2320" spans="1:21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14">
        <f t="shared" si="252"/>
        <v>37.134969325153371</v>
      </c>
      <c r="N2320" t="b">
        <v>1</v>
      </c>
      <c r="O2320" s="5">
        <f t="shared" si="253"/>
        <v>1.2105999999999999</v>
      </c>
      <c r="P2320" s="14">
        <f t="shared" si="254"/>
        <v>37.134969325153371</v>
      </c>
      <c r="Q2320" s="8">
        <f t="shared" si="255"/>
        <v>40050.643680555557</v>
      </c>
      <c r="R2320" s="8">
        <f t="shared" si="256"/>
        <v>40082.165972222225</v>
      </c>
      <c r="S2320" t="s">
        <v>8279</v>
      </c>
      <c r="T2320" t="str">
        <f t="shared" si="257"/>
        <v>music</v>
      </c>
      <c r="U2320" t="str">
        <f t="shared" si="258"/>
        <v>indie rock</v>
      </c>
    </row>
    <row r="2321" spans="1:21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14">
        <f t="shared" si="252"/>
        <v>41.961038961038959</v>
      </c>
      <c r="N2321" t="b">
        <v>1</v>
      </c>
      <c r="O2321" s="5">
        <f t="shared" si="253"/>
        <v>1.077</v>
      </c>
      <c r="P2321" s="14">
        <f t="shared" si="254"/>
        <v>41.961038961038959</v>
      </c>
      <c r="Q2321" s="8">
        <f t="shared" si="255"/>
        <v>41593.082002314812</v>
      </c>
      <c r="R2321" s="8">
        <f t="shared" si="256"/>
        <v>41623.082002314812</v>
      </c>
      <c r="S2321" t="s">
        <v>8279</v>
      </c>
      <c r="T2321" t="str">
        <f t="shared" si="257"/>
        <v>music</v>
      </c>
      <c r="U2321" t="str">
        <f t="shared" si="258"/>
        <v>indie rock</v>
      </c>
    </row>
    <row r="2322" spans="1:21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14">
        <f t="shared" si="252"/>
        <v>61.044943820224717</v>
      </c>
      <c r="N2322" t="b">
        <v>1</v>
      </c>
      <c r="O2322" s="5">
        <f t="shared" si="253"/>
        <v>1.0866</v>
      </c>
      <c r="P2322" s="14">
        <f t="shared" si="254"/>
        <v>61.044943820224717</v>
      </c>
      <c r="Q2322" s="8">
        <f t="shared" si="255"/>
        <v>41696.817129629628</v>
      </c>
      <c r="R2322" s="8">
        <f t="shared" si="256"/>
        <v>41731.775462962964</v>
      </c>
      <c r="S2322" t="s">
        <v>8279</v>
      </c>
      <c r="T2322" t="str">
        <f t="shared" si="257"/>
        <v>music</v>
      </c>
      <c r="U2322" t="str">
        <f t="shared" si="258"/>
        <v>indie rock</v>
      </c>
    </row>
    <row r="2323" spans="1:21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14">
        <f t="shared" si="252"/>
        <v>64.53125</v>
      </c>
      <c r="N2323" t="b">
        <v>0</v>
      </c>
      <c r="O2323" s="5">
        <f t="shared" si="253"/>
        <v>0.39120962394619685</v>
      </c>
      <c r="P2323" s="14">
        <f t="shared" si="254"/>
        <v>64.53125</v>
      </c>
      <c r="Q2323" s="8">
        <f t="shared" si="255"/>
        <v>42799.260428240741</v>
      </c>
      <c r="R2323" s="8">
        <f t="shared" si="256"/>
        <v>42829.21876157407</v>
      </c>
      <c r="S2323" t="s">
        <v>8298</v>
      </c>
      <c r="T2323" t="str">
        <f t="shared" si="257"/>
        <v>food</v>
      </c>
      <c r="U2323" t="str">
        <f t="shared" si="258"/>
        <v>small batch</v>
      </c>
    </row>
    <row r="2324" spans="1:21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14">
        <f t="shared" si="252"/>
        <v>21.25</v>
      </c>
      <c r="N2324" t="b">
        <v>0</v>
      </c>
      <c r="O2324" s="5">
        <f t="shared" si="253"/>
        <v>3.1481481481481478E-2</v>
      </c>
      <c r="P2324" s="14">
        <f t="shared" si="254"/>
        <v>21.25</v>
      </c>
      <c r="Q2324" s="8">
        <f t="shared" si="255"/>
        <v>42804.895474537043</v>
      </c>
      <c r="R2324" s="8">
        <f t="shared" si="256"/>
        <v>42834.853807870371</v>
      </c>
      <c r="S2324" t="s">
        <v>8298</v>
      </c>
      <c r="T2324" t="str">
        <f t="shared" si="257"/>
        <v>food</v>
      </c>
      <c r="U2324" t="str">
        <f t="shared" si="258"/>
        <v>small batch</v>
      </c>
    </row>
    <row r="2325" spans="1:21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14">
        <f t="shared" si="252"/>
        <v>30</v>
      </c>
      <c r="N2325" t="b">
        <v>0</v>
      </c>
      <c r="O2325" s="5">
        <f t="shared" si="253"/>
        <v>0.48</v>
      </c>
      <c r="P2325" s="14">
        <f t="shared" si="254"/>
        <v>30</v>
      </c>
      <c r="Q2325" s="8">
        <f t="shared" si="255"/>
        <v>42807.755173611105</v>
      </c>
      <c r="R2325" s="8">
        <f t="shared" si="256"/>
        <v>42814.755173611105</v>
      </c>
      <c r="S2325" t="s">
        <v>8298</v>
      </c>
      <c r="T2325" t="str">
        <f t="shared" si="257"/>
        <v>food</v>
      </c>
      <c r="U2325" t="str">
        <f t="shared" si="258"/>
        <v>small batch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14">
        <f t="shared" si="252"/>
        <v>25.491803278688526</v>
      </c>
      <c r="N2326" t="b">
        <v>0</v>
      </c>
      <c r="O2326" s="5">
        <f t="shared" si="253"/>
        <v>0.20733333333333334</v>
      </c>
      <c r="P2326" s="14">
        <f t="shared" si="254"/>
        <v>25.491803278688526</v>
      </c>
      <c r="Q2326" s="8">
        <f t="shared" si="255"/>
        <v>42790.885243055556</v>
      </c>
      <c r="R2326" s="8">
        <f t="shared" si="256"/>
        <v>42820.843576388885</v>
      </c>
      <c r="S2326" t="s">
        <v>8298</v>
      </c>
      <c r="T2326" t="str">
        <f t="shared" si="257"/>
        <v>food</v>
      </c>
      <c r="U2326" t="str">
        <f t="shared" si="258"/>
        <v>small batch</v>
      </c>
    </row>
    <row r="2327" spans="1:21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14">
        <f t="shared" si="252"/>
        <v>11.428571428571429</v>
      </c>
      <c r="N2327" t="b">
        <v>0</v>
      </c>
      <c r="O2327" s="5">
        <f t="shared" si="253"/>
        <v>0.08</v>
      </c>
      <c r="P2327" s="14">
        <f t="shared" si="254"/>
        <v>11.428571428571429</v>
      </c>
      <c r="Q2327" s="8">
        <f t="shared" si="255"/>
        <v>42794.022349537037</v>
      </c>
      <c r="R2327" s="8">
        <f t="shared" si="256"/>
        <v>42823.980682870373</v>
      </c>
      <c r="S2327" t="s">
        <v>8298</v>
      </c>
      <c r="T2327" t="str">
        <f t="shared" si="257"/>
        <v>food</v>
      </c>
      <c r="U2327" t="str">
        <f t="shared" si="258"/>
        <v>small batch</v>
      </c>
    </row>
    <row r="2328" spans="1:21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14">
        <f t="shared" si="252"/>
        <v>108</v>
      </c>
      <c r="N2328" t="b">
        <v>0</v>
      </c>
      <c r="O2328" s="5">
        <f t="shared" si="253"/>
        <v>7.1999999999999998E-3</v>
      </c>
      <c r="P2328" s="14">
        <f t="shared" si="254"/>
        <v>108</v>
      </c>
      <c r="Q2328" s="8">
        <f t="shared" si="255"/>
        <v>42804.034120370372</v>
      </c>
      <c r="R2328" s="8">
        <f t="shared" si="256"/>
        <v>42855.708333333328</v>
      </c>
      <c r="S2328" t="s">
        <v>8298</v>
      </c>
      <c r="T2328" t="str">
        <f t="shared" si="257"/>
        <v>food</v>
      </c>
      <c r="U2328" t="str">
        <f t="shared" si="258"/>
        <v>small batch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14">
        <f t="shared" si="252"/>
        <v>54.883162444113267</v>
      </c>
      <c r="N2329" t="b">
        <v>1</v>
      </c>
      <c r="O2329" s="5">
        <f t="shared" si="253"/>
        <v>5.2609431428571432</v>
      </c>
      <c r="P2329" s="14">
        <f t="shared" si="254"/>
        <v>54.883162444113267</v>
      </c>
      <c r="Q2329" s="8">
        <f t="shared" si="255"/>
        <v>41842.917129629634</v>
      </c>
      <c r="R2329" s="8">
        <f t="shared" si="256"/>
        <v>41877.917129629634</v>
      </c>
      <c r="S2329" t="s">
        <v>8298</v>
      </c>
      <c r="T2329" t="str">
        <f t="shared" si="257"/>
        <v>food</v>
      </c>
      <c r="U2329" t="str">
        <f t="shared" si="258"/>
        <v>small batch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14">
        <f t="shared" si="252"/>
        <v>47.383612662942269</v>
      </c>
      <c r="N2330" t="b">
        <v>1</v>
      </c>
      <c r="O2330" s="5">
        <f t="shared" si="253"/>
        <v>2.5445000000000002</v>
      </c>
      <c r="P2330" s="14">
        <f t="shared" si="254"/>
        <v>47.383612662942269</v>
      </c>
      <c r="Q2330" s="8">
        <f t="shared" si="255"/>
        <v>42139.781678240746</v>
      </c>
      <c r="R2330" s="8">
        <f t="shared" si="256"/>
        <v>42169.781678240746</v>
      </c>
      <c r="S2330" t="s">
        <v>8298</v>
      </c>
      <c r="T2330" t="str">
        <f t="shared" si="257"/>
        <v>food</v>
      </c>
      <c r="U2330" t="str">
        <f t="shared" si="258"/>
        <v>small batch</v>
      </c>
    </row>
    <row r="2331" spans="1:21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14">
        <f t="shared" si="252"/>
        <v>211.84</v>
      </c>
      <c r="N2331" t="b">
        <v>1</v>
      </c>
      <c r="O2331" s="5">
        <f t="shared" si="253"/>
        <v>1.0591999999999999</v>
      </c>
      <c r="P2331" s="14">
        <f t="shared" si="254"/>
        <v>211.84</v>
      </c>
      <c r="Q2331" s="8">
        <f t="shared" si="255"/>
        <v>41807.624374999999</v>
      </c>
      <c r="R2331" s="8">
        <f t="shared" si="256"/>
        <v>41837.624374999999</v>
      </c>
      <c r="S2331" t="s">
        <v>8298</v>
      </c>
      <c r="T2331" t="str">
        <f t="shared" si="257"/>
        <v>food</v>
      </c>
      <c r="U2331" t="str">
        <f t="shared" si="258"/>
        <v>small batch</v>
      </c>
    </row>
    <row r="2332" spans="1:21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14">
        <f t="shared" si="252"/>
        <v>219.92638036809817</v>
      </c>
      <c r="N2332" t="b">
        <v>1</v>
      </c>
      <c r="O2332" s="5">
        <f t="shared" si="253"/>
        <v>1.0242285714285715</v>
      </c>
      <c r="P2332" s="14">
        <f t="shared" si="254"/>
        <v>219.92638036809817</v>
      </c>
      <c r="Q2332" s="8">
        <f t="shared" si="255"/>
        <v>42332.89980324074</v>
      </c>
      <c r="R2332" s="8">
        <f t="shared" si="256"/>
        <v>42363</v>
      </c>
      <c r="S2332" t="s">
        <v>8298</v>
      </c>
      <c r="T2332" t="str">
        <f t="shared" si="257"/>
        <v>food</v>
      </c>
      <c r="U2332" t="str">
        <f t="shared" si="258"/>
        <v>small batch</v>
      </c>
    </row>
    <row r="2333" spans="1:21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14">
        <f t="shared" si="252"/>
        <v>40.795406360424032</v>
      </c>
      <c r="N2333" t="b">
        <v>1</v>
      </c>
      <c r="O2333" s="5">
        <f t="shared" si="253"/>
        <v>1.4431375</v>
      </c>
      <c r="P2333" s="14">
        <f t="shared" si="254"/>
        <v>40.795406360424032</v>
      </c>
      <c r="Q2333" s="8">
        <f t="shared" si="255"/>
        <v>41839.005671296298</v>
      </c>
      <c r="R2333" s="8">
        <f t="shared" si="256"/>
        <v>41869.005671296298</v>
      </c>
      <c r="S2333" t="s">
        <v>8298</v>
      </c>
      <c r="T2333" t="str">
        <f t="shared" si="257"/>
        <v>food</v>
      </c>
      <c r="U2333" t="str">
        <f t="shared" si="258"/>
        <v>small batch</v>
      </c>
    </row>
    <row r="2334" spans="1:21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14">
        <f t="shared" si="252"/>
        <v>75.502840909090907</v>
      </c>
      <c r="N2334" t="b">
        <v>1</v>
      </c>
      <c r="O2334" s="5">
        <f t="shared" si="253"/>
        <v>1.06308</v>
      </c>
      <c r="P2334" s="14">
        <f t="shared" si="254"/>
        <v>75.502840909090907</v>
      </c>
      <c r="Q2334" s="8">
        <f t="shared" si="255"/>
        <v>42011.628136574072</v>
      </c>
      <c r="R2334" s="8">
        <f t="shared" si="256"/>
        <v>42041.628136574072</v>
      </c>
      <c r="S2334" t="s">
        <v>8298</v>
      </c>
      <c r="T2334" t="str">
        <f t="shared" si="257"/>
        <v>food</v>
      </c>
      <c r="U2334" t="str">
        <f t="shared" si="258"/>
        <v>small batch</v>
      </c>
    </row>
    <row r="2335" spans="1:21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14">
        <f t="shared" si="252"/>
        <v>13.542553191489361</v>
      </c>
      <c r="N2335" t="b">
        <v>1</v>
      </c>
      <c r="O2335" s="5">
        <f t="shared" si="253"/>
        <v>2.1216666666666666</v>
      </c>
      <c r="P2335" s="14">
        <f t="shared" si="254"/>
        <v>13.542553191489361</v>
      </c>
      <c r="Q2335" s="8">
        <f t="shared" si="255"/>
        <v>41767.650347222225</v>
      </c>
      <c r="R2335" s="8">
        <f t="shared" si="256"/>
        <v>41788.743055555555</v>
      </c>
      <c r="S2335" t="s">
        <v>8298</v>
      </c>
      <c r="T2335" t="str">
        <f t="shared" si="257"/>
        <v>food</v>
      </c>
      <c r="U2335" t="str">
        <f t="shared" si="258"/>
        <v>small batch</v>
      </c>
    </row>
    <row r="2336" spans="1:21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14">
        <f t="shared" si="252"/>
        <v>60.865671641791046</v>
      </c>
      <c r="N2336" t="b">
        <v>1</v>
      </c>
      <c r="O2336" s="5">
        <f t="shared" si="253"/>
        <v>1.0195000000000001</v>
      </c>
      <c r="P2336" s="14">
        <f t="shared" si="254"/>
        <v>60.865671641791046</v>
      </c>
      <c r="Q2336" s="8">
        <f t="shared" si="255"/>
        <v>41918.670115740737</v>
      </c>
      <c r="R2336" s="8">
        <f t="shared" si="256"/>
        <v>41948.731944444444</v>
      </c>
      <c r="S2336" t="s">
        <v>8298</v>
      </c>
      <c r="T2336" t="str">
        <f t="shared" si="257"/>
        <v>food</v>
      </c>
      <c r="U2336" t="str">
        <f t="shared" si="258"/>
        <v>small batch</v>
      </c>
    </row>
    <row r="2337" spans="1:21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14">
        <f t="shared" si="252"/>
        <v>115.69230769230769</v>
      </c>
      <c r="N2337" t="b">
        <v>1</v>
      </c>
      <c r="O2337" s="5">
        <f t="shared" si="253"/>
        <v>1.0227200000000001</v>
      </c>
      <c r="P2337" s="14">
        <f t="shared" si="254"/>
        <v>115.69230769230769</v>
      </c>
      <c r="Q2337" s="8">
        <f t="shared" si="255"/>
        <v>41771.572256944448</v>
      </c>
      <c r="R2337" s="8">
        <f t="shared" si="256"/>
        <v>41801.572256944448</v>
      </c>
      <c r="S2337" t="s">
        <v>8298</v>
      </c>
      <c r="T2337" t="str">
        <f t="shared" si="257"/>
        <v>food</v>
      </c>
      <c r="U2337" t="str">
        <f t="shared" si="258"/>
        <v>small batch</v>
      </c>
    </row>
    <row r="2338" spans="1:21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14">
        <f t="shared" si="252"/>
        <v>48.104623556581984</v>
      </c>
      <c r="N2338" t="b">
        <v>1</v>
      </c>
      <c r="O2338" s="5">
        <f t="shared" si="253"/>
        <v>5.2073254999999996</v>
      </c>
      <c r="P2338" s="14">
        <f t="shared" si="254"/>
        <v>48.104623556581984</v>
      </c>
      <c r="Q2338" s="8">
        <f t="shared" si="255"/>
        <v>41666.924710648149</v>
      </c>
      <c r="R2338" s="8">
        <f t="shared" si="256"/>
        <v>41706.924710648149</v>
      </c>
      <c r="S2338" t="s">
        <v>8298</v>
      </c>
      <c r="T2338" t="str">
        <f t="shared" si="257"/>
        <v>food</v>
      </c>
      <c r="U2338" t="str">
        <f t="shared" si="258"/>
        <v>small batch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14">
        <f t="shared" si="252"/>
        <v>74.184357541899445</v>
      </c>
      <c r="N2339" t="b">
        <v>1</v>
      </c>
      <c r="O2339" s="5">
        <f t="shared" si="253"/>
        <v>1.1065833333333333</v>
      </c>
      <c r="P2339" s="14">
        <f t="shared" si="254"/>
        <v>74.184357541899445</v>
      </c>
      <c r="Q2339" s="8">
        <f t="shared" si="255"/>
        <v>41786.640543981484</v>
      </c>
      <c r="R2339" s="8">
        <f t="shared" si="256"/>
        <v>41816.640543981484</v>
      </c>
      <c r="S2339" t="s">
        <v>8298</v>
      </c>
      <c r="T2339" t="str">
        <f t="shared" si="257"/>
        <v>food</v>
      </c>
      <c r="U2339" t="str">
        <f t="shared" si="258"/>
        <v>small batch</v>
      </c>
    </row>
    <row r="2340" spans="1:21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14">
        <f t="shared" si="252"/>
        <v>123.34552845528455</v>
      </c>
      <c r="N2340" t="b">
        <v>1</v>
      </c>
      <c r="O2340" s="5">
        <f t="shared" si="253"/>
        <v>1.0114333333333334</v>
      </c>
      <c r="P2340" s="14">
        <f t="shared" si="254"/>
        <v>123.34552845528455</v>
      </c>
      <c r="Q2340" s="8">
        <f t="shared" si="255"/>
        <v>41789.896805555552</v>
      </c>
      <c r="R2340" s="8">
        <f t="shared" si="256"/>
        <v>41819.896805555552</v>
      </c>
      <c r="S2340" t="s">
        <v>8298</v>
      </c>
      <c r="T2340" t="str">
        <f t="shared" si="257"/>
        <v>food</v>
      </c>
      <c r="U2340" t="str">
        <f t="shared" si="258"/>
        <v>small batch</v>
      </c>
    </row>
    <row r="2341" spans="1:21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14">
        <f t="shared" si="252"/>
        <v>66.623188405797094</v>
      </c>
      <c r="N2341" t="b">
        <v>1</v>
      </c>
      <c r="O2341" s="5">
        <f t="shared" si="253"/>
        <v>2.9420799999999998</v>
      </c>
      <c r="P2341" s="14">
        <f t="shared" si="254"/>
        <v>66.623188405797094</v>
      </c>
      <c r="Q2341" s="8">
        <f t="shared" si="255"/>
        <v>42692.79987268518</v>
      </c>
      <c r="R2341" s="8">
        <f t="shared" si="256"/>
        <v>42723.332638888889</v>
      </c>
      <c r="S2341" t="s">
        <v>8298</v>
      </c>
      <c r="T2341" t="str">
        <f t="shared" si="257"/>
        <v>food</v>
      </c>
      <c r="U2341" t="str">
        <f t="shared" si="258"/>
        <v>small batch</v>
      </c>
    </row>
    <row r="2342" spans="1:21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14">
        <f t="shared" si="252"/>
        <v>104.99007444168734</v>
      </c>
      <c r="N2342" t="b">
        <v>1</v>
      </c>
      <c r="O2342" s="5">
        <f t="shared" si="253"/>
        <v>1.0577749999999999</v>
      </c>
      <c r="P2342" s="14">
        <f t="shared" si="254"/>
        <v>104.99007444168734</v>
      </c>
      <c r="Q2342" s="8">
        <f t="shared" si="255"/>
        <v>42643.642800925925</v>
      </c>
      <c r="R2342" s="8">
        <f t="shared" si="256"/>
        <v>42673.642800925925</v>
      </c>
      <c r="S2342" t="s">
        <v>8298</v>
      </c>
      <c r="T2342" t="str">
        <f t="shared" si="257"/>
        <v>food</v>
      </c>
      <c r="U2342" t="str">
        <f t="shared" si="258"/>
        <v>small batch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14" t="e">
        <f t="shared" si="252"/>
        <v>#DIV/0!</v>
      </c>
      <c r="N2343" t="b">
        <v>0</v>
      </c>
      <c r="O2343" s="5">
        <f t="shared" si="253"/>
        <v>0</v>
      </c>
      <c r="P2343" s="14" t="e">
        <f t="shared" si="254"/>
        <v>#DIV/0!</v>
      </c>
      <c r="Q2343" s="8">
        <f t="shared" si="255"/>
        <v>42167.813703703709</v>
      </c>
      <c r="R2343" s="8">
        <f t="shared" si="256"/>
        <v>42197.813703703709</v>
      </c>
      <c r="S2343" t="s">
        <v>8272</v>
      </c>
      <c r="T2343" t="str">
        <f t="shared" si="257"/>
        <v>technology</v>
      </c>
      <c r="U2343" t="str">
        <f t="shared" si="258"/>
        <v>web</v>
      </c>
    </row>
    <row r="2344" spans="1:21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14" t="e">
        <f t="shared" si="252"/>
        <v>#DIV/0!</v>
      </c>
      <c r="N2344" t="b">
        <v>0</v>
      </c>
      <c r="O2344" s="5">
        <f t="shared" si="253"/>
        <v>0</v>
      </c>
      <c r="P2344" s="14" t="e">
        <f t="shared" si="254"/>
        <v>#DIV/0!</v>
      </c>
      <c r="Q2344" s="8">
        <f t="shared" si="255"/>
        <v>41897.702199074076</v>
      </c>
      <c r="R2344" s="8">
        <f t="shared" si="256"/>
        <v>41918.208333333336</v>
      </c>
      <c r="S2344" t="s">
        <v>8272</v>
      </c>
      <c r="T2344" t="str">
        <f t="shared" si="257"/>
        <v>technology</v>
      </c>
      <c r="U2344" t="str">
        <f t="shared" si="258"/>
        <v>web</v>
      </c>
    </row>
    <row r="2345" spans="1:21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14">
        <f t="shared" si="252"/>
        <v>300</v>
      </c>
      <c r="N2345" t="b">
        <v>0</v>
      </c>
      <c r="O2345" s="5">
        <f t="shared" si="253"/>
        <v>0.03</v>
      </c>
      <c r="P2345" s="14">
        <f t="shared" si="254"/>
        <v>300</v>
      </c>
      <c r="Q2345" s="8">
        <f t="shared" si="255"/>
        <v>42327.825289351851</v>
      </c>
      <c r="R2345" s="8">
        <f t="shared" si="256"/>
        <v>42377.82430555555</v>
      </c>
      <c r="S2345" t="s">
        <v>8272</v>
      </c>
      <c r="T2345" t="str">
        <f t="shared" si="257"/>
        <v>technology</v>
      </c>
      <c r="U2345" t="str">
        <f t="shared" si="258"/>
        <v>web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14">
        <f t="shared" si="252"/>
        <v>1</v>
      </c>
      <c r="N2346" t="b">
        <v>0</v>
      </c>
      <c r="O2346" s="5">
        <f t="shared" si="253"/>
        <v>1E-3</v>
      </c>
      <c r="P2346" s="14">
        <f t="shared" si="254"/>
        <v>1</v>
      </c>
      <c r="Q2346" s="8">
        <f t="shared" si="255"/>
        <v>42515.727650462963</v>
      </c>
      <c r="R2346" s="8">
        <f t="shared" si="256"/>
        <v>42545.727650462963</v>
      </c>
      <c r="S2346" t="s">
        <v>8272</v>
      </c>
      <c r="T2346" t="str">
        <f t="shared" si="257"/>
        <v>technology</v>
      </c>
      <c r="U2346" t="str">
        <f t="shared" si="258"/>
        <v>web</v>
      </c>
    </row>
    <row r="2347" spans="1:21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14" t="e">
        <f t="shared" si="252"/>
        <v>#DIV/0!</v>
      </c>
      <c r="N2347" t="b">
        <v>0</v>
      </c>
      <c r="O2347" s="5">
        <f t="shared" si="253"/>
        <v>0</v>
      </c>
      <c r="P2347" s="14" t="e">
        <f t="shared" si="254"/>
        <v>#DIV/0!</v>
      </c>
      <c r="Q2347" s="8">
        <f t="shared" si="255"/>
        <v>42060.001805555556</v>
      </c>
      <c r="R2347" s="8">
        <f t="shared" si="256"/>
        <v>42094.985416666663</v>
      </c>
      <c r="S2347" t="s">
        <v>8272</v>
      </c>
      <c r="T2347" t="str">
        <f t="shared" si="257"/>
        <v>technology</v>
      </c>
      <c r="U2347" t="str">
        <f t="shared" si="258"/>
        <v>web</v>
      </c>
    </row>
    <row r="2348" spans="1:21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14">
        <f t="shared" si="252"/>
        <v>13</v>
      </c>
      <c r="N2348" t="b">
        <v>0</v>
      </c>
      <c r="O2348" s="5">
        <f t="shared" si="253"/>
        <v>6.4999999999999997E-4</v>
      </c>
      <c r="P2348" s="14">
        <f t="shared" si="254"/>
        <v>13</v>
      </c>
      <c r="Q2348" s="8">
        <f t="shared" si="255"/>
        <v>42615.79896990741</v>
      </c>
      <c r="R2348" s="8">
        <f t="shared" si="256"/>
        <v>42660.79896990741</v>
      </c>
      <c r="S2348" t="s">
        <v>8272</v>
      </c>
      <c r="T2348" t="str">
        <f t="shared" si="257"/>
        <v>technology</v>
      </c>
      <c r="U2348" t="str">
        <f t="shared" si="258"/>
        <v>web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14">
        <f t="shared" si="252"/>
        <v>15</v>
      </c>
      <c r="N2349" t="b">
        <v>0</v>
      </c>
      <c r="O2349" s="5">
        <f t="shared" si="253"/>
        <v>1.4999999999999999E-2</v>
      </c>
      <c r="P2349" s="14">
        <f t="shared" si="254"/>
        <v>15</v>
      </c>
      <c r="Q2349" s="8">
        <f t="shared" si="255"/>
        <v>42577.607361111113</v>
      </c>
      <c r="R2349" s="8">
        <f t="shared" si="256"/>
        <v>42607.607361111113</v>
      </c>
      <c r="S2349" t="s">
        <v>8272</v>
      </c>
      <c r="T2349" t="str">
        <f t="shared" si="257"/>
        <v>technology</v>
      </c>
      <c r="U2349" t="str">
        <f t="shared" si="258"/>
        <v>web</v>
      </c>
    </row>
    <row r="2350" spans="1:21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14">
        <f t="shared" si="252"/>
        <v>54</v>
      </c>
      <c r="N2350" t="b">
        <v>0</v>
      </c>
      <c r="O2350" s="5">
        <f t="shared" si="253"/>
        <v>3.8571428571428572E-3</v>
      </c>
      <c r="P2350" s="14">
        <f t="shared" si="254"/>
        <v>54</v>
      </c>
      <c r="Q2350" s="8">
        <f t="shared" si="255"/>
        <v>42360.932152777779</v>
      </c>
      <c r="R2350" s="8">
        <f t="shared" si="256"/>
        <v>42420.932152777779</v>
      </c>
      <c r="S2350" t="s">
        <v>8272</v>
      </c>
      <c r="T2350" t="str">
        <f t="shared" si="257"/>
        <v>technology</v>
      </c>
      <c r="U2350" t="str">
        <f t="shared" si="258"/>
        <v>web</v>
      </c>
    </row>
    <row r="2351" spans="1:21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14" t="e">
        <f t="shared" si="252"/>
        <v>#DIV/0!</v>
      </c>
      <c r="N2351" t="b">
        <v>0</v>
      </c>
      <c r="O2351" s="5">
        <f t="shared" si="253"/>
        <v>0</v>
      </c>
      <c r="P2351" s="14" t="e">
        <f t="shared" si="254"/>
        <v>#DIV/0!</v>
      </c>
      <c r="Q2351" s="8">
        <f t="shared" si="255"/>
        <v>42198.775787037041</v>
      </c>
      <c r="R2351" s="8">
        <f t="shared" si="256"/>
        <v>42227.775787037041</v>
      </c>
      <c r="S2351" t="s">
        <v>8272</v>
      </c>
      <c r="T2351" t="str">
        <f t="shared" si="257"/>
        <v>technology</v>
      </c>
      <c r="U2351" t="str">
        <f t="shared" si="258"/>
        <v>web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14" t="e">
        <f t="shared" si="252"/>
        <v>#DIV/0!</v>
      </c>
      <c r="N2352" t="b">
        <v>0</v>
      </c>
      <c r="O2352" s="5">
        <f t="shared" si="253"/>
        <v>0</v>
      </c>
      <c r="P2352" s="14" t="e">
        <f t="shared" si="254"/>
        <v>#DIV/0!</v>
      </c>
      <c r="Q2352" s="8">
        <f t="shared" si="255"/>
        <v>42708.842245370368</v>
      </c>
      <c r="R2352" s="8">
        <f t="shared" si="256"/>
        <v>42738.842245370368</v>
      </c>
      <c r="S2352" t="s">
        <v>8272</v>
      </c>
      <c r="T2352" t="str">
        <f t="shared" si="257"/>
        <v>technology</v>
      </c>
      <c r="U2352" t="str">
        <f t="shared" si="258"/>
        <v>web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14">
        <f t="shared" si="252"/>
        <v>15.428571428571429</v>
      </c>
      <c r="N2353" t="b">
        <v>0</v>
      </c>
      <c r="O2353" s="5">
        <f t="shared" si="253"/>
        <v>5.7142857142857143E-3</v>
      </c>
      <c r="P2353" s="14">
        <f t="shared" si="254"/>
        <v>15.428571428571429</v>
      </c>
      <c r="Q2353" s="8">
        <f t="shared" si="255"/>
        <v>42094.101145833338</v>
      </c>
      <c r="R2353" s="8">
        <f t="shared" si="256"/>
        <v>42124.101145833338</v>
      </c>
      <c r="S2353" t="s">
        <v>8272</v>
      </c>
      <c r="T2353" t="str">
        <f t="shared" si="257"/>
        <v>technology</v>
      </c>
      <c r="U2353" t="str">
        <f t="shared" si="258"/>
        <v>web</v>
      </c>
    </row>
    <row r="2354" spans="1:21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14" t="e">
        <f t="shared" si="252"/>
        <v>#DIV/0!</v>
      </c>
      <c r="N2354" t="b">
        <v>0</v>
      </c>
      <c r="O2354" s="5">
        <f t="shared" si="253"/>
        <v>0</v>
      </c>
      <c r="P2354" s="14" t="e">
        <f t="shared" si="254"/>
        <v>#DIV/0!</v>
      </c>
      <c r="Q2354" s="8">
        <f t="shared" si="255"/>
        <v>42101.633703703701</v>
      </c>
      <c r="R2354" s="8">
        <f t="shared" si="256"/>
        <v>42161.633703703701</v>
      </c>
      <c r="S2354" t="s">
        <v>8272</v>
      </c>
      <c r="T2354" t="str">
        <f t="shared" si="257"/>
        <v>technology</v>
      </c>
      <c r="U2354" t="str">
        <f t="shared" si="258"/>
        <v>web</v>
      </c>
    </row>
    <row r="2355" spans="1:21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14" t="e">
        <f t="shared" si="252"/>
        <v>#DIV/0!</v>
      </c>
      <c r="N2355" t="b">
        <v>0</v>
      </c>
      <c r="O2355" s="5">
        <f t="shared" si="253"/>
        <v>0</v>
      </c>
      <c r="P2355" s="14" t="e">
        <f t="shared" si="254"/>
        <v>#DIV/0!</v>
      </c>
      <c r="Q2355" s="8">
        <f t="shared" si="255"/>
        <v>42103.676180555558</v>
      </c>
      <c r="R2355" s="8">
        <f t="shared" si="256"/>
        <v>42115.676180555558</v>
      </c>
      <c r="S2355" t="s">
        <v>8272</v>
      </c>
      <c r="T2355" t="str">
        <f t="shared" si="257"/>
        <v>technology</v>
      </c>
      <c r="U2355" t="str">
        <f t="shared" si="258"/>
        <v>web</v>
      </c>
    </row>
    <row r="2356" spans="1:21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14">
        <f t="shared" si="252"/>
        <v>25</v>
      </c>
      <c r="N2356" t="b">
        <v>0</v>
      </c>
      <c r="O2356" s="5">
        <f t="shared" si="253"/>
        <v>7.1428571428571429E-4</v>
      </c>
      <c r="P2356" s="14">
        <f t="shared" si="254"/>
        <v>25</v>
      </c>
      <c r="Q2356" s="8">
        <f t="shared" si="255"/>
        <v>41954.722916666666</v>
      </c>
      <c r="R2356" s="8">
        <f t="shared" si="256"/>
        <v>42014.722916666666</v>
      </c>
      <c r="S2356" t="s">
        <v>8272</v>
      </c>
      <c r="T2356" t="str">
        <f t="shared" si="257"/>
        <v>technology</v>
      </c>
      <c r="U2356" t="str">
        <f t="shared" si="258"/>
        <v>web</v>
      </c>
    </row>
    <row r="2357" spans="1:21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14">
        <f t="shared" si="252"/>
        <v>27.5</v>
      </c>
      <c r="N2357" t="b">
        <v>0</v>
      </c>
      <c r="O2357" s="5">
        <f t="shared" si="253"/>
        <v>6.875E-3</v>
      </c>
      <c r="P2357" s="14">
        <f t="shared" si="254"/>
        <v>27.5</v>
      </c>
      <c r="Q2357" s="8">
        <f t="shared" si="255"/>
        <v>42096.918240740735</v>
      </c>
      <c r="R2357" s="8">
        <f t="shared" si="256"/>
        <v>42126.918240740735</v>
      </c>
      <c r="S2357" t="s">
        <v>8272</v>
      </c>
      <c r="T2357" t="str">
        <f t="shared" si="257"/>
        <v>technology</v>
      </c>
      <c r="U2357" t="str">
        <f t="shared" si="258"/>
        <v>web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14" t="e">
        <f t="shared" si="252"/>
        <v>#DIV/0!</v>
      </c>
      <c r="N2358" t="b">
        <v>0</v>
      </c>
      <c r="O2358" s="5">
        <f t="shared" si="253"/>
        <v>0</v>
      </c>
      <c r="P2358" s="14" t="e">
        <f t="shared" si="254"/>
        <v>#DIV/0!</v>
      </c>
      <c r="Q2358" s="8">
        <f t="shared" si="255"/>
        <v>42130.78361111111</v>
      </c>
      <c r="R2358" s="8">
        <f t="shared" si="256"/>
        <v>42160.78361111111</v>
      </c>
      <c r="S2358" t="s">
        <v>8272</v>
      </c>
      <c r="T2358" t="str">
        <f t="shared" si="257"/>
        <v>technology</v>
      </c>
      <c r="U2358" t="str">
        <f t="shared" si="258"/>
        <v>web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14" t="e">
        <f t="shared" si="252"/>
        <v>#DIV/0!</v>
      </c>
      <c r="N2359" t="b">
        <v>0</v>
      </c>
      <c r="O2359" s="5">
        <f t="shared" si="253"/>
        <v>0</v>
      </c>
      <c r="P2359" s="14" t="e">
        <f t="shared" si="254"/>
        <v>#DIV/0!</v>
      </c>
      <c r="Q2359" s="8">
        <f t="shared" si="255"/>
        <v>42264.620115740734</v>
      </c>
      <c r="R2359" s="8">
        <f t="shared" si="256"/>
        <v>42294.620115740734</v>
      </c>
      <c r="S2359" t="s">
        <v>8272</v>
      </c>
      <c r="T2359" t="str">
        <f t="shared" si="257"/>
        <v>technology</v>
      </c>
      <c r="U2359" t="str">
        <f t="shared" si="258"/>
        <v>web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14" t="e">
        <f t="shared" si="252"/>
        <v>#DIV/0!</v>
      </c>
      <c r="N2360" t="b">
        <v>0</v>
      </c>
      <c r="O2360" s="5">
        <f t="shared" si="253"/>
        <v>0</v>
      </c>
      <c r="P2360" s="14" t="e">
        <f t="shared" si="254"/>
        <v>#DIV/0!</v>
      </c>
      <c r="Q2360" s="8">
        <f t="shared" si="255"/>
        <v>41978.930972222224</v>
      </c>
      <c r="R2360" s="8">
        <f t="shared" si="256"/>
        <v>42035.027083333334</v>
      </c>
      <c r="S2360" t="s">
        <v>8272</v>
      </c>
      <c r="T2360" t="str">
        <f t="shared" si="257"/>
        <v>technology</v>
      </c>
      <c r="U2360" t="str">
        <f t="shared" si="258"/>
        <v>web</v>
      </c>
    </row>
    <row r="2361" spans="1:21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14">
        <f t="shared" si="252"/>
        <v>367</v>
      </c>
      <c r="N2361" t="b">
        <v>0</v>
      </c>
      <c r="O2361" s="5">
        <f t="shared" si="253"/>
        <v>0.14680000000000001</v>
      </c>
      <c r="P2361" s="14">
        <f t="shared" si="254"/>
        <v>367</v>
      </c>
      <c r="Q2361" s="8">
        <f t="shared" si="255"/>
        <v>42159.649583333332</v>
      </c>
      <c r="R2361" s="8">
        <f t="shared" si="256"/>
        <v>42219.649583333332</v>
      </c>
      <c r="S2361" t="s">
        <v>8272</v>
      </c>
      <c r="T2361" t="str">
        <f t="shared" si="257"/>
        <v>technology</v>
      </c>
      <c r="U2361" t="str">
        <f t="shared" si="258"/>
        <v>web</v>
      </c>
    </row>
    <row r="2362" spans="1:21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14">
        <f t="shared" si="252"/>
        <v>2</v>
      </c>
      <c r="N2362" t="b">
        <v>0</v>
      </c>
      <c r="O2362" s="5">
        <f t="shared" si="253"/>
        <v>4.0000000000000002E-4</v>
      </c>
      <c r="P2362" s="14">
        <f t="shared" si="254"/>
        <v>2</v>
      </c>
      <c r="Q2362" s="8">
        <f t="shared" si="255"/>
        <v>42377.70694444445</v>
      </c>
      <c r="R2362" s="8">
        <f t="shared" si="256"/>
        <v>42407.70694444445</v>
      </c>
      <c r="S2362" t="s">
        <v>8272</v>
      </c>
      <c r="T2362" t="str">
        <f t="shared" si="257"/>
        <v>technology</v>
      </c>
      <c r="U2362" t="str">
        <f t="shared" si="258"/>
        <v>web</v>
      </c>
    </row>
    <row r="2363" spans="1:21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14" t="e">
        <f t="shared" si="252"/>
        <v>#DIV/0!</v>
      </c>
      <c r="N2363" t="b">
        <v>0</v>
      </c>
      <c r="O2363" s="5">
        <f t="shared" si="253"/>
        <v>0</v>
      </c>
      <c r="P2363" s="14" t="e">
        <f t="shared" si="254"/>
        <v>#DIV/0!</v>
      </c>
      <c r="Q2363" s="8">
        <f t="shared" si="255"/>
        <v>42466.858888888892</v>
      </c>
      <c r="R2363" s="8">
        <f t="shared" si="256"/>
        <v>42490.916666666672</v>
      </c>
      <c r="S2363" t="s">
        <v>8272</v>
      </c>
      <c r="T2363" t="str">
        <f t="shared" si="257"/>
        <v>technology</v>
      </c>
      <c r="U2363" t="str">
        <f t="shared" si="258"/>
        <v>web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14">
        <f t="shared" si="252"/>
        <v>60</v>
      </c>
      <c r="N2364" t="b">
        <v>0</v>
      </c>
      <c r="O2364" s="5">
        <f t="shared" si="253"/>
        <v>0.2857142857142857</v>
      </c>
      <c r="P2364" s="14">
        <f t="shared" si="254"/>
        <v>60</v>
      </c>
      <c r="Q2364" s="8">
        <f t="shared" si="255"/>
        <v>41954.688310185185</v>
      </c>
      <c r="R2364" s="8">
        <f t="shared" si="256"/>
        <v>41984.688310185185</v>
      </c>
      <c r="S2364" t="s">
        <v>8272</v>
      </c>
      <c r="T2364" t="str">
        <f t="shared" si="257"/>
        <v>technology</v>
      </c>
      <c r="U2364" t="str">
        <f t="shared" si="258"/>
        <v>web</v>
      </c>
    </row>
    <row r="2365" spans="1:21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14" t="e">
        <f t="shared" si="252"/>
        <v>#DIV/0!</v>
      </c>
      <c r="N2365" t="b">
        <v>0</v>
      </c>
      <c r="O2365" s="5">
        <f t="shared" si="253"/>
        <v>0</v>
      </c>
      <c r="P2365" s="14" t="e">
        <f t="shared" si="254"/>
        <v>#DIV/0!</v>
      </c>
      <c r="Q2365" s="8">
        <f t="shared" si="255"/>
        <v>42322.011574074073</v>
      </c>
      <c r="R2365" s="8">
        <f t="shared" si="256"/>
        <v>42367.011574074073</v>
      </c>
      <c r="S2365" t="s">
        <v>8272</v>
      </c>
      <c r="T2365" t="str">
        <f t="shared" si="257"/>
        <v>technology</v>
      </c>
      <c r="U2365" t="str">
        <f t="shared" si="258"/>
        <v>web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14" t="e">
        <f t="shared" si="252"/>
        <v>#DIV/0!</v>
      </c>
      <c r="N2366" t="b">
        <v>0</v>
      </c>
      <c r="O2366" s="5">
        <f t="shared" si="253"/>
        <v>0</v>
      </c>
      <c r="P2366" s="14" t="e">
        <f t="shared" si="254"/>
        <v>#DIV/0!</v>
      </c>
      <c r="Q2366" s="8">
        <f t="shared" si="255"/>
        <v>42248.934675925921</v>
      </c>
      <c r="R2366" s="8">
        <f t="shared" si="256"/>
        <v>42303.934675925921</v>
      </c>
      <c r="S2366" t="s">
        <v>8272</v>
      </c>
      <c r="T2366" t="str">
        <f t="shared" si="257"/>
        <v>technology</v>
      </c>
      <c r="U2366" t="str">
        <f t="shared" si="258"/>
        <v>web</v>
      </c>
    </row>
    <row r="2367" spans="1:21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14" t="e">
        <f t="shared" si="252"/>
        <v>#DIV/0!</v>
      </c>
      <c r="N2367" t="b">
        <v>0</v>
      </c>
      <c r="O2367" s="5">
        <f t="shared" si="253"/>
        <v>0</v>
      </c>
      <c r="P2367" s="14" t="e">
        <f t="shared" si="254"/>
        <v>#DIV/0!</v>
      </c>
      <c r="Q2367" s="8">
        <f t="shared" si="255"/>
        <v>42346.736400462964</v>
      </c>
      <c r="R2367" s="8">
        <f t="shared" si="256"/>
        <v>42386.958333333328</v>
      </c>
      <c r="S2367" t="s">
        <v>8272</v>
      </c>
      <c r="T2367" t="str">
        <f t="shared" si="257"/>
        <v>technology</v>
      </c>
      <c r="U2367" t="str">
        <f t="shared" si="258"/>
        <v>web</v>
      </c>
    </row>
    <row r="2368" spans="1:21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14">
        <f t="shared" si="252"/>
        <v>97.407407407407405</v>
      </c>
      <c r="N2368" t="b">
        <v>0</v>
      </c>
      <c r="O2368" s="5">
        <f t="shared" si="253"/>
        <v>0.1052</v>
      </c>
      <c r="P2368" s="14">
        <f t="shared" si="254"/>
        <v>97.407407407407405</v>
      </c>
      <c r="Q2368" s="8">
        <f t="shared" si="255"/>
        <v>42268.531631944439</v>
      </c>
      <c r="R2368" s="8">
        <f t="shared" si="256"/>
        <v>42298.531631944439</v>
      </c>
      <c r="S2368" t="s">
        <v>8272</v>
      </c>
      <c r="T2368" t="str">
        <f t="shared" si="257"/>
        <v>technology</v>
      </c>
      <c r="U2368" t="str">
        <f t="shared" si="258"/>
        <v>web</v>
      </c>
    </row>
    <row r="2369" spans="1:21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14">
        <f t="shared" si="252"/>
        <v>47.857142857142854</v>
      </c>
      <c r="N2369" t="b">
        <v>0</v>
      </c>
      <c r="O2369" s="5">
        <f t="shared" si="253"/>
        <v>1.34E-2</v>
      </c>
      <c r="P2369" s="14">
        <f t="shared" si="254"/>
        <v>47.857142857142854</v>
      </c>
      <c r="Q2369" s="8">
        <f t="shared" si="255"/>
        <v>42425.970092592594</v>
      </c>
      <c r="R2369" s="8">
        <f t="shared" si="256"/>
        <v>42485.928425925929</v>
      </c>
      <c r="S2369" t="s">
        <v>8272</v>
      </c>
      <c r="T2369" t="str">
        <f t="shared" si="257"/>
        <v>technology</v>
      </c>
      <c r="U2369" t="str">
        <f t="shared" si="258"/>
        <v>web</v>
      </c>
    </row>
    <row r="2370" spans="1:21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14">
        <f t="shared" ref="M2370:M2433" si="259">$E2370/$L2370</f>
        <v>50</v>
      </c>
      <c r="N2370" t="b">
        <v>0</v>
      </c>
      <c r="O2370" s="5">
        <f t="shared" ref="O2370:O2433" si="260">E2370/D2370</f>
        <v>2.5000000000000001E-3</v>
      </c>
      <c r="P2370" s="14">
        <f t="shared" ref="P2370:P2433" si="261">$E2370/$L2370</f>
        <v>50</v>
      </c>
      <c r="Q2370" s="8">
        <f t="shared" ref="Q2370:Q2433" si="262">(((J2370/60)/60)/24)+DATE(1970,1,1)</f>
        <v>42063.721817129626</v>
      </c>
      <c r="R2370" s="8">
        <f t="shared" ref="R2370:R2433" si="263">(((I2370/60)/60)/24)+DATE(1970,1,1)</f>
        <v>42108.680150462969</v>
      </c>
      <c r="S2370" t="s">
        <v>8272</v>
      </c>
      <c r="T2370" t="str">
        <f t="shared" ref="T2370:T2433" si="264">LEFT(S2370, SEARCH("/",S2370,1)-1)</f>
        <v>technology</v>
      </c>
      <c r="U2370" t="str">
        <f t="shared" ref="U2370:U2433" si="265">RIGHT(S2370,LEN(S2370)-SEARCH("/",S2370,1))</f>
        <v>web</v>
      </c>
    </row>
    <row r="2371" spans="1:21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14" t="e">
        <f t="shared" si="259"/>
        <v>#DIV/0!</v>
      </c>
      <c r="N2371" t="b">
        <v>0</v>
      </c>
      <c r="O2371" s="5">
        <f t="shared" si="260"/>
        <v>0</v>
      </c>
      <c r="P2371" s="14" t="e">
        <f t="shared" si="261"/>
        <v>#DIV/0!</v>
      </c>
      <c r="Q2371" s="8">
        <f t="shared" si="262"/>
        <v>42380.812627314815</v>
      </c>
      <c r="R2371" s="8">
        <f t="shared" si="263"/>
        <v>42410.812627314815</v>
      </c>
      <c r="S2371" t="s">
        <v>8272</v>
      </c>
      <c r="T2371" t="str">
        <f t="shared" si="264"/>
        <v>technology</v>
      </c>
      <c r="U2371" t="str">
        <f t="shared" si="265"/>
        <v>web</v>
      </c>
    </row>
    <row r="2372" spans="1:21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14">
        <f t="shared" si="259"/>
        <v>20.5</v>
      </c>
      <c r="N2372" t="b">
        <v>0</v>
      </c>
      <c r="O2372" s="5">
        <f t="shared" si="260"/>
        <v>3.2799999999999999E-3</v>
      </c>
      <c r="P2372" s="14">
        <f t="shared" si="261"/>
        <v>20.5</v>
      </c>
      <c r="Q2372" s="8">
        <f t="shared" si="262"/>
        <v>41961.18913194444</v>
      </c>
      <c r="R2372" s="8">
        <f t="shared" si="263"/>
        <v>41991.18913194444</v>
      </c>
      <c r="S2372" t="s">
        <v>8272</v>
      </c>
      <c r="T2372" t="str">
        <f t="shared" si="264"/>
        <v>technology</v>
      </c>
      <c r="U2372" t="str">
        <f t="shared" si="265"/>
        <v>web</v>
      </c>
    </row>
    <row r="2373" spans="1:21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14" t="e">
        <f t="shared" si="259"/>
        <v>#DIV/0!</v>
      </c>
      <c r="N2373" t="b">
        <v>0</v>
      </c>
      <c r="O2373" s="5">
        <f t="shared" si="260"/>
        <v>0</v>
      </c>
      <c r="P2373" s="14" t="e">
        <f t="shared" si="261"/>
        <v>#DIV/0!</v>
      </c>
      <c r="Q2373" s="8">
        <f t="shared" si="262"/>
        <v>42150.777731481481</v>
      </c>
      <c r="R2373" s="8">
        <f t="shared" si="263"/>
        <v>42180.777731481481</v>
      </c>
      <c r="S2373" t="s">
        <v>8272</v>
      </c>
      <c r="T2373" t="str">
        <f t="shared" si="264"/>
        <v>technology</v>
      </c>
      <c r="U2373" t="str">
        <f t="shared" si="265"/>
        <v>web</v>
      </c>
    </row>
    <row r="2374" spans="1:21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14">
        <f t="shared" si="259"/>
        <v>30</v>
      </c>
      <c r="N2374" t="b">
        <v>0</v>
      </c>
      <c r="O2374" s="5">
        <f t="shared" si="260"/>
        <v>3.272727272727273E-2</v>
      </c>
      <c r="P2374" s="14">
        <f t="shared" si="261"/>
        <v>30</v>
      </c>
      <c r="Q2374" s="8">
        <f t="shared" si="262"/>
        <v>42088.069108796291</v>
      </c>
      <c r="R2374" s="8">
        <f t="shared" si="263"/>
        <v>42118.069108796291</v>
      </c>
      <c r="S2374" t="s">
        <v>8272</v>
      </c>
      <c r="T2374" t="str">
        <f t="shared" si="264"/>
        <v>technology</v>
      </c>
      <c r="U2374" t="str">
        <f t="shared" si="265"/>
        <v>web</v>
      </c>
    </row>
    <row r="2375" spans="1:2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14">
        <f t="shared" si="259"/>
        <v>50</v>
      </c>
      <c r="N2375" t="b">
        <v>0</v>
      </c>
      <c r="O2375" s="5">
        <f t="shared" si="260"/>
        <v>5.8823529411764708E-5</v>
      </c>
      <c r="P2375" s="14">
        <f t="shared" si="261"/>
        <v>50</v>
      </c>
      <c r="Q2375" s="8">
        <f t="shared" si="262"/>
        <v>42215.662314814821</v>
      </c>
      <c r="R2375" s="8">
        <f t="shared" si="263"/>
        <v>42245.662314814821</v>
      </c>
      <c r="S2375" t="s">
        <v>8272</v>
      </c>
      <c r="T2375" t="str">
        <f t="shared" si="264"/>
        <v>technology</v>
      </c>
      <c r="U2375" t="str">
        <f t="shared" si="265"/>
        <v>web</v>
      </c>
    </row>
    <row r="2376" spans="1:21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14">
        <f t="shared" si="259"/>
        <v>10</v>
      </c>
      <c r="N2376" t="b">
        <v>0</v>
      </c>
      <c r="O2376" s="5">
        <f t="shared" si="260"/>
        <v>4.5454545454545455E-4</v>
      </c>
      <c r="P2376" s="14">
        <f t="shared" si="261"/>
        <v>10</v>
      </c>
      <c r="Q2376" s="8">
        <f t="shared" si="262"/>
        <v>42017.843287037031</v>
      </c>
      <c r="R2376" s="8">
        <f t="shared" si="263"/>
        <v>42047.843287037031</v>
      </c>
      <c r="S2376" t="s">
        <v>8272</v>
      </c>
      <c r="T2376" t="str">
        <f t="shared" si="264"/>
        <v>technology</v>
      </c>
      <c r="U2376" t="str">
        <f t="shared" si="265"/>
        <v>web</v>
      </c>
    </row>
    <row r="2377" spans="1:21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14" t="e">
        <f t="shared" si="259"/>
        <v>#DIV/0!</v>
      </c>
      <c r="N2377" t="b">
        <v>0</v>
      </c>
      <c r="O2377" s="5">
        <f t="shared" si="260"/>
        <v>0</v>
      </c>
      <c r="P2377" s="14" t="e">
        <f t="shared" si="261"/>
        <v>#DIV/0!</v>
      </c>
      <c r="Q2377" s="8">
        <f t="shared" si="262"/>
        <v>42592.836076388892</v>
      </c>
      <c r="R2377" s="8">
        <f t="shared" si="263"/>
        <v>42622.836076388892</v>
      </c>
      <c r="S2377" t="s">
        <v>8272</v>
      </c>
      <c r="T2377" t="str">
        <f t="shared" si="264"/>
        <v>technology</v>
      </c>
      <c r="U2377" t="str">
        <f t="shared" si="265"/>
        <v>web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14">
        <f t="shared" si="259"/>
        <v>81.582499999999996</v>
      </c>
      <c r="N2378" t="b">
        <v>0</v>
      </c>
      <c r="O2378" s="5">
        <f t="shared" si="260"/>
        <v>0.10877666666666666</v>
      </c>
      <c r="P2378" s="14">
        <f t="shared" si="261"/>
        <v>81.582499999999996</v>
      </c>
      <c r="Q2378" s="8">
        <f t="shared" si="262"/>
        <v>42318.925532407404</v>
      </c>
      <c r="R2378" s="8">
        <f t="shared" si="263"/>
        <v>42348.925532407404</v>
      </c>
      <c r="S2378" t="s">
        <v>8272</v>
      </c>
      <c r="T2378" t="str">
        <f t="shared" si="264"/>
        <v>technology</v>
      </c>
      <c r="U2378" t="str">
        <f t="shared" si="265"/>
        <v>web</v>
      </c>
    </row>
    <row r="2379" spans="1:21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14" t="e">
        <f t="shared" si="259"/>
        <v>#DIV/0!</v>
      </c>
      <c r="N2379" t="b">
        <v>0</v>
      </c>
      <c r="O2379" s="5">
        <f t="shared" si="260"/>
        <v>0</v>
      </c>
      <c r="P2379" s="14" t="e">
        <f t="shared" si="261"/>
        <v>#DIV/0!</v>
      </c>
      <c r="Q2379" s="8">
        <f t="shared" si="262"/>
        <v>42669.870173611111</v>
      </c>
      <c r="R2379" s="8">
        <f t="shared" si="263"/>
        <v>42699.911840277782</v>
      </c>
      <c r="S2379" t="s">
        <v>8272</v>
      </c>
      <c r="T2379" t="str">
        <f t="shared" si="264"/>
        <v>technology</v>
      </c>
      <c r="U2379" t="str">
        <f t="shared" si="265"/>
        <v>web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14" t="e">
        <f t="shared" si="259"/>
        <v>#DIV/0!</v>
      </c>
      <c r="N2380" t="b">
        <v>0</v>
      </c>
      <c r="O2380" s="5">
        <f t="shared" si="260"/>
        <v>0</v>
      </c>
      <c r="P2380" s="14" t="e">
        <f t="shared" si="261"/>
        <v>#DIV/0!</v>
      </c>
      <c r="Q2380" s="8">
        <f t="shared" si="262"/>
        <v>42213.013078703705</v>
      </c>
      <c r="R2380" s="8">
        <f t="shared" si="263"/>
        <v>42242.013078703705</v>
      </c>
      <c r="S2380" t="s">
        <v>8272</v>
      </c>
      <c r="T2380" t="str">
        <f t="shared" si="264"/>
        <v>technology</v>
      </c>
      <c r="U2380" t="str">
        <f t="shared" si="265"/>
        <v>web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14" t="e">
        <f t="shared" si="259"/>
        <v>#DIV/0!</v>
      </c>
      <c r="N2381" t="b">
        <v>0</v>
      </c>
      <c r="O2381" s="5">
        <f t="shared" si="260"/>
        <v>0</v>
      </c>
      <c r="P2381" s="14" t="e">
        <f t="shared" si="261"/>
        <v>#DIV/0!</v>
      </c>
      <c r="Q2381" s="8">
        <f t="shared" si="262"/>
        <v>42237.016388888893</v>
      </c>
      <c r="R2381" s="8">
        <f t="shared" si="263"/>
        <v>42282.016388888893</v>
      </c>
      <c r="S2381" t="s">
        <v>8272</v>
      </c>
      <c r="T2381" t="str">
        <f t="shared" si="264"/>
        <v>technology</v>
      </c>
      <c r="U2381" t="str">
        <f t="shared" si="265"/>
        <v>web</v>
      </c>
    </row>
    <row r="2382" spans="1:21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14">
        <f t="shared" si="259"/>
        <v>18.333333333333332</v>
      </c>
      <c r="N2382" t="b">
        <v>0</v>
      </c>
      <c r="O2382" s="5">
        <f t="shared" si="260"/>
        <v>3.6666666666666666E-3</v>
      </c>
      <c r="P2382" s="14">
        <f t="shared" si="261"/>
        <v>18.333333333333332</v>
      </c>
      <c r="Q2382" s="8">
        <f t="shared" si="262"/>
        <v>42248.793310185181</v>
      </c>
      <c r="R2382" s="8">
        <f t="shared" si="263"/>
        <v>42278.793310185181</v>
      </c>
      <c r="S2382" t="s">
        <v>8272</v>
      </c>
      <c r="T2382" t="str">
        <f t="shared" si="264"/>
        <v>technology</v>
      </c>
      <c r="U2382" t="str">
        <f t="shared" si="265"/>
        <v>web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14">
        <f t="shared" si="259"/>
        <v>224.42857142857142</v>
      </c>
      <c r="N2383" t="b">
        <v>0</v>
      </c>
      <c r="O2383" s="5">
        <f t="shared" si="260"/>
        <v>1.8193398957730169E-2</v>
      </c>
      <c r="P2383" s="14">
        <f t="shared" si="261"/>
        <v>224.42857142857142</v>
      </c>
      <c r="Q2383" s="8">
        <f t="shared" si="262"/>
        <v>42074.935740740737</v>
      </c>
      <c r="R2383" s="8">
        <f t="shared" si="263"/>
        <v>42104.935740740737</v>
      </c>
      <c r="S2383" t="s">
        <v>8272</v>
      </c>
      <c r="T2383" t="str">
        <f t="shared" si="264"/>
        <v>technology</v>
      </c>
      <c r="U2383" t="str">
        <f t="shared" si="265"/>
        <v>web</v>
      </c>
    </row>
    <row r="2384" spans="1:21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14">
        <f t="shared" si="259"/>
        <v>37.5</v>
      </c>
      <c r="N2384" t="b">
        <v>0</v>
      </c>
      <c r="O2384" s="5">
        <f t="shared" si="260"/>
        <v>2.5000000000000001E-2</v>
      </c>
      <c r="P2384" s="14">
        <f t="shared" si="261"/>
        <v>37.5</v>
      </c>
      <c r="Q2384" s="8">
        <f t="shared" si="262"/>
        <v>42195.187534722223</v>
      </c>
      <c r="R2384" s="8">
        <f t="shared" si="263"/>
        <v>42220.187534722223</v>
      </c>
      <c r="S2384" t="s">
        <v>8272</v>
      </c>
      <c r="T2384" t="str">
        <f t="shared" si="264"/>
        <v>technology</v>
      </c>
      <c r="U2384" t="str">
        <f t="shared" si="265"/>
        <v>web</v>
      </c>
    </row>
    <row r="2385" spans="1:21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14">
        <f t="shared" si="259"/>
        <v>145</v>
      </c>
      <c r="N2385" t="b">
        <v>0</v>
      </c>
      <c r="O2385" s="5">
        <f t="shared" si="260"/>
        <v>4.3499999999999997E-2</v>
      </c>
      <c r="P2385" s="14">
        <f t="shared" si="261"/>
        <v>145</v>
      </c>
      <c r="Q2385" s="8">
        <f t="shared" si="262"/>
        <v>42027.056793981479</v>
      </c>
      <c r="R2385" s="8">
        <f t="shared" si="263"/>
        <v>42057.056793981479</v>
      </c>
      <c r="S2385" t="s">
        <v>8272</v>
      </c>
      <c r="T2385" t="str">
        <f t="shared" si="264"/>
        <v>technology</v>
      </c>
      <c r="U2385" t="str">
        <f t="shared" si="265"/>
        <v>web</v>
      </c>
    </row>
    <row r="2386" spans="1:21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14">
        <f t="shared" si="259"/>
        <v>1</v>
      </c>
      <c r="N2386" t="b">
        <v>0</v>
      </c>
      <c r="O2386" s="5">
        <f t="shared" si="260"/>
        <v>8.0000000000000002E-3</v>
      </c>
      <c r="P2386" s="14">
        <f t="shared" si="261"/>
        <v>1</v>
      </c>
      <c r="Q2386" s="8">
        <f t="shared" si="262"/>
        <v>41927.067627314813</v>
      </c>
      <c r="R2386" s="8">
        <f t="shared" si="263"/>
        <v>41957.109293981484</v>
      </c>
      <c r="S2386" t="s">
        <v>8272</v>
      </c>
      <c r="T2386" t="str">
        <f t="shared" si="264"/>
        <v>technology</v>
      </c>
      <c r="U2386" t="str">
        <f t="shared" si="265"/>
        <v>web</v>
      </c>
    </row>
    <row r="2387" spans="1:21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14">
        <f t="shared" si="259"/>
        <v>112.57142857142857</v>
      </c>
      <c r="N2387" t="b">
        <v>0</v>
      </c>
      <c r="O2387" s="5">
        <f t="shared" si="260"/>
        <v>1.2123076923076924E-2</v>
      </c>
      <c r="P2387" s="14">
        <f t="shared" si="261"/>
        <v>112.57142857142857</v>
      </c>
      <c r="Q2387" s="8">
        <f t="shared" si="262"/>
        <v>42191.70175925926</v>
      </c>
      <c r="R2387" s="8">
        <f t="shared" si="263"/>
        <v>42221.70175925926</v>
      </c>
      <c r="S2387" t="s">
        <v>8272</v>
      </c>
      <c r="T2387" t="str">
        <f t="shared" si="264"/>
        <v>technology</v>
      </c>
      <c r="U2387" t="str">
        <f t="shared" si="265"/>
        <v>web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14" t="e">
        <f t="shared" si="259"/>
        <v>#DIV/0!</v>
      </c>
      <c r="N2388" t="b">
        <v>0</v>
      </c>
      <c r="O2388" s="5">
        <f t="shared" si="260"/>
        <v>0</v>
      </c>
      <c r="P2388" s="14" t="e">
        <f t="shared" si="261"/>
        <v>#DIV/0!</v>
      </c>
      <c r="Q2388" s="8">
        <f t="shared" si="262"/>
        <v>41954.838240740741</v>
      </c>
      <c r="R2388" s="8">
        <f t="shared" si="263"/>
        <v>42014.838240740741</v>
      </c>
      <c r="S2388" t="s">
        <v>8272</v>
      </c>
      <c r="T2388" t="str">
        <f t="shared" si="264"/>
        <v>technology</v>
      </c>
      <c r="U2388" t="str">
        <f t="shared" si="265"/>
        <v>web</v>
      </c>
    </row>
    <row r="2389" spans="1:21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14">
        <f t="shared" si="259"/>
        <v>342</v>
      </c>
      <c r="N2389" t="b">
        <v>0</v>
      </c>
      <c r="O2389" s="5">
        <f t="shared" si="260"/>
        <v>6.8399999999999997E-3</v>
      </c>
      <c r="P2389" s="14">
        <f t="shared" si="261"/>
        <v>342</v>
      </c>
      <c r="Q2389" s="8">
        <f t="shared" si="262"/>
        <v>42528.626620370371</v>
      </c>
      <c r="R2389" s="8">
        <f t="shared" si="263"/>
        <v>42573.626620370371</v>
      </c>
      <c r="S2389" t="s">
        <v>8272</v>
      </c>
      <c r="T2389" t="str">
        <f t="shared" si="264"/>
        <v>technology</v>
      </c>
      <c r="U2389" t="str">
        <f t="shared" si="265"/>
        <v>web</v>
      </c>
    </row>
    <row r="2390" spans="1:21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14">
        <f t="shared" si="259"/>
        <v>57.875</v>
      </c>
      <c r="N2390" t="b">
        <v>0</v>
      </c>
      <c r="O2390" s="5">
        <f t="shared" si="260"/>
        <v>1.2513513513513513E-2</v>
      </c>
      <c r="P2390" s="14">
        <f t="shared" si="261"/>
        <v>57.875</v>
      </c>
      <c r="Q2390" s="8">
        <f t="shared" si="262"/>
        <v>41989.853692129633</v>
      </c>
      <c r="R2390" s="8">
        <f t="shared" si="263"/>
        <v>42019.811805555553</v>
      </c>
      <c r="S2390" t="s">
        <v>8272</v>
      </c>
      <c r="T2390" t="str">
        <f t="shared" si="264"/>
        <v>technology</v>
      </c>
      <c r="U2390" t="str">
        <f t="shared" si="265"/>
        <v>web</v>
      </c>
    </row>
    <row r="2391" spans="1:21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14">
        <f t="shared" si="259"/>
        <v>30</v>
      </c>
      <c r="N2391" t="b">
        <v>0</v>
      </c>
      <c r="O2391" s="5">
        <f t="shared" si="260"/>
        <v>1.8749999999999999E-3</v>
      </c>
      <c r="P2391" s="14">
        <f t="shared" si="261"/>
        <v>30</v>
      </c>
      <c r="Q2391" s="8">
        <f t="shared" si="262"/>
        <v>42179.653379629628</v>
      </c>
      <c r="R2391" s="8">
        <f t="shared" si="263"/>
        <v>42210.915972222225</v>
      </c>
      <c r="S2391" t="s">
        <v>8272</v>
      </c>
      <c r="T2391" t="str">
        <f t="shared" si="264"/>
        <v>technology</v>
      </c>
      <c r="U2391" t="str">
        <f t="shared" si="265"/>
        <v>web</v>
      </c>
    </row>
    <row r="2392" spans="1:21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14" t="e">
        <f t="shared" si="259"/>
        <v>#DIV/0!</v>
      </c>
      <c r="N2392" t="b">
        <v>0</v>
      </c>
      <c r="O2392" s="5">
        <f t="shared" si="260"/>
        <v>0</v>
      </c>
      <c r="P2392" s="14" t="e">
        <f t="shared" si="261"/>
        <v>#DIV/0!</v>
      </c>
      <c r="Q2392" s="8">
        <f t="shared" si="262"/>
        <v>41968.262314814812</v>
      </c>
      <c r="R2392" s="8">
        <f t="shared" si="263"/>
        <v>42008.262314814812</v>
      </c>
      <c r="S2392" t="s">
        <v>8272</v>
      </c>
      <c r="T2392" t="str">
        <f t="shared" si="264"/>
        <v>technology</v>
      </c>
      <c r="U2392" t="str">
        <f t="shared" si="265"/>
        <v>web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14">
        <f t="shared" si="259"/>
        <v>25</v>
      </c>
      <c r="N2393" t="b">
        <v>0</v>
      </c>
      <c r="O2393" s="5">
        <f t="shared" si="260"/>
        <v>1.25E-3</v>
      </c>
      <c r="P2393" s="14">
        <f t="shared" si="261"/>
        <v>25</v>
      </c>
      <c r="Q2393" s="8">
        <f t="shared" si="262"/>
        <v>42064.794490740736</v>
      </c>
      <c r="R2393" s="8">
        <f t="shared" si="263"/>
        <v>42094.752824074079</v>
      </c>
      <c r="S2393" t="s">
        <v>8272</v>
      </c>
      <c r="T2393" t="str">
        <f t="shared" si="264"/>
        <v>technology</v>
      </c>
      <c r="U2393" t="str">
        <f t="shared" si="265"/>
        <v>web</v>
      </c>
    </row>
    <row r="2394" spans="1:21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14" t="e">
        <f t="shared" si="259"/>
        <v>#DIV/0!</v>
      </c>
      <c r="N2394" t="b">
        <v>0</v>
      </c>
      <c r="O2394" s="5">
        <f t="shared" si="260"/>
        <v>0</v>
      </c>
      <c r="P2394" s="14" t="e">
        <f t="shared" si="261"/>
        <v>#DIV/0!</v>
      </c>
      <c r="Q2394" s="8">
        <f t="shared" si="262"/>
        <v>42276.120636574073</v>
      </c>
      <c r="R2394" s="8">
        <f t="shared" si="263"/>
        <v>42306.120636574073</v>
      </c>
      <c r="S2394" t="s">
        <v>8272</v>
      </c>
      <c r="T2394" t="str">
        <f t="shared" si="264"/>
        <v>technology</v>
      </c>
      <c r="U2394" t="str">
        <f t="shared" si="265"/>
        <v>web</v>
      </c>
    </row>
    <row r="2395" spans="1:21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14">
        <f t="shared" si="259"/>
        <v>50</v>
      </c>
      <c r="N2395" t="b">
        <v>0</v>
      </c>
      <c r="O2395" s="5">
        <f t="shared" si="260"/>
        <v>5.0000000000000001E-4</v>
      </c>
      <c r="P2395" s="14">
        <f t="shared" si="261"/>
        <v>50</v>
      </c>
      <c r="Q2395" s="8">
        <f t="shared" si="262"/>
        <v>42194.648344907408</v>
      </c>
      <c r="R2395" s="8">
        <f t="shared" si="263"/>
        <v>42224.648344907408</v>
      </c>
      <c r="S2395" t="s">
        <v>8272</v>
      </c>
      <c r="T2395" t="str">
        <f t="shared" si="264"/>
        <v>technology</v>
      </c>
      <c r="U2395" t="str">
        <f t="shared" si="265"/>
        <v>web</v>
      </c>
    </row>
    <row r="2396" spans="1:21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14">
        <f t="shared" si="259"/>
        <v>1.5</v>
      </c>
      <c r="N2396" t="b">
        <v>0</v>
      </c>
      <c r="O2396" s="5">
        <f t="shared" si="260"/>
        <v>5.9999999999999995E-4</v>
      </c>
      <c r="P2396" s="14">
        <f t="shared" si="261"/>
        <v>1.5</v>
      </c>
      <c r="Q2396" s="8">
        <f t="shared" si="262"/>
        <v>42031.362187499995</v>
      </c>
      <c r="R2396" s="8">
        <f t="shared" si="263"/>
        <v>42061.362187499995</v>
      </c>
      <c r="S2396" t="s">
        <v>8272</v>
      </c>
      <c r="T2396" t="str">
        <f t="shared" si="264"/>
        <v>technology</v>
      </c>
      <c r="U2396" t="str">
        <f t="shared" si="265"/>
        <v>web</v>
      </c>
    </row>
    <row r="2397" spans="1:21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14" t="e">
        <f t="shared" si="259"/>
        <v>#DIV/0!</v>
      </c>
      <c r="N2397" t="b">
        <v>0</v>
      </c>
      <c r="O2397" s="5">
        <f t="shared" si="260"/>
        <v>0</v>
      </c>
      <c r="P2397" s="14" t="e">
        <f t="shared" si="261"/>
        <v>#DIV/0!</v>
      </c>
      <c r="Q2397" s="8">
        <f t="shared" si="262"/>
        <v>42717.121377314819</v>
      </c>
      <c r="R2397" s="8">
        <f t="shared" si="263"/>
        <v>42745.372916666667</v>
      </c>
      <c r="S2397" t="s">
        <v>8272</v>
      </c>
      <c r="T2397" t="str">
        <f t="shared" si="264"/>
        <v>technology</v>
      </c>
      <c r="U2397" t="str">
        <f t="shared" si="265"/>
        <v>web</v>
      </c>
    </row>
    <row r="2398" spans="1:21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14">
        <f t="shared" si="259"/>
        <v>10</v>
      </c>
      <c r="N2398" t="b">
        <v>0</v>
      </c>
      <c r="O2398" s="5">
        <f t="shared" si="260"/>
        <v>2E-3</v>
      </c>
      <c r="P2398" s="14">
        <f t="shared" si="261"/>
        <v>10</v>
      </c>
      <c r="Q2398" s="8">
        <f t="shared" si="262"/>
        <v>42262.849050925928</v>
      </c>
      <c r="R2398" s="8">
        <f t="shared" si="263"/>
        <v>42292.849050925928</v>
      </c>
      <c r="S2398" t="s">
        <v>8272</v>
      </c>
      <c r="T2398" t="str">
        <f t="shared" si="264"/>
        <v>technology</v>
      </c>
      <c r="U2398" t="str">
        <f t="shared" si="265"/>
        <v>web</v>
      </c>
    </row>
    <row r="2399" spans="1:21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14" t="e">
        <f t="shared" si="259"/>
        <v>#DIV/0!</v>
      </c>
      <c r="N2399" t="b">
        <v>0</v>
      </c>
      <c r="O2399" s="5">
        <f t="shared" si="260"/>
        <v>0</v>
      </c>
      <c r="P2399" s="14" t="e">
        <f t="shared" si="261"/>
        <v>#DIV/0!</v>
      </c>
      <c r="Q2399" s="8">
        <f t="shared" si="262"/>
        <v>41976.88490740741</v>
      </c>
      <c r="R2399" s="8">
        <f t="shared" si="263"/>
        <v>42006.88490740741</v>
      </c>
      <c r="S2399" t="s">
        <v>8272</v>
      </c>
      <c r="T2399" t="str">
        <f t="shared" si="264"/>
        <v>technology</v>
      </c>
      <c r="U2399" t="str">
        <f t="shared" si="265"/>
        <v>web</v>
      </c>
    </row>
    <row r="2400" spans="1:21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14" t="e">
        <f t="shared" si="259"/>
        <v>#DIV/0!</v>
      </c>
      <c r="N2400" t="b">
        <v>0</v>
      </c>
      <c r="O2400" s="5">
        <f t="shared" si="260"/>
        <v>0</v>
      </c>
      <c r="P2400" s="14" t="e">
        <f t="shared" si="261"/>
        <v>#DIV/0!</v>
      </c>
      <c r="Q2400" s="8">
        <f t="shared" si="262"/>
        <v>42157.916481481487</v>
      </c>
      <c r="R2400" s="8">
        <f t="shared" si="263"/>
        <v>42187.916481481487</v>
      </c>
      <c r="S2400" t="s">
        <v>8272</v>
      </c>
      <c r="T2400" t="str">
        <f t="shared" si="264"/>
        <v>technology</v>
      </c>
      <c r="U2400" t="str">
        <f t="shared" si="265"/>
        <v>web</v>
      </c>
    </row>
    <row r="2401" spans="1:21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14" t="e">
        <f t="shared" si="259"/>
        <v>#DIV/0!</v>
      </c>
      <c r="N2401" t="b">
        <v>0</v>
      </c>
      <c r="O2401" s="5">
        <f t="shared" si="260"/>
        <v>0</v>
      </c>
      <c r="P2401" s="14" t="e">
        <f t="shared" si="261"/>
        <v>#DIV/0!</v>
      </c>
      <c r="Q2401" s="8">
        <f t="shared" si="262"/>
        <v>41956.853078703702</v>
      </c>
      <c r="R2401" s="8">
        <f t="shared" si="263"/>
        <v>41991.853078703702</v>
      </c>
      <c r="S2401" t="s">
        <v>8272</v>
      </c>
      <c r="T2401" t="str">
        <f t="shared" si="264"/>
        <v>technology</v>
      </c>
      <c r="U2401" t="str">
        <f t="shared" si="265"/>
        <v>web</v>
      </c>
    </row>
    <row r="2402" spans="1:21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14" t="e">
        <f t="shared" si="259"/>
        <v>#DIV/0!</v>
      </c>
      <c r="N2402" t="b">
        <v>0</v>
      </c>
      <c r="O2402" s="5">
        <f t="shared" si="260"/>
        <v>0</v>
      </c>
      <c r="P2402" s="14" t="e">
        <f t="shared" si="261"/>
        <v>#DIV/0!</v>
      </c>
      <c r="Q2402" s="8">
        <f t="shared" si="262"/>
        <v>42444.268101851849</v>
      </c>
      <c r="R2402" s="8">
        <f t="shared" si="263"/>
        <v>42474.268101851849</v>
      </c>
      <c r="S2402" t="s">
        <v>8272</v>
      </c>
      <c r="T2402" t="str">
        <f t="shared" si="264"/>
        <v>technology</v>
      </c>
      <c r="U2402" t="str">
        <f t="shared" si="265"/>
        <v>web</v>
      </c>
    </row>
    <row r="2403" spans="1:21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14">
        <f t="shared" si="259"/>
        <v>22.333333333333332</v>
      </c>
      <c r="N2403" t="b">
        <v>0</v>
      </c>
      <c r="O2403" s="5">
        <f t="shared" si="260"/>
        <v>7.1785714285714283E-3</v>
      </c>
      <c r="P2403" s="14">
        <f t="shared" si="261"/>
        <v>22.333333333333332</v>
      </c>
      <c r="Q2403" s="8">
        <f t="shared" si="262"/>
        <v>42374.822870370372</v>
      </c>
      <c r="R2403" s="8">
        <f t="shared" si="263"/>
        <v>42434.822870370372</v>
      </c>
      <c r="S2403" t="s">
        <v>8284</v>
      </c>
      <c r="T2403" t="str">
        <f t="shared" si="264"/>
        <v>food</v>
      </c>
      <c r="U2403" t="str">
        <f t="shared" si="265"/>
        <v>food trucks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14">
        <f t="shared" si="259"/>
        <v>52</v>
      </c>
      <c r="N2404" t="b">
        <v>0</v>
      </c>
      <c r="O2404" s="5">
        <f t="shared" si="260"/>
        <v>4.3333333333333331E-3</v>
      </c>
      <c r="P2404" s="14">
        <f t="shared" si="261"/>
        <v>52</v>
      </c>
      <c r="Q2404" s="8">
        <f t="shared" si="262"/>
        <v>42107.679756944446</v>
      </c>
      <c r="R2404" s="8">
        <f t="shared" si="263"/>
        <v>42137.679756944446</v>
      </c>
      <c r="S2404" t="s">
        <v>8284</v>
      </c>
      <c r="T2404" t="str">
        <f t="shared" si="264"/>
        <v>food</v>
      </c>
      <c r="U2404" t="str">
        <f t="shared" si="265"/>
        <v>food trucks</v>
      </c>
    </row>
    <row r="2405" spans="1:21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14">
        <f t="shared" si="259"/>
        <v>16.833333333333332</v>
      </c>
      <c r="N2405" t="b">
        <v>0</v>
      </c>
      <c r="O2405" s="5">
        <f t="shared" si="260"/>
        <v>0.16833333333333333</v>
      </c>
      <c r="P2405" s="14">
        <f t="shared" si="261"/>
        <v>16.833333333333332</v>
      </c>
      <c r="Q2405" s="8">
        <f t="shared" si="262"/>
        <v>42399.882615740738</v>
      </c>
      <c r="R2405" s="8">
        <f t="shared" si="263"/>
        <v>42459.840949074074</v>
      </c>
      <c r="S2405" t="s">
        <v>8284</v>
      </c>
      <c r="T2405" t="str">
        <f t="shared" si="264"/>
        <v>food</v>
      </c>
      <c r="U2405" t="str">
        <f t="shared" si="265"/>
        <v>food trucks</v>
      </c>
    </row>
    <row r="2406" spans="1:21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14" t="e">
        <f t="shared" si="259"/>
        <v>#DIV/0!</v>
      </c>
      <c r="N2406" t="b">
        <v>0</v>
      </c>
      <c r="O2406" s="5">
        <f t="shared" si="260"/>
        <v>0</v>
      </c>
      <c r="P2406" s="14" t="e">
        <f t="shared" si="261"/>
        <v>#DIV/0!</v>
      </c>
      <c r="Q2406" s="8">
        <f t="shared" si="262"/>
        <v>42342.03943287037</v>
      </c>
      <c r="R2406" s="8">
        <f t="shared" si="263"/>
        <v>42372.03943287037</v>
      </c>
      <c r="S2406" t="s">
        <v>8284</v>
      </c>
      <c r="T2406" t="str">
        <f t="shared" si="264"/>
        <v>food</v>
      </c>
      <c r="U2406" t="str">
        <f t="shared" si="265"/>
        <v>food trucks</v>
      </c>
    </row>
    <row r="2407" spans="1:21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14">
        <f t="shared" si="259"/>
        <v>56.3</v>
      </c>
      <c r="N2407" t="b">
        <v>0</v>
      </c>
      <c r="O2407" s="5">
        <f t="shared" si="260"/>
        <v>0.22520000000000001</v>
      </c>
      <c r="P2407" s="14">
        <f t="shared" si="261"/>
        <v>56.3</v>
      </c>
      <c r="Q2407" s="8">
        <f t="shared" si="262"/>
        <v>42595.585358796292</v>
      </c>
      <c r="R2407" s="8">
        <f t="shared" si="263"/>
        <v>42616.585358796292</v>
      </c>
      <c r="S2407" t="s">
        <v>8284</v>
      </c>
      <c r="T2407" t="str">
        <f t="shared" si="264"/>
        <v>food</v>
      </c>
      <c r="U2407" t="str">
        <f t="shared" si="265"/>
        <v>food trucks</v>
      </c>
    </row>
    <row r="2408" spans="1:21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14">
        <f t="shared" si="259"/>
        <v>84.0625</v>
      </c>
      <c r="N2408" t="b">
        <v>0</v>
      </c>
      <c r="O2408" s="5">
        <f t="shared" si="260"/>
        <v>0.41384615384615386</v>
      </c>
      <c r="P2408" s="14">
        <f t="shared" si="261"/>
        <v>84.0625</v>
      </c>
      <c r="Q2408" s="8">
        <f t="shared" si="262"/>
        <v>41983.110995370371</v>
      </c>
      <c r="R2408" s="8">
        <f t="shared" si="263"/>
        <v>42023.110995370371</v>
      </c>
      <c r="S2408" t="s">
        <v>8284</v>
      </c>
      <c r="T2408" t="str">
        <f t="shared" si="264"/>
        <v>food</v>
      </c>
      <c r="U2408" t="str">
        <f t="shared" si="265"/>
        <v>food trucks</v>
      </c>
    </row>
    <row r="2409" spans="1:21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14">
        <f t="shared" si="259"/>
        <v>168.39393939393941</v>
      </c>
      <c r="N2409" t="b">
        <v>0</v>
      </c>
      <c r="O2409" s="5">
        <f t="shared" si="260"/>
        <v>0.25259090909090909</v>
      </c>
      <c r="P2409" s="14">
        <f t="shared" si="261"/>
        <v>168.39393939393941</v>
      </c>
      <c r="Q2409" s="8">
        <f t="shared" si="262"/>
        <v>42082.575555555552</v>
      </c>
      <c r="R2409" s="8">
        <f t="shared" si="263"/>
        <v>42105.25</v>
      </c>
      <c r="S2409" t="s">
        <v>8284</v>
      </c>
      <c r="T2409" t="str">
        <f t="shared" si="264"/>
        <v>food</v>
      </c>
      <c r="U2409" t="str">
        <f t="shared" si="265"/>
        <v>food trucks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14">
        <f t="shared" si="259"/>
        <v>15</v>
      </c>
      <c r="N2410" t="b">
        <v>0</v>
      </c>
      <c r="O2410" s="5">
        <f t="shared" si="260"/>
        <v>2E-3</v>
      </c>
      <c r="P2410" s="14">
        <f t="shared" si="261"/>
        <v>15</v>
      </c>
      <c r="Q2410" s="8">
        <f t="shared" si="262"/>
        <v>41919.140706018516</v>
      </c>
      <c r="R2410" s="8">
        <f t="shared" si="263"/>
        <v>41949.182372685187</v>
      </c>
      <c r="S2410" t="s">
        <v>8284</v>
      </c>
      <c r="T2410" t="str">
        <f t="shared" si="264"/>
        <v>food</v>
      </c>
      <c r="U2410" t="str">
        <f t="shared" si="265"/>
        <v>food trucks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14">
        <f t="shared" si="259"/>
        <v>76.666666666666671</v>
      </c>
      <c r="N2411" t="b">
        <v>0</v>
      </c>
      <c r="O2411" s="5">
        <f t="shared" si="260"/>
        <v>1.84E-2</v>
      </c>
      <c r="P2411" s="14">
        <f t="shared" si="261"/>
        <v>76.666666666666671</v>
      </c>
      <c r="Q2411" s="8">
        <f t="shared" si="262"/>
        <v>42204.875868055555</v>
      </c>
      <c r="R2411" s="8">
        <f t="shared" si="263"/>
        <v>42234.875868055555</v>
      </c>
      <c r="S2411" t="s">
        <v>8284</v>
      </c>
      <c r="T2411" t="str">
        <f t="shared" si="264"/>
        <v>food</v>
      </c>
      <c r="U2411" t="str">
        <f t="shared" si="265"/>
        <v>food trucks</v>
      </c>
    </row>
    <row r="2412" spans="1:21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14" t="e">
        <f t="shared" si="259"/>
        <v>#DIV/0!</v>
      </c>
      <c r="N2412" t="b">
        <v>0</v>
      </c>
      <c r="O2412" s="5">
        <f t="shared" si="260"/>
        <v>0</v>
      </c>
      <c r="P2412" s="14" t="e">
        <f t="shared" si="261"/>
        <v>#DIV/0!</v>
      </c>
      <c r="Q2412" s="8">
        <f t="shared" si="262"/>
        <v>42224.408275462964</v>
      </c>
      <c r="R2412" s="8">
        <f t="shared" si="263"/>
        <v>42254.408275462964</v>
      </c>
      <c r="S2412" t="s">
        <v>8284</v>
      </c>
      <c r="T2412" t="str">
        <f t="shared" si="264"/>
        <v>food</v>
      </c>
      <c r="U2412" t="str">
        <f t="shared" si="265"/>
        <v>food trucks</v>
      </c>
    </row>
    <row r="2413" spans="1:21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14">
        <f t="shared" si="259"/>
        <v>50.333333333333336</v>
      </c>
      <c r="N2413" t="b">
        <v>0</v>
      </c>
      <c r="O2413" s="5">
        <f t="shared" si="260"/>
        <v>6.0400000000000002E-3</v>
      </c>
      <c r="P2413" s="14">
        <f t="shared" si="261"/>
        <v>50.333333333333336</v>
      </c>
      <c r="Q2413" s="8">
        <f t="shared" si="262"/>
        <v>42211.732430555552</v>
      </c>
      <c r="R2413" s="8">
        <f t="shared" si="263"/>
        <v>42241.732430555552</v>
      </c>
      <c r="S2413" t="s">
        <v>8284</v>
      </c>
      <c r="T2413" t="str">
        <f t="shared" si="264"/>
        <v>food</v>
      </c>
      <c r="U2413" t="str">
        <f t="shared" si="265"/>
        <v>food trucks</v>
      </c>
    </row>
    <row r="2414" spans="1:21" ht="28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14" t="e">
        <f t="shared" si="259"/>
        <v>#DIV/0!</v>
      </c>
      <c r="N2414" t="b">
        <v>0</v>
      </c>
      <c r="O2414" s="5">
        <f t="shared" si="260"/>
        <v>0</v>
      </c>
      <c r="P2414" s="14" t="e">
        <f t="shared" si="261"/>
        <v>#DIV/0!</v>
      </c>
      <c r="Q2414" s="8">
        <f t="shared" si="262"/>
        <v>42655.736956018518</v>
      </c>
      <c r="R2414" s="8">
        <f t="shared" si="263"/>
        <v>42700.778622685189</v>
      </c>
      <c r="S2414" t="s">
        <v>8284</v>
      </c>
      <c r="T2414" t="str">
        <f t="shared" si="264"/>
        <v>food</v>
      </c>
      <c r="U2414" t="str">
        <f t="shared" si="265"/>
        <v>food trucks</v>
      </c>
    </row>
    <row r="2415" spans="1:21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14">
        <f t="shared" si="259"/>
        <v>8.3333333333333339</v>
      </c>
      <c r="N2415" t="b">
        <v>0</v>
      </c>
      <c r="O2415" s="5">
        <f t="shared" si="260"/>
        <v>8.3333333333333332E-3</v>
      </c>
      <c r="P2415" s="14">
        <f t="shared" si="261"/>
        <v>8.3333333333333339</v>
      </c>
      <c r="Q2415" s="8">
        <f t="shared" si="262"/>
        <v>41760.10974537037</v>
      </c>
      <c r="R2415" s="8">
        <f t="shared" si="263"/>
        <v>41790.979166666664</v>
      </c>
      <c r="S2415" t="s">
        <v>8284</v>
      </c>
      <c r="T2415" t="str">
        <f t="shared" si="264"/>
        <v>food</v>
      </c>
      <c r="U2415" t="str">
        <f t="shared" si="265"/>
        <v>food trucks</v>
      </c>
    </row>
    <row r="2416" spans="1:21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14">
        <f t="shared" si="259"/>
        <v>35.384615384615387</v>
      </c>
      <c r="N2416" t="b">
        <v>0</v>
      </c>
      <c r="O2416" s="5">
        <f t="shared" si="260"/>
        <v>3.0666666666666665E-2</v>
      </c>
      <c r="P2416" s="14">
        <f t="shared" si="261"/>
        <v>35.384615384615387</v>
      </c>
      <c r="Q2416" s="8">
        <f t="shared" si="262"/>
        <v>42198.695138888885</v>
      </c>
      <c r="R2416" s="8">
        <f t="shared" si="263"/>
        <v>42238.165972222225</v>
      </c>
      <c r="S2416" t="s">
        <v>8284</v>
      </c>
      <c r="T2416" t="str">
        <f t="shared" si="264"/>
        <v>food</v>
      </c>
      <c r="U2416" t="str">
        <f t="shared" si="265"/>
        <v>food trucks</v>
      </c>
    </row>
    <row r="2417" spans="1:21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14">
        <f t="shared" si="259"/>
        <v>55.833333333333336</v>
      </c>
      <c r="N2417" t="b">
        <v>0</v>
      </c>
      <c r="O2417" s="5">
        <f t="shared" si="260"/>
        <v>5.5833333333333334E-3</v>
      </c>
      <c r="P2417" s="14">
        <f t="shared" si="261"/>
        <v>55.833333333333336</v>
      </c>
      <c r="Q2417" s="8">
        <f t="shared" si="262"/>
        <v>42536.862800925926</v>
      </c>
      <c r="R2417" s="8">
        <f t="shared" si="263"/>
        <v>42566.862800925926</v>
      </c>
      <c r="S2417" t="s">
        <v>8284</v>
      </c>
      <c r="T2417" t="str">
        <f t="shared" si="264"/>
        <v>food</v>
      </c>
      <c r="U2417" t="str">
        <f t="shared" si="265"/>
        <v>food trucks</v>
      </c>
    </row>
    <row r="2418" spans="1:21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14">
        <f t="shared" si="259"/>
        <v>5</v>
      </c>
      <c r="N2418" t="b">
        <v>0</v>
      </c>
      <c r="O2418" s="5">
        <f t="shared" si="260"/>
        <v>2.5000000000000001E-4</v>
      </c>
      <c r="P2418" s="14">
        <f t="shared" si="261"/>
        <v>5</v>
      </c>
      <c r="Q2418" s="8">
        <f t="shared" si="262"/>
        <v>42019.737766203703</v>
      </c>
      <c r="R2418" s="8">
        <f t="shared" si="263"/>
        <v>42077.625</v>
      </c>
      <c r="S2418" t="s">
        <v>8284</v>
      </c>
      <c r="T2418" t="str">
        <f t="shared" si="264"/>
        <v>food</v>
      </c>
      <c r="U2418" t="str">
        <f t="shared" si="265"/>
        <v>food trucks</v>
      </c>
    </row>
    <row r="2419" spans="1:21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14" t="e">
        <f t="shared" si="259"/>
        <v>#DIV/0!</v>
      </c>
      <c r="N2419" t="b">
        <v>0</v>
      </c>
      <c r="O2419" s="5">
        <f t="shared" si="260"/>
        <v>0</v>
      </c>
      <c r="P2419" s="14" t="e">
        <f t="shared" si="261"/>
        <v>#DIV/0!</v>
      </c>
      <c r="Q2419" s="8">
        <f t="shared" si="262"/>
        <v>41831.884108796294</v>
      </c>
      <c r="R2419" s="8">
        <f t="shared" si="263"/>
        <v>41861.884108796294</v>
      </c>
      <c r="S2419" t="s">
        <v>8284</v>
      </c>
      <c r="T2419" t="str">
        <f t="shared" si="264"/>
        <v>food</v>
      </c>
      <c r="U2419" t="str">
        <f t="shared" si="265"/>
        <v>food trucks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14">
        <f t="shared" si="259"/>
        <v>1</v>
      </c>
      <c r="N2420" t="b">
        <v>0</v>
      </c>
      <c r="O2420" s="5">
        <f t="shared" si="260"/>
        <v>2.0000000000000001E-4</v>
      </c>
      <c r="P2420" s="14">
        <f t="shared" si="261"/>
        <v>1</v>
      </c>
      <c r="Q2420" s="8">
        <f t="shared" si="262"/>
        <v>42027.856990740736</v>
      </c>
      <c r="R2420" s="8">
        <f t="shared" si="263"/>
        <v>42087.815324074079</v>
      </c>
      <c r="S2420" t="s">
        <v>8284</v>
      </c>
      <c r="T2420" t="str">
        <f t="shared" si="264"/>
        <v>food</v>
      </c>
      <c r="U2420" t="str">
        <f t="shared" si="265"/>
        <v>food trucks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14" t="e">
        <f t="shared" si="259"/>
        <v>#DIV/0!</v>
      </c>
      <c r="N2421" t="b">
        <v>0</v>
      </c>
      <c r="O2421" s="5">
        <f t="shared" si="260"/>
        <v>0</v>
      </c>
      <c r="P2421" s="14" t="e">
        <f t="shared" si="261"/>
        <v>#DIV/0!</v>
      </c>
      <c r="Q2421" s="8">
        <f t="shared" si="262"/>
        <v>41993.738298611104</v>
      </c>
      <c r="R2421" s="8">
        <f t="shared" si="263"/>
        <v>42053.738298611104</v>
      </c>
      <c r="S2421" t="s">
        <v>8284</v>
      </c>
      <c r="T2421" t="str">
        <f t="shared" si="264"/>
        <v>food</v>
      </c>
      <c r="U2421" t="str">
        <f t="shared" si="265"/>
        <v>food trucks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14">
        <f t="shared" si="259"/>
        <v>69.472222222222229</v>
      </c>
      <c r="N2422" t="b">
        <v>0</v>
      </c>
      <c r="O2422" s="5">
        <f t="shared" si="260"/>
        <v>0.14825133372851215</v>
      </c>
      <c r="P2422" s="14">
        <f t="shared" si="261"/>
        <v>69.472222222222229</v>
      </c>
      <c r="Q2422" s="8">
        <f t="shared" si="262"/>
        <v>41893.028877314813</v>
      </c>
      <c r="R2422" s="8">
        <f t="shared" si="263"/>
        <v>41953.070543981477</v>
      </c>
      <c r="S2422" t="s">
        <v>8284</v>
      </c>
      <c r="T2422" t="str">
        <f t="shared" si="264"/>
        <v>food</v>
      </c>
      <c r="U2422" t="str">
        <f t="shared" si="265"/>
        <v>food trucks</v>
      </c>
    </row>
    <row r="2423" spans="1:2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14">
        <f t="shared" si="259"/>
        <v>1</v>
      </c>
      <c r="N2423" t="b">
        <v>0</v>
      </c>
      <c r="O2423" s="5">
        <f t="shared" si="260"/>
        <v>1.6666666666666666E-4</v>
      </c>
      <c r="P2423" s="14">
        <f t="shared" si="261"/>
        <v>1</v>
      </c>
      <c r="Q2423" s="8">
        <f t="shared" si="262"/>
        <v>42026.687453703707</v>
      </c>
      <c r="R2423" s="8">
        <f t="shared" si="263"/>
        <v>42056.687453703707</v>
      </c>
      <c r="S2423" t="s">
        <v>8284</v>
      </c>
      <c r="T2423" t="str">
        <f t="shared" si="264"/>
        <v>food</v>
      </c>
      <c r="U2423" t="str">
        <f t="shared" si="265"/>
        <v>food trucks</v>
      </c>
    </row>
    <row r="2424" spans="1:2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14">
        <f t="shared" si="259"/>
        <v>1</v>
      </c>
      <c r="N2424" t="b">
        <v>0</v>
      </c>
      <c r="O2424" s="5">
        <f t="shared" si="260"/>
        <v>2E-3</v>
      </c>
      <c r="P2424" s="14">
        <f t="shared" si="261"/>
        <v>1</v>
      </c>
      <c r="Q2424" s="8">
        <f t="shared" si="262"/>
        <v>42044.724953703699</v>
      </c>
      <c r="R2424" s="8">
        <f t="shared" si="263"/>
        <v>42074.683287037042</v>
      </c>
      <c r="S2424" t="s">
        <v>8284</v>
      </c>
      <c r="T2424" t="str">
        <f t="shared" si="264"/>
        <v>food</v>
      </c>
      <c r="U2424" t="str">
        <f t="shared" si="265"/>
        <v>food trucks</v>
      </c>
    </row>
    <row r="2425" spans="1:21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14">
        <f t="shared" si="259"/>
        <v>8</v>
      </c>
      <c r="N2425" t="b">
        <v>0</v>
      </c>
      <c r="O2425" s="5">
        <f t="shared" si="260"/>
        <v>1.3333333333333334E-4</v>
      </c>
      <c r="P2425" s="14">
        <f t="shared" si="261"/>
        <v>8</v>
      </c>
      <c r="Q2425" s="8">
        <f t="shared" si="262"/>
        <v>41974.704745370371</v>
      </c>
      <c r="R2425" s="8">
        <f t="shared" si="263"/>
        <v>42004.704745370371</v>
      </c>
      <c r="S2425" t="s">
        <v>8284</v>
      </c>
      <c r="T2425" t="str">
        <f t="shared" si="264"/>
        <v>food</v>
      </c>
      <c r="U2425" t="str">
        <f t="shared" si="265"/>
        <v>food trucks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14">
        <f t="shared" si="259"/>
        <v>34.444444444444443</v>
      </c>
      <c r="N2426" t="b">
        <v>0</v>
      </c>
      <c r="O2426" s="5">
        <f t="shared" si="260"/>
        <v>1.24E-2</v>
      </c>
      <c r="P2426" s="14">
        <f t="shared" si="261"/>
        <v>34.444444444444443</v>
      </c>
      <c r="Q2426" s="8">
        <f t="shared" si="262"/>
        <v>41909.892453703702</v>
      </c>
      <c r="R2426" s="8">
        <f t="shared" si="263"/>
        <v>41939.892453703702</v>
      </c>
      <c r="S2426" t="s">
        <v>8284</v>
      </c>
      <c r="T2426" t="str">
        <f t="shared" si="264"/>
        <v>food</v>
      </c>
      <c r="U2426" t="str">
        <f t="shared" si="265"/>
        <v>food trucks</v>
      </c>
    </row>
    <row r="2427" spans="1:21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14">
        <f t="shared" si="259"/>
        <v>1</v>
      </c>
      <c r="N2427" t="b">
        <v>0</v>
      </c>
      <c r="O2427" s="5">
        <f t="shared" si="260"/>
        <v>2.8571428571428574E-4</v>
      </c>
      <c r="P2427" s="14">
        <f t="shared" si="261"/>
        <v>1</v>
      </c>
      <c r="Q2427" s="8">
        <f t="shared" si="262"/>
        <v>42502.913761574076</v>
      </c>
      <c r="R2427" s="8">
        <f t="shared" si="263"/>
        <v>42517.919444444444</v>
      </c>
      <c r="S2427" t="s">
        <v>8284</v>
      </c>
      <c r="T2427" t="str">
        <f t="shared" si="264"/>
        <v>food</v>
      </c>
      <c r="U2427" t="str">
        <f t="shared" si="265"/>
        <v>food trucks</v>
      </c>
    </row>
    <row r="2428" spans="1:21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14" t="e">
        <f t="shared" si="259"/>
        <v>#DIV/0!</v>
      </c>
      <c r="N2428" t="b">
        <v>0</v>
      </c>
      <c r="O2428" s="5">
        <f t="shared" si="260"/>
        <v>0</v>
      </c>
      <c r="P2428" s="14" t="e">
        <f t="shared" si="261"/>
        <v>#DIV/0!</v>
      </c>
      <c r="Q2428" s="8">
        <f t="shared" si="262"/>
        <v>42164.170046296291</v>
      </c>
      <c r="R2428" s="8">
        <f t="shared" si="263"/>
        <v>42224.170046296291</v>
      </c>
      <c r="S2428" t="s">
        <v>8284</v>
      </c>
      <c r="T2428" t="str">
        <f t="shared" si="264"/>
        <v>food</v>
      </c>
      <c r="U2428" t="str">
        <f t="shared" si="265"/>
        <v>food trucks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14">
        <f t="shared" si="259"/>
        <v>1</v>
      </c>
      <c r="N2429" t="b">
        <v>0</v>
      </c>
      <c r="O2429" s="5">
        <f t="shared" si="260"/>
        <v>2.0000000000000002E-5</v>
      </c>
      <c r="P2429" s="14">
        <f t="shared" si="261"/>
        <v>1</v>
      </c>
      <c r="Q2429" s="8">
        <f t="shared" si="262"/>
        <v>42412.318668981476</v>
      </c>
      <c r="R2429" s="8">
        <f t="shared" si="263"/>
        <v>42452.277002314819</v>
      </c>
      <c r="S2429" t="s">
        <v>8284</v>
      </c>
      <c r="T2429" t="str">
        <f t="shared" si="264"/>
        <v>food</v>
      </c>
      <c r="U2429" t="str">
        <f t="shared" si="265"/>
        <v>food trucks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14">
        <f t="shared" si="259"/>
        <v>1</v>
      </c>
      <c r="N2430" t="b">
        <v>0</v>
      </c>
      <c r="O2430" s="5">
        <f t="shared" si="260"/>
        <v>2.8571428571428571E-5</v>
      </c>
      <c r="P2430" s="14">
        <f t="shared" si="261"/>
        <v>1</v>
      </c>
      <c r="Q2430" s="8">
        <f t="shared" si="262"/>
        <v>42045.784155092595</v>
      </c>
      <c r="R2430" s="8">
        <f t="shared" si="263"/>
        <v>42075.742488425924</v>
      </c>
      <c r="S2430" t="s">
        <v>8284</v>
      </c>
      <c r="T2430" t="str">
        <f t="shared" si="264"/>
        <v>food</v>
      </c>
      <c r="U2430" t="str">
        <f t="shared" si="265"/>
        <v>food trucks</v>
      </c>
    </row>
    <row r="2431" spans="1:21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14">
        <f t="shared" si="259"/>
        <v>501.25</v>
      </c>
      <c r="N2431" t="b">
        <v>0</v>
      </c>
      <c r="O2431" s="5">
        <f t="shared" si="260"/>
        <v>1.4321428571428572E-2</v>
      </c>
      <c r="P2431" s="14">
        <f t="shared" si="261"/>
        <v>501.25</v>
      </c>
      <c r="Q2431" s="8">
        <f t="shared" si="262"/>
        <v>42734.879236111112</v>
      </c>
      <c r="R2431" s="8">
        <f t="shared" si="263"/>
        <v>42771.697222222225</v>
      </c>
      <c r="S2431" t="s">
        <v>8284</v>
      </c>
      <c r="T2431" t="str">
        <f t="shared" si="264"/>
        <v>food</v>
      </c>
      <c r="U2431" t="str">
        <f t="shared" si="265"/>
        <v>food trucks</v>
      </c>
    </row>
    <row r="2432" spans="1:21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14">
        <f t="shared" si="259"/>
        <v>10.5</v>
      </c>
      <c r="N2432" t="b">
        <v>0</v>
      </c>
      <c r="O2432" s="5">
        <f t="shared" si="260"/>
        <v>7.0000000000000001E-3</v>
      </c>
      <c r="P2432" s="14">
        <f t="shared" si="261"/>
        <v>10.5</v>
      </c>
      <c r="Q2432" s="8">
        <f t="shared" si="262"/>
        <v>42382.130833333329</v>
      </c>
      <c r="R2432" s="8">
        <f t="shared" si="263"/>
        <v>42412.130833333329</v>
      </c>
      <c r="S2432" t="s">
        <v>8284</v>
      </c>
      <c r="T2432" t="str">
        <f t="shared" si="264"/>
        <v>food</v>
      </c>
      <c r="U2432" t="str">
        <f t="shared" si="265"/>
        <v>food trucks</v>
      </c>
    </row>
    <row r="2433" spans="1:2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14">
        <f t="shared" si="259"/>
        <v>1</v>
      </c>
      <c r="N2433" t="b">
        <v>0</v>
      </c>
      <c r="O2433" s="5">
        <f t="shared" si="260"/>
        <v>2.0000000000000002E-5</v>
      </c>
      <c r="P2433" s="14">
        <f t="shared" si="261"/>
        <v>1</v>
      </c>
      <c r="Q2433" s="8">
        <f t="shared" si="262"/>
        <v>42489.099687499998</v>
      </c>
      <c r="R2433" s="8">
        <f t="shared" si="263"/>
        <v>42549.099687499998</v>
      </c>
      <c r="S2433" t="s">
        <v>8284</v>
      </c>
      <c r="T2433" t="str">
        <f t="shared" si="264"/>
        <v>food</v>
      </c>
      <c r="U2433" t="str">
        <f t="shared" si="265"/>
        <v>food trucks</v>
      </c>
    </row>
    <row r="2434" spans="1:21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14">
        <f t="shared" ref="M2434:M2497" si="266">$E2434/$L2434</f>
        <v>1</v>
      </c>
      <c r="N2434" t="b">
        <v>0</v>
      </c>
      <c r="O2434" s="5">
        <f t="shared" ref="O2434:O2497" si="267">E2434/D2434</f>
        <v>1.4285714285714287E-4</v>
      </c>
      <c r="P2434" s="14">
        <f t="shared" ref="P2434:P2497" si="268">$E2434/$L2434</f>
        <v>1</v>
      </c>
      <c r="Q2434" s="8">
        <f t="shared" ref="Q2434:Q2497" si="269">(((J2434/60)/60)/24)+DATE(1970,1,1)</f>
        <v>42041.218715277777</v>
      </c>
      <c r="R2434" s="8">
        <f t="shared" ref="R2434:R2497" si="270">(((I2434/60)/60)/24)+DATE(1970,1,1)</f>
        <v>42071.218715277777</v>
      </c>
      <c r="S2434" t="s">
        <v>8284</v>
      </c>
      <c r="T2434" t="str">
        <f t="shared" ref="T2434:T2497" si="271">LEFT(S2434, SEARCH("/",S2434,1)-1)</f>
        <v>food</v>
      </c>
      <c r="U2434" t="str">
        <f t="shared" ref="U2434:U2497" si="272">RIGHT(S2434,LEN(S2434)-SEARCH("/",S2434,1))</f>
        <v>food trucks</v>
      </c>
    </row>
    <row r="2435" spans="1:21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14" t="e">
        <f t="shared" si="266"/>
        <v>#DIV/0!</v>
      </c>
      <c r="N2435" t="b">
        <v>0</v>
      </c>
      <c r="O2435" s="5">
        <f t="shared" si="267"/>
        <v>0</v>
      </c>
      <c r="P2435" s="14" t="e">
        <f t="shared" si="268"/>
        <v>#DIV/0!</v>
      </c>
      <c r="Q2435" s="8">
        <f t="shared" si="269"/>
        <v>42397.89980324074</v>
      </c>
      <c r="R2435" s="8">
        <f t="shared" si="270"/>
        <v>42427.89980324074</v>
      </c>
      <c r="S2435" t="s">
        <v>8284</v>
      </c>
      <c r="T2435" t="str">
        <f t="shared" si="271"/>
        <v>food</v>
      </c>
      <c r="U2435" t="str">
        <f t="shared" si="272"/>
        <v>food trucks</v>
      </c>
    </row>
    <row r="2436" spans="1:21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14">
        <f t="shared" si="266"/>
        <v>13</v>
      </c>
      <c r="N2436" t="b">
        <v>0</v>
      </c>
      <c r="O2436" s="5">
        <f t="shared" si="267"/>
        <v>1.2999999999999999E-3</v>
      </c>
      <c r="P2436" s="14">
        <f t="shared" si="268"/>
        <v>13</v>
      </c>
      <c r="Q2436" s="8">
        <f t="shared" si="269"/>
        <v>42180.18604166666</v>
      </c>
      <c r="R2436" s="8">
        <f t="shared" si="270"/>
        <v>42220.18604166666</v>
      </c>
      <c r="S2436" t="s">
        <v>8284</v>
      </c>
      <c r="T2436" t="str">
        <f t="shared" si="271"/>
        <v>food</v>
      </c>
      <c r="U2436" t="str">
        <f t="shared" si="272"/>
        <v>food trucks</v>
      </c>
    </row>
    <row r="2437" spans="1:21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14">
        <f t="shared" si="266"/>
        <v>306</v>
      </c>
      <c r="N2437" t="b">
        <v>0</v>
      </c>
      <c r="O2437" s="5">
        <f t="shared" si="267"/>
        <v>4.8960000000000002E-3</v>
      </c>
      <c r="P2437" s="14">
        <f t="shared" si="268"/>
        <v>306</v>
      </c>
      <c r="Q2437" s="8">
        <f t="shared" si="269"/>
        <v>42252.277615740735</v>
      </c>
      <c r="R2437" s="8">
        <f t="shared" si="270"/>
        <v>42282.277615740735</v>
      </c>
      <c r="S2437" t="s">
        <v>8284</v>
      </c>
      <c r="T2437" t="str">
        <f t="shared" si="271"/>
        <v>food</v>
      </c>
      <c r="U2437" t="str">
        <f t="shared" si="272"/>
        <v>food trucks</v>
      </c>
    </row>
    <row r="2438" spans="1:21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14">
        <f t="shared" si="266"/>
        <v>22.5</v>
      </c>
      <c r="N2438" t="b">
        <v>0</v>
      </c>
      <c r="O2438" s="5">
        <f t="shared" si="267"/>
        <v>3.8461538461538462E-4</v>
      </c>
      <c r="P2438" s="14">
        <f t="shared" si="268"/>
        <v>22.5</v>
      </c>
      <c r="Q2438" s="8">
        <f t="shared" si="269"/>
        <v>42338.615393518514</v>
      </c>
      <c r="R2438" s="8">
        <f t="shared" si="270"/>
        <v>42398.615393518514</v>
      </c>
      <c r="S2438" t="s">
        <v>8284</v>
      </c>
      <c r="T2438" t="str">
        <f t="shared" si="271"/>
        <v>food</v>
      </c>
      <c r="U2438" t="str">
        <f t="shared" si="272"/>
        <v>food trucks</v>
      </c>
    </row>
    <row r="2439" spans="1:21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14" t="e">
        <f t="shared" si="266"/>
        <v>#DIV/0!</v>
      </c>
      <c r="N2439" t="b">
        <v>0</v>
      </c>
      <c r="O2439" s="5">
        <f t="shared" si="267"/>
        <v>0</v>
      </c>
      <c r="P2439" s="14" t="e">
        <f t="shared" si="268"/>
        <v>#DIV/0!</v>
      </c>
      <c r="Q2439" s="8">
        <f t="shared" si="269"/>
        <v>42031.965138888889</v>
      </c>
      <c r="R2439" s="8">
        <f t="shared" si="270"/>
        <v>42080.75</v>
      </c>
      <c r="S2439" t="s">
        <v>8284</v>
      </c>
      <c r="T2439" t="str">
        <f t="shared" si="271"/>
        <v>food</v>
      </c>
      <c r="U2439" t="str">
        <f t="shared" si="272"/>
        <v>food trucks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14">
        <f t="shared" si="266"/>
        <v>50</v>
      </c>
      <c r="N2440" t="b">
        <v>0</v>
      </c>
      <c r="O2440" s="5">
        <f t="shared" si="267"/>
        <v>3.3333333333333335E-3</v>
      </c>
      <c r="P2440" s="14">
        <f t="shared" si="268"/>
        <v>50</v>
      </c>
      <c r="Q2440" s="8">
        <f t="shared" si="269"/>
        <v>42285.91506944444</v>
      </c>
      <c r="R2440" s="8">
        <f t="shared" si="270"/>
        <v>42345.956736111111</v>
      </c>
      <c r="S2440" t="s">
        <v>8284</v>
      </c>
      <c r="T2440" t="str">
        <f t="shared" si="271"/>
        <v>food</v>
      </c>
      <c r="U2440" t="str">
        <f t="shared" si="272"/>
        <v>food trucks</v>
      </c>
    </row>
    <row r="2441" spans="1:21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14" t="e">
        <f t="shared" si="266"/>
        <v>#DIV/0!</v>
      </c>
      <c r="N2441" t="b">
        <v>0</v>
      </c>
      <c r="O2441" s="5">
        <f t="shared" si="267"/>
        <v>0</v>
      </c>
      <c r="P2441" s="14" t="e">
        <f t="shared" si="268"/>
        <v>#DIV/0!</v>
      </c>
      <c r="Q2441" s="8">
        <f t="shared" si="269"/>
        <v>42265.818622685183</v>
      </c>
      <c r="R2441" s="8">
        <f t="shared" si="270"/>
        <v>42295.818622685183</v>
      </c>
      <c r="S2441" t="s">
        <v>8284</v>
      </c>
      <c r="T2441" t="str">
        <f t="shared" si="271"/>
        <v>food</v>
      </c>
      <c r="U2441" t="str">
        <f t="shared" si="272"/>
        <v>food trucks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14">
        <f t="shared" si="266"/>
        <v>5</v>
      </c>
      <c r="N2442" t="b">
        <v>0</v>
      </c>
      <c r="O2442" s="5">
        <f t="shared" si="267"/>
        <v>2E-3</v>
      </c>
      <c r="P2442" s="14">
        <f t="shared" si="268"/>
        <v>5</v>
      </c>
      <c r="Q2442" s="8">
        <f t="shared" si="269"/>
        <v>42383.899456018517</v>
      </c>
      <c r="R2442" s="8">
        <f t="shared" si="270"/>
        <v>42413.899456018517</v>
      </c>
      <c r="S2442" t="s">
        <v>8284</v>
      </c>
      <c r="T2442" t="str">
        <f t="shared" si="271"/>
        <v>food</v>
      </c>
      <c r="U2442" t="str">
        <f t="shared" si="272"/>
        <v>food trucks</v>
      </c>
    </row>
    <row r="2443" spans="1:2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14">
        <f t="shared" si="266"/>
        <v>74.22935779816514</v>
      </c>
      <c r="N2443" t="b">
        <v>1</v>
      </c>
      <c r="O2443" s="5">
        <f t="shared" si="267"/>
        <v>1.0788</v>
      </c>
      <c r="P2443" s="14">
        <f t="shared" si="268"/>
        <v>74.22935779816514</v>
      </c>
      <c r="Q2443" s="8">
        <f t="shared" si="269"/>
        <v>42187.125625000001</v>
      </c>
      <c r="R2443" s="8">
        <f t="shared" si="270"/>
        <v>42208.207638888889</v>
      </c>
      <c r="S2443" t="s">
        <v>8298</v>
      </c>
      <c r="T2443" t="str">
        <f t="shared" si="271"/>
        <v>food</v>
      </c>
      <c r="U2443" t="str">
        <f t="shared" si="272"/>
        <v>small batch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14">
        <f t="shared" si="266"/>
        <v>81.252688172043008</v>
      </c>
      <c r="N2444" t="b">
        <v>1</v>
      </c>
      <c r="O2444" s="5">
        <f t="shared" si="267"/>
        <v>1.2594166666666666</v>
      </c>
      <c r="P2444" s="14">
        <f t="shared" si="268"/>
        <v>81.252688172043008</v>
      </c>
      <c r="Q2444" s="8">
        <f t="shared" si="269"/>
        <v>42052.666990740734</v>
      </c>
      <c r="R2444" s="8">
        <f t="shared" si="270"/>
        <v>42082.625324074077</v>
      </c>
      <c r="S2444" t="s">
        <v>8298</v>
      </c>
      <c r="T2444" t="str">
        <f t="shared" si="271"/>
        <v>food</v>
      </c>
      <c r="U2444" t="str">
        <f t="shared" si="272"/>
        <v>small batch</v>
      </c>
    </row>
    <row r="2445" spans="1:21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14">
        <f t="shared" si="266"/>
        <v>130.23469453376205</v>
      </c>
      <c r="N2445" t="b">
        <v>1</v>
      </c>
      <c r="O2445" s="5">
        <f t="shared" si="267"/>
        <v>2.0251494999999999</v>
      </c>
      <c r="P2445" s="14">
        <f t="shared" si="268"/>
        <v>130.23469453376205</v>
      </c>
      <c r="Q2445" s="8">
        <f t="shared" si="269"/>
        <v>41836.625254629631</v>
      </c>
      <c r="R2445" s="8">
        <f t="shared" si="270"/>
        <v>41866.625254629631</v>
      </c>
      <c r="S2445" t="s">
        <v>8298</v>
      </c>
      <c r="T2445" t="str">
        <f t="shared" si="271"/>
        <v>food</v>
      </c>
      <c r="U2445" t="str">
        <f t="shared" si="272"/>
        <v>small batch</v>
      </c>
    </row>
    <row r="2446" spans="1:21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14">
        <f t="shared" si="266"/>
        <v>53.409836065573771</v>
      </c>
      <c r="N2446" t="b">
        <v>1</v>
      </c>
      <c r="O2446" s="5">
        <f t="shared" si="267"/>
        <v>1.0860000000000001</v>
      </c>
      <c r="P2446" s="14">
        <f t="shared" si="268"/>
        <v>53.409836065573771</v>
      </c>
      <c r="Q2446" s="8">
        <f t="shared" si="269"/>
        <v>42485.754525462966</v>
      </c>
      <c r="R2446" s="8">
        <f t="shared" si="270"/>
        <v>42515.754525462966</v>
      </c>
      <c r="S2446" t="s">
        <v>8298</v>
      </c>
      <c r="T2446" t="str">
        <f t="shared" si="271"/>
        <v>food</v>
      </c>
      <c r="U2446" t="str">
        <f t="shared" si="272"/>
        <v>small batch</v>
      </c>
    </row>
    <row r="2447" spans="1:21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14">
        <f t="shared" si="266"/>
        <v>75.130434782608702</v>
      </c>
      <c r="N2447" t="b">
        <v>1</v>
      </c>
      <c r="O2447" s="5">
        <f t="shared" si="267"/>
        <v>1.728</v>
      </c>
      <c r="P2447" s="14">
        <f t="shared" si="268"/>
        <v>75.130434782608702</v>
      </c>
      <c r="Q2447" s="8">
        <f t="shared" si="269"/>
        <v>42243.190057870372</v>
      </c>
      <c r="R2447" s="8">
        <f t="shared" si="270"/>
        <v>42273.190057870372</v>
      </c>
      <c r="S2447" t="s">
        <v>8298</v>
      </c>
      <c r="T2447" t="str">
        <f t="shared" si="271"/>
        <v>food</v>
      </c>
      <c r="U2447" t="str">
        <f t="shared" si="272"/>
        <v>small batch</v>
      </c>
    </row>
    <row r="2448" spans="1:21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14">
        <f t="shared" si="266"/>
        <v>75.666666666666671</v>
      </c>
      <c r="N2448" t="b">
        <v>1</v>
      </c>
      <c r="O2448" s="5">
        <f t="shared" si="267"/>
        <v>1.6798</v>
      </c>
      <c r="P2448" s="14">
        <f t="shared" si="268"/>
        <v>75.666666666666671</v>
      </c>
      <c r="Q2448" s="8">
        <f t="shared" si="269"/>
        <v>42670.602673611109</v>
      </c>
      <c r="R2448" s="8">
        <f t="shared" si="270"/>
        <v>42700.64434027778</v>
      </c>
      <c r="S2448" t="s">
        <v>8298</v>
      </c>
      <c r="T2448" t="str">
        <f t="shared" si="271"/>
        <v>food</v>
      </c>
      <c r="U2448" t="str">
        <f t="shared" si="272"/>
        <v>small batch</v>
      </c>
    </row>
    <row r="2449" spans="1:21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14">
        <f t="shared" si="266"/>
        <v>31.691394658753708</v>
      </c>
      <c r="N2449" t="b">
        <v>1</v>
      </c>
      <c r="O2449" s="5">
        <f t="shared" si="267"/>
        <v>4.2720000000000002</v>
      </c>
      <c r="P2449" s="14">
        <f t="shared" si="268"/>
        <v>31.691394658753708</v>
      </c>
      <c r="Q2449" s="8">
        <f t="shared" si="269"/>
        <v>42654.469826388886</v>
      </c>
      <c r="R2449" s="8">
        <f t="shared" si="270"/>
        <v>42686.166666666672</v>
      </c>
      <c r="S2449" t="s">
        <v>8298</v>
      </c>
      <c r="T2449" t="str">
        <f t="shared" si="271"/>
        <v>food</v>
      </c>
      <c r="U2449" t="str">
        <f t="shared" si="272"/>
        <v>small batch</v>
      </c>
    </row>
    <row r="2450" spans="1:21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14">
        <f t="shared" si="266"/>
        <v>47.777777777777779</v>
      </c>
      <c r="N2450" t="b">
        <v>1</v>
      </c>
      <c r="O2450" s="5">
        <f t="shared" si="267"/>
        <v>1.075</v>
      </c>
      <c r="P2450" s="14">
        <f t="shared" si="268"/>
        <v>47.777777777777779</v>
      </c>
      <c r="Q2450" s="8">
        <f t="shared" si="269"/>
        <v>42607.316122685181</v>
      </c>
      <c r="R2450" s="8">
        <f t="shared" si="270"/>
        <v>42613.233333333337</v>
      </c>
      <c r="S2450" t="s">
        <v>8298</v>
      </c>
      <c r="T2450" t="str">
        <f t="shared" si="271"/>
        <v>food</v>
      </c>
      <c r="U2450" t="str">
        <f t="shared" si="272"/>
        <v>small batch</v>
      </c>
    </row>
    <row r="2451" spans="1:21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14">
        <f t="shared" si="266"/>
        <v>90</v>
      </c>
      <c r="N2451" t="b">
        <v>1</v>
      </c>
      <c r="O2451" s="5">
        <f t="shared" si="267"/>
        <v>1.08</v>
      </c>
      <c r="P2451" s="14">
        <f t="shared" si="268"/>
        <v>90</v>
      </c>
      <c r="Q2451" s="8">
        <f t="shared" si="269"/>
        <v>41943.142534722225</v>
      </c>
      <c r="R2451" s="8">
        <f t="shared" si="270"/>
        <v>41973.184201388889</v>
      </c>
      <c r="S2451" t="s">
        <v>8298</v>
      </c>
      <c r="T2451" t="str">
        <f t="shared" si="271"/>
        <v>food</v>
      </c>
      <c r="U2451" t="str">
        <f t="shared" si="272"/>
        <v>small batch</v>
      </c>
    </row>
    <row r="2452" spans="1:21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14">
        <f t="shared" si="266"/>
        <v>149.31401960784314</v>
      </c>
      <c r="N2452" t="b">
        <v>1</v>
      </c>
      <c r="O2452" s="5">
        <f t="shared" si="267"/>
        <v>1.0153353333333335</v>
      </c>
      <c r="P2452" s="14">
        <f t="shared" si="268"/>
        <v>149.31401960784314</v>
      </c>
      <c r="Q2452" s="8">
        <f t="shared" si="269"/>
        <v>41902.07240740741</v>
      </c>
      <c r="R2452" s="8">
        <f t="shared" si="270"/>
        <v>41940.132638888892</v>
      </c>
      <c r="S2452" t="s">
        <v>8298</v>
      </c>
      <c r="T2452" t="str">
        <f t="shared" si="271"/>
        <v>food</v>
      </c>
      <c r="U2452" t="str">
        <f t="shared" si="272"/>
        <v>small batch</v>
      </c>
    </row>
    <row r="2453" spans="1:21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14">
        <f t="shared" si="266"/>
        <v>62.06989247311828</v>
      </c>
      <c r="N2453" t="b">
        <v>1</v>
      </c>
      <c r="O2453" s="5">
        <f t="shared" si="267"/>
        <v>1.1545000000000001</v>
      </c>
      <c r="P2453" s="14">
        <f t="shared" si="268"/>
        <v>62.06989247311828</v>
      </c>
      <c r="Q2453" s="8">
        <f t="shared" si="269"/>
        <v>42779.908449074079</v>
      </c>
      <c r="R2453" s="8">
        <f t="shared" si="270"/>
        <v>42799.908449074079</v>
      </c>
      <c r="S2453" t="s">
        <v>8298</v>
      </c>
      <c r="T2453" t="str">
        <f t="shared" si="271"/>
        <v>food</v>
      </c>
      <c r="U2453" t="str">
        <f t="shared" si="272"/>
        <v>small batch</v>
      </c>
    </row>
    <row r="2454" spans="1:21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14">
        <f t="shared" si="266"/>
        <v>53.4</v>
      </c>
      <c r="N2454" t="b">
        <v>1</v>
      </c>
      <c r="O2454" s="5">
        <f t="shared" si="267"/>
        <v>1.335</v>
      </c>
      <c r="P2454" s="14">
        <f t="shared" si="268"/>
        <v>53.4</v>
      </c>
      <c r="Q2454" s="8">
        <f t="shared" si="269"/>
        <v>42338.84375</v>
      </c>
      <c r="R2454" s="8">
        <f t="shared" si="270"/>
        <v>42367.958333333328</v>
      </c>
      <c r="S2454" t="s">
        <v>8298</v>
      </c>
      <c r="T2454" t="str">
        <f t="shared" si="271"/>
        <v>food</v>
      </c>
      <c r="U2454" t="str">
        <f t="shared" si="272"/>
        <v>small batch</v>
      </c>
    </row>
    <row r="2455" spans="1:21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14">
        <f t="shared" si="266"/>
        <v>69.268656716417908</v>
      </c>
      <c r="N2455" t="b">
        <v>1</v>
      </c>
      <c r="O2455" s="5">
        <f t="shared" si="267"/>
        <v>1.5469999999999999</v>
      </c>
      <c r="P2455" s="14">
        <f t="shared" si="268"/>
        <v>69.268656716417908</v>
      </c>
      <c r="Q2455" s="8">
        <f t="shared" si="269"/>
        <v>42738.692233796297</v>
      </c>
      <c r="R2455" s="8">
        <f t="shared" si="270"/>
        <v>42768.692233796297</v>
      </c>
      <c r="S2455" t="s">
        <v>8298</v>
      </c>
      <c r="T2455" t="str">
        <f t="shared" si="271"/>
        <v>food</v>
      </c>
      <c r="U2455" t="str">
        <f t="shared" si="272"/>
        <v>small batch</v>
      </c>
    </row>
    <row r="2456" spans="1:21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14">
        <f t="shared" si="266"/>
        <v>271.50769230769231</v>
      </c>
      <c r="N2456" t="b">
        <v>1</v>
      </c>
      <c r="O2456" s="5">
        <f t="shared" si="267"/>
        <v>1.0084571428571429</v>
      </c>
      <c r="P2456" s="14">
        <f t="shared" si="268"/>
        <v>271.50769230769231</v>
      </c>
      <c r="Q2456" s="8">
        <f t="shared" si="269"/>
        <v>42770.201481481476</v>
      </c>
      <c r="R2456" s="8">
        <f t="shared" si="270"/>
        <v>42805.201481481476</v>
      </c>
      <c r="S2456" t="s">
        <v>8298</v>
      </c>
      <c r="T2456" t="str">
        <f t="shared" si="271"/>
        <v>food</v>
      </c>
      <c r="U2456" t="str">
        <f t="shared" si="272"/>
        <v>small batch</v>
      </c>
    </row>
    <row r="2457" spans="1:21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14">
        <f t="shared" si="266"/>
        <v>34.125</v>
      </c>
      <c r="N2457" t="b">
        <v>1</v>
      </c>
      <c r="O2457" s="5">
        <f t="shared" si="267"/>
        <v>1.82</v>
      </c>
      <c r="P2457" s="14">
        <f t="shared" si="268"/>
        <v>34.125</v>
      </c>
      <c r="Q2457" s="8">
        <f t="shared" si="269"/>
        <v>42452.781828703708</v>
      </c>
      <c r="R2457" s="8">
        <f t="shared" si="270"/>
        <v>42480.781828703708</v>
      </c>
      <c r="S2457" t="s">
        <v>8298</v>
      </c>
      <c r="T2457" t="str">
        <f t="shared" si="271"/>
        <v>food</v>
      </c>
      <c r="U2457" t="str">
        <f t="shared" si="272"/>
        <v>small batch</v>
      </c>
    </row>
    <row r="2458" spans="1:21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14">
        <f t="shared" si="266"/>
        <v>40.492537313432834</v>
      </c>
      <c r="N2458" t="b">
        <v>1</v>
      </c>
      <c r="O2458" s="5">
        <f t="shared" si="267"/>
        <v>1.8086666666666666</v>
      </c>
      <c r="P2458" s="14">
        <f t="shared" si="268"/>
        <v>40.492537313432834</v>
      </c>
      <c r="Q2458" s="8">
        <f t="shared" si="269"/>
        <v>42761.961099537039</v>
      </c>
      <c r="R2458" s="8">
        <f t="shared" si="270"/>
        <v>42791.961099537039</v>
      </c>
      <c r="S2458" t="s">
        <v>8298</v>
      </c>
      <c r="T2458" t="str">
        <f t="shared" si="271"/>
        <v>food</v>
      </c>
      <c r="U2458" t="str">
        <f t="shared" si="272"/>
        <v>small batch</v>
      </c>
    </row>
    <row r="2459" spans="1:21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14">
        <f t="shared" si="266"/>
        <v>189.75806451612902</v>
      </c>
      <c r="N2459" t="b">
        <v>1</v>
      </c>
      <c r="O2459" s="5">
        <f t="shared" si="267"/>
        <v>1.0230434782608695</v>
      </c>
      <c r="P2459" s="14">
        <f t="shared" si="268"/>
        <v>189.75806451612902</v>
      </c>
      <c r="Q2459" s="8">
        <f t="shared" si="269"/>
        <v>42423.602500000001</v>
      </c>
      <c r="R2459" s="8">
        <f t="shared" si="270"/>
        <v>42453.560833333337</v>
      </c>
      <c r="S2459" t="s">
        <v>8298</v>
      </c>
      <c r="T2459" t="str">
        <f t="shared" si="271"/>
        <v>food</v>
      </c>
      <c r="U2459" t="str">
        <f t="shared" si="272"/>
        <v>small batch</v>
      </c>
    </row>
    <row r="2460" spans="1:21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14">
        <f t="shared" si="266"/>
        <v>68.862499999999997</v>
      </c>
      <c r="N2460" t="b">
        <v>1</v>
      </c>
      <c r="O2460" s="5">
        <f t="shared" si="267"/>
        <v>1.1017999999999999</v>
      </c>
      <c r="P2460" s="14">
        <f t="shared" si="268"/>
        <v>68.862499999999997</v>
      </c>
      <c r="Q2460" s="8">
        <f t="shared" si="269"/>
        <v>42495.871736111112</v>
      </c>
      <c r="R2460" s="8">
        <f t="shared" si="270"/>
        <v>42530.791666666672</v>
      </c>
      <c r="S2460" t="s">
        <v>8298</v>
      </c>
      <c r="T2460" t="str">
        <f t="shared" si="271"/>
        <v>food</v>
      </c>
      <c r="U2460" t="str">
        <f t="shared" si="272"/>
        <v>small batch</v>
      </c>
    </row>
    <row r="2461" spans="1:21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14">
        <f t="shared" si="266"/>
        <v>108.77659574468085</v>
      </c>
      <c r="N2461" t="b">
        <v>1</v>
      </c>
      <c r="O2461" s="5">
        <f t="shared" si="267"/>
        <v>1.0225</v>
      </c>
      <c r="P2461" s="14">
        <f t="shared" si="268"/>
        <v>108.77659574468085</v>
      </c>
      <c r="Q2461" s="8">
        <f t="shared" si="269"/>
        <v>42407.637557870374</v>
      </c>
      <c r="R2461" s="8">
        <f t="shared" si="270"/>
        <v>42452.595891203702</v>
      </c>
      <c r="S2461" t="s">
        <v>8298</v>
      </c>
      <c r="T2461" t="str">
        <f t="shared" si="271"/>
        <v>food</v>
      </c>
      <c r="U2461" t="str">
        <f t="shared" si="272"/>
        <v>small batch</v>
      </c>
    </row>
    <row r="2462" spans="1:21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14">
        <f t="shared" si="266"/>
        <v>125.98529411764706</v>
      </c>
      <c r="N2462" t="b">
        <v>1</v>
      </c>
      <c r="O2462" s="5">
        <f t="shared" si="267"/>
        <v>1.0078823529411765</v>
      </c>
      <c r="P2462" s="14">
        <f t="shared" si="268"/>
        <v>125.98529411764706</v>
      </c>
      <c r="Q2462" s="8">
        <f t="shared" si="269"/>
        <v>42704.187118055561</v>
      </c>
      <c r="R2462" s="8">
        <f t="shared" si="270"/>
        <v>42738.178472222222</v>
      </c>
      <c r="S2462" t="s">
        <v>8298</v>
      </c>
      <c r="T2462" t="str">
        <f t="shared" si="271"/>
        <v>food</v>
      </c>
      <c r="U2462" t="str">
        <f t="shared" si="272"/>
        <v>small batch</v>
      </c>
    </row>
    <row r="2463" spans="1:21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14">
        <f t="shared" si="266"/>
        <v>90.523255813953483</v>
      </c>
      <c r="N2463" t="b">
        <v>1</v>
      </c>
      <c r="O2463" s="5">
        <f t="shared" si="267"/>
        <v>1.038</v>
      </c>
      <c r="P2463" s="14">
        <f t="shared" si="268"/>
        <v>90.523255813953483</v>
      </c>
      <c r="Q2463" s="8">
        <f t="shared" si="269"/>
        <v>40784.012696759259</v>
      </c>
      <c r="R2463" s="8">
        <f t="shared" si="270"/>
        <v>40817.125</v>
      </c>
      <c r="S2463" t="s">
        <v>8279</v>
      </c>
      <c r="T2463" t="str">
        <f t="shared" si="271"/>
        <v>music</v>
      </c>
      <c r="U2463" t="str">
        <f t="shared" si="272"/>
        <v>indie rock</v>
      </c>
    </row>
    <row r="2464" spans="1:21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14">
        <f t="shared" si="266"/>
        <v>28.880434782608695</v>
      </c>
      <c r="N2464" t="b">
        <v>1</v>
      </c>
      <c r="O2464" s="5">
        <f t="shared" si="267"/>
        <v>1.1070833333333334</v>
      </c>
      <c r="P2464" s="14">
        <f t="shared" si="268"/>
        <v>28.880434782608695</v>
      </c>
      <c r="Q2464" s="8">
        <f t="shared" si="269"/>
        <v>41089.186296296299</v>
      </c>
      <c r="R2464" s="8">
        <f t="shared" si="270"/>
        <v>41109.186296296299</v>
      </c>
      <c r="S2464" t="s">
        <v>8279</v>
      </c>
      <c r="T2464" t="str">
        <f t="shared" si="271"/>
        <v>music</v>
      </c>
      <c r="U2464" t="str">
        <f t="shared" si="272"/>
        <v>indie rock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14">
        <f t="shared" si="266"/>
        <v>31</v>
      </c>
      <c r="N2465" t="b">
        <v>1</v>
      </c>
      <c r="O2465" s="5">
        <f t="shared" si="267"/>
        <v>1.1625000000000001</v>
      </c>
      <c r="P2465" s="14">
        <f t="shared" si="268"/>
        <v>31</v>
      </c>
      <c r="Q2465" s="8">
        <f t="shared" si="269"/>
        <v>41341.111400462964</v>
      </c>
      <c r="R2465" s="8">
        <f t="shared" si="270"/>
        <v>41380.791666666664</v>
      </c>
      <c r="S2465" t="s">
        <v>8279</v>
      </c>
      <c r="T2465" t="str">
        <f t="shared" si="271"/>
        <v>music</v>
      </c>
      <c r="U2465" t="str">
        <f t="shared" si="272"/>
        <v>indie rock</v>
      </c>
    </row>
    <row r="2466" spans="1:21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14">
        <f t="shared" si="266"/>
        <v>51.674418604651166</v>
      </c>
      <c r="N2466" t="b">
        <v>1</v>
      </c>
      <c r="O2466" s="5">
        <f t="shared" si="267"/>
        <v>1.111</v>
      </c>
      <c r="P2466" s="14">
        <f t="shared" si="268"/>
        <v>51.674418604651166</v>
      </c>
      <c r="Q2466" s="8">
        <f t="shared" si="269"/>
        <v>42248.90042824074</v>
      </c>
      <c r="R2466" s="8">
        <f t="shared" si="270"/>
        <v>42277.811805555553</v>
      </c>
      <c r="S2466" t="s">
        <v>8279</v>
      </c>
      <c r="T2466" t="str">
        <f t="shared" si="271"/>
        <v>music</v>
      </c>
      <c r="U2466" t="str">
        <f t="shared" si="272"/>
        <v>indie rock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14">
        <f t="shared" si="266"/>
        <v>26.270833333333332</v>
      </c>
      <c r="N2467" t="b">
        <v>1</v>
      </c>
      <c r="O2467" s="5">
        <f t="shared" si="267"/>
        <v>1.8014285714285714</v>
      </c>
      <c r="P2467" s="14">
        <f t="shared" si="268"/>
        <v>26.270833333333332</v>
      </c>
      <c r="Q2467" s="8">
        <f t="shared" si="269"/>
        <v>41145.719305555554</v>
      </c>
      <c r="R2467" s="8">
        <f t="shared" si="270"/>
        <v>41175.719305555554</v>
      </c>
      <c r="S2467" t="s">
        <v>8279</v>
      </c>
      <c r="T2467" t="str">
        <f t="shared" si="271"/>
        <v>music</v>
      </c>
      <c r="U2467" t="str">
        <f t="shared" si="272"/>
        <v>indie rock</v>
      </c>
    </row>
    <row r="2468" spans="1:21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14">
        <f t="shared" si="266"/>
        <v>48.07692307692308</v>
      </c>
      <c r="N2468" t="b">
        <v>1</v>
      </c>
      <c r="O2468" s="5">
        <f t="shared" si="267"/>
        <v>1</v>
      </c>
      <c r="P2468" s="14">
        <f t="shared" si="268"/>
        <v>48.07692307692308</v>
      </c>
      <c r="Q2468" s="8">
        <f t="shared" si="269"/>
        <v>41373.102465277778</v>
      </c>
      <c r="R2468" s="8">
        <f t="shared" si="270"/>
        <v>41403.102465277778</v>
      </c>
      <c r="S2468" t="s">
        <v>8279</v>
      </c>
      <c r="T2468" t="str">
        <f t="shared" si="271"/>
        <v>music</v>
      </c>
      <c r="U2468" t="str">
        <f t="shared" si="272"/>
        <v>indie rock</v>
      </c>
    </row>
    <row r="2469" spans="1:21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14">
        <f t="shared" si="266"/>
        <v>27.558139534883722</v>
      </c>
      <c r="N2469" t="b">
        <v>1</v>
      </c>
      <c r="O2469" s="5">
        <f t="shared" si="267"/>
        <v>1.1850000000000001</v>
      </c>
      <c r="P2469" s="14">
        <f t="shared" si="268"/>
        <v>27.558139534883722</v>
      </c>
      <c r="Q2469" s="8">
        <f t="shared" si="269"/>
        <v>41025.874201388891</v>
      </c>
      <c r="R2469" s="8">
        <f t="shared" si="270"/>
        <v>41039.708333333336</v>
      </c>
      <c r="S2469" t="s">
        <v>8279</v>
      </c>
      <c r="T2469" t="str">
        <f t="shared" si="271"/>
        <v>music</v>
      </c>
      <c r="U2469" t="str">
        <f t="shared" si="272"/>
        <v>indie rock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14">
        <f t="shared" si="266"/>
        <v>36.97137931034483</v>
      </c>
      <c r="N2470" t="b">
        <v>1</v>
      </c>
      <c r="O2470" s="5">
        <f t="shared" si="267"/>
        <v>1.0721700000000001</v>
      </c>
      <c r="P2470" s="14">
        <f t="shared" si="268"/>
        <v>36.97137931034483</v>
      </c>
      <c r="Q2470" s="8">
        <f t="shared" si="269"/>
        <v>41174.154178240737</v>
      </c>
      <c r="R2470" s="8">
        <f t="shared" si="270"/>
        <v>41210.208333333336</v>
      </c>
      <c r="S2470" t="s">
        <v>8279</v>
      </c>
      <c r="T2470" t="str">
        <f t="shared" si="271"/>
        <v>music</v>
      </c>
      <c r="U2470" t="str">
        <f t="shared" si="272"/>
        <v>indie rock</v>
      </c>
    </row>
    <row r="2471" spans="1:21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14">
        <f t="shared" si="266"/>
        <v>29.021276595744681</v>
      </c>
      <c r="N2471" t="b">
        <v>1</v>
      </c>
      <c r="O2471" s="5">
        <f t="shared" si="267"/>
        <v>1.1366666666666667</v>
      </c>
      <c r="P2471" s="14">
        <f t="shared" si="268"/>
        <v>29.021276595744681</v>
      </c>
      <c r="Q2471" s="8">
        <f t="shared" si="269"/>
        <v>40557.429733796293</v>
      </c>
      <c r="R2471" s="8">
        <f t="shared" si="270"/>
        <v>40582.429733796293</v>
      </c>
      <c r="S2471" t="s">
        <v>8279</v>
      </c>
      <c r="T2471" t="str">
        <f t="shared" si="271"/>
        <v>music</v>
      </c>
      <c r="U2471" t="str">
        <f t="shared" si="272"/>
        <v>indie rock</v>
      </c>
    </row>
    <row r="2472" spans="1:21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14">
        <f t="shared" si="266"/>
        <v>28.65666666666667</v>
      </c>
      <c r="N2472" t="b">
        <v>1</v>
      </c>
      <c r="O2472" s="5">
        <f t="shared" si="267"/>
        <v>1.0316400000000001</v>
      </c>
      <c r="P2472" s="14">
        <f t="shared" si="268"/>
        <v>28.65666666666667</v>
      </c>
      <c r="Q2472" s="8">
        <f t="shared" si="269"/>
        <v>41023.07471064815</v>
      </c>
      <c r="R2472" s="8">
        <f t="shared" si="270"/>
        <v>41053.07471064815</v>
      </c>
      <c r="S2472" t="s">
        <v>8279</v>
      </c>
      <c r="T2472" t="str">
        <f t="shared" si="271"/>
        <v>music</v>
      </c>
      <c r="U2472" t="str">
        <f t="shared" si="272"/>
        <v>indie rock</v>
      </c>
    </row>
    <row r="2473" spans="1:21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14">
        <f t="shared" si="266"/>
        <v>37.647058823529413</v>
      </c>
      <c r="N2473" t="b">
        <v>1</v>
      </c>
      <c r="O2473" s="5">
        <f t="shared" si="267"/>
        <v>1.28</v>
      </c>
      <c r="P2473" s="14">
        <f t="shared" si="268"/>
        <v>37.647058823529413</v>
      </c>
      <c r="Q2473" s="8">
        <f t="shared" si="269"/>
        <v>40893.992962962962</v>
      </c>
      <c r="R2473" s="8">
        <f t="shared" si="270"/>
        <v>40933.992962962962</v>
      </c>
      <c r="S2473" t="s">
        <v>8279</v>
      </c>
      <c r="T2473" t="str">
        <f t="shared" si="271"/>
        <v>music</v>
      </c>
      <c r="U2473" t="str">
        <f t="shared" si="272"/>
        <v>indie rock</v>
      </c>
    </row>
    <row r="2474" spans="1:21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14">
        <f t="shared" si="266"/>
        <v>97.904038461538462</v>
      </c>
      <c r="N2474" t="b">
        <v>1</v>
      </c>
      <c r="O2474" s="5">
        <f t="shared" si="267"/>
        <v>1.3576026666666667</v>
      </c>
      <c r="P2474" s="14">
        <f t="shared" si="268"/>
        <v>97.904038461538462</v>
      </c>
      <c r="Q2474" s="8">
        <f t="shared" si="269"/>
        <v>40354.11550925926</v>
      </c>
      <c r="R2474" s="8">
        <f t="shared" si="270"/>
        <v>40425.043749999997</v>
      </c>
      <c r="S2474" t="s">
        <v>8279</v>
      </c>
      <c r="T2474" t="str">
        <f t="shared" si="271"/>
        <v>music</v>
      </c>
      <c r="U2474" t="str">
        <f t="shared" si="272"/>
        <v>indie rock</v>
      </c>
    </row>
    <row r="2475" spans="1:21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14">
        <f t="shared" si="266"/>
        <v>42.553191489361701</v>
      </c>
      <c r="N2475" t="b">
        <v>1</v>
      </c>
      <c r="O2475" s="5">
        <f t="shared" si="267"/>
        <v>1</v>
      </c>
      <c r="P2475" s="14">
        <f t="shared" si="268"/>
        <v>42.553191489361701</v>
      </c>
      <c r="Q2475" s="8">
        <f t="shared" si="269"/>
        <v>41193.748483796298</v>
      </c>
      <c r="R2475" s="8">
        <f t="shared" si="270"/>
        <v>41223.790150462963</v>
      </c>
      <c r="S2475" t="s">
        <v>8279</v>
      </c>
      <c r="T2475" t="str">
        <f t="shared" si="271"/>
        <v>music</v>
      </c>
      <c r="U2475" t="str">
        <f t="shared" si="272"/>
        <v>indie rock</v>
      </c>
    </row>
    <row r="2476" spans="1:21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14">
        <f t="shared" si="266"/>
        <v>131.58368421052631</v>
      </c>
      <c r="N2476" t="b">
        <v>1</v>
      </c>
      <c r="O2476" s="5">
        <f t="shared" si="267"/>
        <v>1.0000360000000001</v>
      </c>
      <c r="P2476" s="14">
        <f t="shared" si="268"/>
        <v>131.58368421052631</v>
      </c>
      <c r="Q2476" s="8">
        <f t="shared" si="269"/>
        <v>40417.011296296296</v>
      </c>
      <c r="R2476" s="8">
        <f t="shared" si="270"/>
        <v>40462.011296296296</v>
      </c>
      <c r="S2476" t="s">
        <v>8279</v>
      </c>
      <c r="T2476" t="str">
        <f t="shared" si="271"/>
        <v>music</v>
      </c>
      <c r="U2476" t="str">
        <f t="shared" si="272"/>
        <v>indie rock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14">
        <f t="shared" si="266"/>
        <v>32.320987654320987</v>
      </c>
      <c r="N2477" t="b">
        <v>1</v>
      </c>
      <c r="O2477" s="5">
        <f t="shared" si="267"/>
        <v>1.0471999999999999</v>
      </c>
      <c r="P2477" s="14">
        <f t="shared" si="268"/>
        <v>32.320987654320987</v>
      </c>
      <c r="Q2477" s="8">
        <f t="shared" si="269"/>
        <v>40310.287673611114</v>
      </c>
      <c r="R2477" s="8">
        <f t="shared" si="270"/>
        <v>40369.916666666664</v>
      </c>
      <c r="S2477" t="s">
        <v>8279</v>
      </c>
      <c r="T2477" t="str">
        <f t="shared" si="271"/>
        <v>music</v>
      </c>
      <c r="U2477" t="str">
        <f t="shared" si="272"/>
        <v>indie rock</v>
      </c>
    </row>
    <row r="2478" spans="1:21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14">
        <f t="shared" si="266"/>
        <v>61.103999999999999</v>
      </c>
      <c r="N2478" t="b">
        <v>1</v>
      </c>
      <c r="O2478" s="5">
        <f t="shared" si="267"/>
        <v>1.050225</v>
      </c>
      <c r="P2478" s="14">
        <f t="shared" si="268"/>
        <v>61.103999999999999</v>
      </c>
      <c r="Q2478" s="8">
        <f t="shared" si="269"/>
        <v>41913.328356481477</v>
      </c>
      <c r="R2478" s="8">
        <f t="shared" si="270"/>
        <v>41946.370023148149</v>
      </c>
      <c r="S2478" t="s">
        <v>8279</v>
      </c>
      <c r="T2478" t="str">
        <f t="shared" si="271"/>
        <v>music</v>
      </c>
      <c r="U2478" t="str">
        <f t="shared" si="272"/>
        <v>indie rock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14">
        <f t="shared" si="266"/>
        <v>31.341463414634145</v>
      </c>
      <c r="N2479" t="b">
        <v>1</v>
      </c>
      <c r="O2479" s="5">
        <f t="shared" si="267"/>
        <v>1.7133333333333334</v>
      </c>
      <c r="P2479" s="14">
        <f t="shared" si="268"/>
        <v>31.341463414634145</v>
      </c>
      <c r="Q2479" s="8">
        <f t="shared" si="269"/>
        <v>41088.691493055558</v>
      </c>
      <c r="R2479" s="8">
        <f t="shared" si="270"/>
        <v>41133.691493055558</v>
      </c>
      <c r="S2479" t="s">
        <v>8279</v>
      </c>
      <c r="T2479" t="str">
        <f t="shared" si="271"/>
        <v>music</v>
      </c>
      <c r="U2479" t="str">
        <f t="shared" si="272"/>
        <v>indie rock</v>
      </c>
    </row>
    <row r="2480" spans="1:21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14">
        <f t="shared" si="266"/>
        <v>129.1139240506329</v>
      </c>
      <c r="N2480" t="b">
        <v>1</v>
      </c>
      <c r="O2480" s="5">
        <f t="shared" si="267"/>
        <v>1.2749999999999999</v>
      </c>
      <c r="P2480" s="14">
        <f t="shared" si="268"/>
        <v>129.1139240506329</v>
      </c>
      <c r="Q2480" s="8">
        <f t="shared" si="269"/>
        <v>41257.950381944444</v>
      </c>
      <c r="R2480" s="8">
        <f t="shared" si="270"/>
        <v>41287.950381944444</v>
      </c>
      <c r="S2480" t="s">
        <v>8279</v>
      </c>
      <c r="T2480" t="str">
        <f t="shared" si="271"/>
        <v>music</v>
      </c>
      <c r="U2480" t="str">
        <f t="shared" si="272"/>
        <v>indie rock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14">
        <f t="shared" si="266"/>
        <v>25.020624999999999</v>
      </c>
      <c r="N2481" t="b">
        <v>1</v>
      </c>
      <c r="O2481" s="5">
        <f t="shared" si="267"/>
        <v>1.3344333333333334</v>
      </c>
      <c r="P2481" s="14">
        <f t="shared" si="268"/>
        <v>25.020624999999999</v>
      </c>
      <c r="Q2481" s="8">
        <f t="shared" si="269"/>
        <v>41107.726782407408</v>
      </c>
      <c r="R2481" s="8">
        <f t="shared" si="270"/>
        <v>41118.083333333336</v>
      </c>
      <c r="S2481" t="s">
        <v>8279</v>
      </c>
      <c r="T2481" t="str">
        <f t="shared" si="271"/>
        <v>music</v>
      </c>
      <c r="U2481" t="str">
        <f t="shared" si="272"/>
        <v>indie rock</v>
      </c>
    </row>
    <row r="2482" spans="1:21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14">
        <f t="shared" si="266"/>
        <v>250</v>
      </c>
      <c r="N2482" t="b">
        <v>1</v>
      </c>
      <c r="O2482" s="5">
        <f t="shared" si="267"/>
        <v>1</v>
      </c>
      <c r="P2482" s="14">
        <f t="shared" si="268"/>
        <v>250</v>
      </c>
      <c r="Q2482" s="8">
        <f t="shared" si="269"/>
        <v>42227.936157407406</v>
      </c>
      <c r="R2482" s="8">
        <f t="shared" si="270"/>
        <v>42287.936157407406</v>
      </c>
      <c r="S2482" t="s">
        <v>8279</v>
      </c>
      <c r="T2482" t="str">
        <f t="shared" si="271"/>
        <v>music</v>
      </c>
      <c r="U2482" t="str">
        <f t="shared" si="272"/>
        <v>indie rock</v>
      </c>
    </row>
    <row r="2483" spans="1:21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14">
        <f t="shared" si="266"/>
        <v>47.541473684210523</v>
      </c>
      <c r="N2483" t="b">
        <v>1</v>
      </c>
      <c r="O2483" s="5">
        <f t="shared" si="267"/>
        <v>1.1291099999999998</v>
      </c>
      <c r="P2483" s="14">
        <f t="shared" si="268"/>
        <v>47.541473684210523</v>
      </c>
      <c r="Q2483" s="8">
        <f t="shared" si="269"/>
        <v>40999.645925925928</v>
      </c>
      <c r="R2483" s="8">
        <f t="shared" si="270"/>
        <v>41029.645925925928</v>
      </c>
      <c r="S2483" t="s">
        <v>8279</v>
      </c>
      <c r="T2483" t="str">
        <f t="shared" si="271"/>
        <v>music</v>
      </c>
      <c r="U2483" t="str">
        <f t="shared" si="272"/>
        <v>indie rock</v>
      </c>
    </row>
    <row r="2484" spans="1:21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14">
        <f t="shared" si="266"/>
        <v>40.04</v>
      </c>
      <c r="N2484" t="b">
        <v>1</v>
      </c>
      <c r="O2484" s="5">
        <f t="shared" si="267"/>
        <v>1.0009999999999999</v>
      </c>
      <c r="P2484" s="14">
        <f t="shared" si="268"/>
        <v>40.04</v>
      </c>
      <c r="Q2484" s="8">
        <f t="shared" si="269"/>
        <v>40711.782210648147</v>
      </c>
      <c r="R2484" s="8">
        <f t="shared" si="270"/>
        <v>40756.782210648147</v>
      </c>
      <c r="S2484" t="s">
        <v>8279</v>
      </c>
      <c r="T2484" t="str">
        <f t="shared" si="271"/>
        <v>music</v>
      </c>
      <c r="U2484" t="str">
        <f t="shared" si="272"/>
        <v>indie rock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14">
        <f t="shared" si="266"/>
        <v>65.84210526315789</v>
      </c>
      <c r="N2485" t="b">
        <v>1</v>
      </c>
      <c r="O2485" s="5">
        <f t="shared" si="267"/>
        <v>1.1372727272727272</v>
      </c>
      <c r="P2485" s="14">
        <f t="shared" si="268"/>
        <v>65.84210526315789</v>
      </c>
      <c r="Q2485" s="8">
        <f t="shared" si="269"/>
        <v>40970.750034722223</v>
      </c>
      <c r="R2485" s="8">
        <f t="shared" si="270"/>
        <v>41030.708368055559</v>
      </c>
      <c r="S2485" t="s">
        <v>8279</v>
      </c>
      <c r="T2485" t="str">
        <f t="shared" si="271"/>
        <v>music</v>
      </c>
      <c r="U2485" t="str">
        <f t="shared" si="272"/>
        <v>indie rock</v>
      </c>
    </row>
    <row r="2486" spans="1:21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14">
        <f t="shared" si="266"/>
        <v>46.401222222222216</v>
      </c>
      <c r="N2486" t="b">
        <v>1</v>
      </c>
      <c r="O2486" s="5">
        <f t="shared" si="267"/>
        <v>1.1931742857142855</v>
      </c>
      <c r="P2486" s="14">
        <f t="shared" si="268"/>
        <v>46.401222222222216</v>
      </c>
      <c r="Q2486" s="8">
        <f t="shared" si="269"/>
        <v>40771.916701388887</v>
      </c>
      <c r="R2486" s="8">
        <f t="shared" si="270"/>
        <v>40801.916701388887</v>
      </c>
      <c r="S2486" t="s">
        <v>8279</v>
      </c>
      <c r="T2486" t="str">
        <f t="shared" si="271"/>
        <v>music</v>
      </c>
      <c r="U2486" t="str">
        <f t="shared" si="272"/>
        <v>indie rock</v>
      </c>
    </row>
    <row r="2487" spans="1:21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14">
        <f t="shared" si="266"/>
        <v>50.365853658536587</v>
      </c>
      <c r="N2487" t="b">
        <v>1</v>
      </c>
      <c r="O2487" s="5">
        <f t="shared" si="267"/>
        <v>1.0325</v>
      </c>
      <c r="P2487" s="14">
        <f t="shared" si="268"/>
        <v>50.365853658536587</v>
      </c>
      <c r="Q2487" s="8">
        <f t="shared" si="269"/>
        <v>40793.998599537037</v>
      </c>
      <c r="R2487" s="8">
        <f t="shared" si="270"/>
        <v>40828.998599537037</v>
      </c>
      <c r="S2487" t="s">
        <v>8279</v>
      </c>
      <c r="T2487" t="str">
        <f t="shared" si="271"/>
        <v>music</v>
      </c>
      <c r="U2487" t="str">
        <f t="shared" si="272"/>
        <v>indie rock</v>
      </c>
    </row>
    <row r="2488" spans="1:21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14">
        <f t="shared" si="266"/>
        <v>26.566666666666666</v>
      </c>
      <c r="N2488" t="b">
        <v>1</v>
      </c>
      <c r="O2488" s="5">
        <f t="shared" si="267"/>
        <v>2.6566666666666667</v>
      </c>
      <c r="P2488" s="14">
        <f t="shared" si="268"/>
        <v>26.566666666666666</v>
      </c>
      <c r="Q2488" s="8">
        <f t="shared" si="269"/>
        <v>40991.708055555559</v>
      </c>
      <c r="R2488" s="8">
        <f t="shared" si="270"/>
        <v>41021.708055555559</v>
      </c>
      <c r="S2488" t="s">
        <v>8279</v>
      </c>
      <c r="T2488" t="str">
        <f t="shared" si="271"/>
        <v>music</v>
      </c>
      <c r="U2488" t="str">
        <f t="shared" si="272"/>
        <v>indie rock</v>
      </c>
    </row>
    <row r="2489" spans="1:21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14">
        <f t="shared" si="266"/>
        <v>39.493684210526318</v>
      </c>
      <c r="N2489" t="b">
        <v>1</v>
      </c>
      <c r="O2489" s="5">
        <f t="shared" si="267"/>
        <v>1.0005066666666667</v>
      </c>
      <c r="P2489" s="14">
        <f t="shared" si="268"/>
        <v>39.493684210526318</v>
      </c>
      <c r="Q2489" s="8">
        <f t="shared" si="269"/>
        <v>41026.083298611113</v>
      </c>
      <c r="R2489" s="8">
        <f t="shared" si="270"/>
        <v>41056.083298611113</v>
      </c>
      <c r="S2489" t="s">
        <v>8279</v>
      </c>
      <c r="T2489" t="str">
        <f t="shared" si="271"/>
        <v>music</v>
      </c>
      <c r="U2489" t="str">
        <f t="shared" si="272"/>
        <v>indie rock</v>
      </c>
    </row>
    <row r="2490" spans="1:21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14">
        <f t="shared" si="266"/>
        <v>49.246153846153845</v>
      </c>
      <c r="N2490" t="b">
        <v>1</v>
      </c>
      <c r="O2490" s="5">
        <f t="shared" si="267"/>
        <v>1.0669999999999999</v>
      </c>
      <c r="P2490" s="14">
        <f t="shared" si="268"/>
        <v>49.246153846153845</v>
      </c>
      <c r="Q2490" s="8">
        <f t="shared" si="269"/>
        <v>40833.633194444446</v>
      </c>
      <c r="R2490" s="8">
        <f t="shared" si="270"/>
        <v>40863.674861111111</v>
      </c>
      <c r="S2490" t="s">
        <v>8279</v>
      </c>
      <c r="T2490" t="str">
        <f t="shared" si="271"/>
        <v>music</v>
      </c>
      <c r="U2490" t="str">
        <f t="shared" si="272"/>
        <v>indie rock</v>
      </c>
    </row>
    <row r="2491" spans="1:21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14">
        <f t="shared" si="266"/>
        <v>62.38</v>
      </c>
      <c r="N2491" t="b">
        <v>1</v>
      </c>
      <c r="O2491" s="5">
        <f t="shared" si="267"/>
        <v>1.3367142857142857</v>
      </c>
      <c r="P2491" s="14">
        <f t="shared" si="268"/>
        <v>62.38</v>
      </c>
      <c r="Q2491" s="8">
        <f t="shared" si="269"/>
        <v>41373.690266203703</v>
      </c>
      <c r="R2491" s="8">
        <f t="shared" si="270"/>
        <v>41403.690266203703</v>
      </c>
      <c r="S2491" t="s">
        <v>8279</v>
      </c>
      <c r="T2491" t="str">
        <f t="shared" si="271"/>
        <v>music</v>
      </c>
      <c r="U2491" t="str">
        <f t="shared" si="272"/>
        <v>indie rock</v>
      </c>
    </row>
    <row r="2492" spans="1:21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14">
        <f t="shared" si="266"/>
        <v>37.9375</v>
      </c>
      <c r="N2492" t="b">
        <v>1</v>
      </c>
      <c r="O2492" s="5">
        <f t="shared" si="267"/>
        <v>1.214</v>
      </c>
      <c r="P2492" s="14">
        <f t="shared" si="268"/>
        <v>37.9375</v>
      </c>
      <c r="Q2492" s="8">
        <f t="shared" si="269"/>
        <v>41023.227731481478</v>
      </c>
      <c r="R2492" s="8">
        <f t="shared" si="270"/>
        <v>41083.227731481478</v>
      </c>
      <c r="S2492" t="s">
        <v>8279</v>
      </c>
      <c r="T2492" t="str">
        <f t="shared" si="271"/>
        <v>music</v>
      </c>
      <c r="U2492" t="str">
        <f t="shared" si="272"/>
        <v>indie rock</v>
      </c>
    </row>
    <row r="2493" spans="1:21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14">
        <f t="shared" si="266"/>
        <v>51.6</v>
      </c>
      <c r="N2493" t="b">
        <v>1</v>
      </c>
      <c r="O2493" s="5">
        <f t="shared" si="267"/>
        <v>1.032</v>
      </c>
      <c r="P2493" s="14">
        <f t="shared" si="268"/>
        <v>51.6</v>
      </c>
      <c r="Q2493" s="8">
        <f t="shared" si="269"/>
        <v>40542.839282407411</v>
      </c>
      <c r="R2493" s="8">
        <f t="shared" si="270"/>
        <v>40559.07708333333</v>
      </c>
      <c r="S2493" t="s">
        <v>8279</v>
      </c>
      <c r="T2493" t="str">
        <f t="shared" si="271"/>
        <v>music</v>
      </c>
      <c r="U2493" t="str">
        <f t="shared" si="272"/>
        <v>indie rock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14">
        <f t="shared" si="266"/>
        <v>27.777777777777779</v>
      </c>
      <c r="N2494" t="b">
        <v>1</v>
      </c>
      <c r="O2494" s="5">
        <f t="shared" si="267"/>
        <v>1.25</v>
      </c>
      <c r="P2494" s="14">
        <f t="shared" si="268"/>
        <v>27.777777777777779</v>
      </c>
      <c r="Q2494" s="8">
        <f t="shared" si="269"/>
        <v>41024.985972222225</v>
      </c>
      <c r="R2494" s="8">
        <f t="shared" si="270"/>
        <v>41076.415972222225</v>
      </c>
      <c r="S2494" t="s">
        <v>8279</v>
      </c>
      <c r="T2494" t="str">
        <f t="shared" si="271"/>
        <v>music</v>
      </c>
      <c r="U2494" t="str">
        <f t="shared" si="272"/>
        <v>indie rock</v>
      </c>
    </row>
    <row r="2495" spans="1:21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14">
        <f t="shared" si="266"/>
        <v>99.382239382239376</v>
      </c>
      <c r="N2495" t="b">
        <v>1</v>
      </c>
      <c r="O2495" s="5">
        <f t="shared" si="267"/>
        <v>1.2869999999999999</v>
      </c>
      <c r="P2495" s="14">
        <f t="shared" si="268"/>
        <v>99.382239382239376</v>
      </c>
      <c r="Q2495" s="8">
        <f t="shared" si="269"/>
        <v>41348.168287037035</v>
      </c>
      <c r="R2495" s="8">
        <f t="shared" si="270"/>
        <v>41393.168287037035</v>
      </c>
      <c r="S2495" t="s">
        <v>8279</v>
      </c>
      <c r="T2495" t="str">
        <f t="shared" si="271"/>
        <v>music</v>
      </c>
      <c r="U2495" t="str">
        <f t="shared" si="272"/>
        <v>indie rock</v>
      </c>
    </row>
    <row r="2496" spans="1:21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14">
        <f t="shared" si="266"/>
        <v>38.848205128205123</v>
      </c>
      <c r="N2496" t="b">
        <v>1</v>
      </c>
      <c r="O2496" s="5">
        <f t="shared" si="267"/>
        <v>1.0100533333333332</v>
      </c>
      <c r="P2496" s="14">
        <f t="shared" si="268"/>
        <v>38.848205128205123</v>
      </c>
      <c r="Q2496" s="8">
        <f t="shared" si="269"/>
        <v>41022.645185185182</v>
      </c>
      <c r="R2496" s="8">
        <f t="shared" si="270"/>
        <v>41052.645185185182</v>
      </c>
      <c r="S2496" t="s">
        <v>8279</v>
      </c>
      <c r="T2496" t="str">
        <f t="shared" si="271"/>
        <v>music</v>
      </c>
      <c r="U2496" t="str">
        <f t="shared" si="272"/>
        <v>indie rock</v>
      </c>
    </row>
    <row r="2497" spans="1:21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14">
        <f t="shared" si="266"/>
        <v>45.548809523809524</v>
      </c>
      <c r="N2497" t="b">
        <v>1</v>
      </c>
      <c r="O2497" s="5">
        <f t="shared" si="267"/>
        <v>1.2753666666666665</v>
      </c>
      <c r="P2497" s="14">
        <f t="shared" si="268"/>
        <v>45.548809523809524</v>
      </c>
      <c r="Q2497" s="8">
        <f t="shared" si="269"/>
        <v>41036.946469907409</v>
      </c>
      <c r="R2497" s="8">
        <f t="shared" si="270"/>
        <v>41066.946469907409</v>
      </c>
      <c r="S2497" t="s">
        <v>8279</v>
      </c>
      <c r="T2497" t="str">
        <f t="shared" si="271"/>
        <v>music</v>
      </c>
      <c r="U2497" t="str">
        <f t="shared" si="272"/>
        <v>indie rock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14">
        <f t="shared" ref="M2498:M2561" si="273">$E2498/$L2498</f>
        <v>600</v>
      </c>
      <c r="N2498" t="b">
        <v>1</v>
      </c>
      <c r="O2498" s="5">
        <f t="shared" ref="O2498:O2561" si="274">E2498/D2498</f>
        <v>1</v>
      </c>
      <c r="P2498" s="14">
        <f t="shared" ref="P2498:P2561" si="275">$E2498/$L2498</f>
        <v>600</v>
      </c>
      <c r="Q2498" s="8">
        <f t="shared" ref="Q2498:Q2561" si="276">(((J2498/60)/60)/24)+DATE(1970,1,1)</f>
        <v>41327.996435185189</v>
      </c>
      <c r="R2498" s="8">
        <f t="shared" ref="R2498:R2561" si="277">(((I2498/60)/60)/24)+DATE(1970,1,1)</f>
        <v>41362.954768518517</v>
      </c>
      <c r="S2498" t="s">
        <v>8279</v>
      </c>
      <c r="T2498" t="str">
        <f t="shared" ref="T2498:T2561" si="278">LEFT(S2498, SEARCH("/",S2498,1)-1)</f>
        <v>music</v>
      </c>
      <c r="U2498" t="str">
        <f t="shared" ref="U2498:U2561" si="279">RIGHT(S2498,LEN(S2498)-SEARCH("/",S2498,1))</f>
        <v>indie rock</v>
      </c>
    </row>
    <row r="2499" spans="1:21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14">
        <f t="shared" si="273"/>
        <v>80.551071428571419</v>
      </c>
      <c r="N2499" t="b">
        <v>1</v>
      </c>
      <c r="O2499" s="5">
        <f t="shared" si="274"/>
        <v>1.127715</v>
      </c>
      <c r="P2499" s="14">
        <f t="shared" si="275"/>
        <v>80.551071428571419</v>
      </c>
      <c r="Q2499" s="8">
        <f t="shared" si="276"/>
        <v>40730.878912037035</v>
      </c>
      <c r="R2499" s="8">
        <f t="shared" si="277"/>
        <v>40760.878912037035</v>
      </c>
      <c r="S2499" t="s">
        <v>8279</v>
      </c>
      <c r="T2499" t="str">
        <f t="shared" si="278"/>
        <v>music</v>
      </c>
      <c r="U2499" t="str">
        <f t="shared" si="279"/>
        <v>indie rock</v>
      </c>
    </row>
    <row r="2500" spans="1:21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14">
        <f t="shared" si="273"/>
        <v>52.8</v>
      </c>
      <c r="N2500" t="b">
        <v>1</v>
      </c>
      <c r="O2500" s="5">
        <f t="shared" si="274"/>
        <v>1.056</v>
      </c>
      <c r="P2500" s="14">
        <f t="shared" si="275"/>
        <v>52.8</v>
      </c>
      <c r="Q2500" s="8">
        <f t="shared" si="276"/>
        <v>42017.967442129629</v>
      </c>
      <c r="R2500" s="8">
        <f t="shared" si="277"/>
        <v>42031.967442129629</v>
      </c>
      <c r="S2500" t="s">
        <v>8279</v>
      </c>
      <c r="T2500" t="str">
        <f t="shared" si="278"/>
        <v>music</v>
      </c>
      <c r="U2500" t="str">
        <f t="shared" si="279"/>
        <v>indie rock</v>
      </c>
    </row>
    <row r="2501" spans="1:21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14">
        <f t="shared" si="273"/>
        <v>47.676470588235297</v>
      </c>
      <c r="N2501" t="b">
        <v>1</v>
      </c>
      <c r="O2501" s="5">
        <f t="shared" si="274"/>
        <v>2.0262500000000001</v>
      </c>
      <c r="P2501" s="14">
        <f t="shared" si="275"/>
        <v>47.676470588235297</v>
      </c>
      <c r="Q2501" s="8">
        <f t="shared" si="276"/>
        <v>41226.648576388885</v>
      </c>
      <c r="R2501" s="8">
        <f t="shared" si="277"/>
        <v>41274.75</v>
      </c>
      <c r="S2501" t="s">
        <v>8279</v>
      </c>
      <c r="T2501" t="str">
        <f t="shared" si="278"/>
        <v>music</v>
      </c>
      <c r="U2501" t="str">
        <f t="shared" si="279"/>
        <v>indie rock</v>
      </c>
    </row>
    <row r="2502" spans="1:21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14">
        <f t="shared" si="273"/>
        <v>23.448275862068964</v>
      </c>
      <c r="N2502" t="b">
        <v>1</v>
      </c>
      <c r="O2502" s="5">
        <f t="shared" si="274"/>
        <v>1.1333333333333333</v>
      </c>
      <c r="P2502" s="14">
        <f t="shared" si="275"/>
        <v>23.448275862068964</v>
      </c>
      <c r="Q2502" s="8">
        <f t="shared" si="276"/>
        <v>41053.772858796299</v>
      </c>
      <c r="R2502" s="8">
        <f t="shared" si="277"/>
        <v>41083.772858796299</v>
      </c>
      <c r="S2502" t="s">
        <v>8279</v>
      </c>
      <c r="T2502" t="str">
        <f t="shared" si="278"/>
        <v>music</v>
      </c>
      <c r="U2502" t="str">
        <f t="shared" si="279"/>
        <v>indie rock</v>
      </c>
    </row>
    <row r="2503" spans="1:21" ht="28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14">
        <f t="shared" si="273"/>
        <v>40.142857142857146</v>
      </c>
      <c r="N2503" t="b">
        <v>0</v>
      </c>
      <c r="O2503" s="5">
        <f t="shared" si="274"/>
        <v>2.5545454545454545E-2</v>
      </c>
      <c r="P2503" s="14">
        <f t="shared" si="275"/>
        <v>40.142857142857146</v>
      </c>
      <c r="Q2503" s="8">
        <f t="shared" si="276"/>
        <v>42244.776666666665</v>
      </c>
      <c r="R2503" s="8">
        <f t="shared" si="277"/>
        <v>42274.776666666665</v>
      </c>
      <c r="S2503" t="s">
        <v>8299</v>
      </c>
      <c r="T2503" t="str">
        <f t="shared" si="278"/>
        <v>food</v>
      </c>
      <c r="U2503" t="str">
        <f t="shared" si="279"/>
        <v>restaurants</v>
      </c>
    </row>
    <row r="2504" spans="1:21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14">
        <f t="shared" si="273"/>
        <v>17.2</v>
      </c>
      <c r="N2504" t="b">
        <v>0</v>
      </c>
      <c r="O2504" s="5">
        <f t="shared" si="274"/>
        <v>7.8181818181818181E-4</v>
      </c>
      <c r="P2504" s="14">
        <f t="shared" si="275"/>
        <v>17.2</v>
      </c>
      <c r="Q2504" s="8">
        <f t="shared" si="276"/>
        <v>41858.825439814813</v>
      </c>
      <c r="R2504" s="8">
        <f t="shared" si="277"/>
        <v>41903.825439814813</v>
      </c>
      <c r="S2504" t="s">
        <v>8299</v>
      </c>
      <c r="T2504" t="str">
        <f t="shared" si="278"/>
        <v>food</v>
      </c>
      <c r="U2504" t="str">
        <f t="shared" si="279"/>
        <v>restaurants</v>
      </c>
    </row>
    <row r="2505" spans="1:21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14" t="e">
        <f t="shared" si="273"/>
        <v>#DIV/0!</v>
      </c>
      <c r="N2505" t="b">
        <v>0</v>
      </c>
      <c r="O2505" s="5">
        <f t="shared" si="274"/>
        <v>0</v>
      </c>
      <c r="P2505" s="14" t="e">
        <f t="shared" si="275"/>
        <v>#DIV/0!</v>
      </c>
      <c r="Q2505" s="8">
        <f t="shared" si="276"/>
        <v>42498.899398148147</v>
      </c>
      <c r="R2505" s="8">
        <f t="shared" si="277"/>
        <v>42528.879166666666</v>
      </c>
      <c r="S2505" t="s">
        <v>8299</v>
      </c>
      <c r="T2505" t="str">
        <f t="shared" si="278"/>
        <v>food</v>
      </c>
      <c r="U2505" t="str">
        <f t="shared" si="279"/>
        <v>restaurants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14" t="e">
        <f t="shared" si="273"/>
        <v>#DIV/0!</v>
      </c>
      <c r="N2506" t="b">
        <v>0</v>
      </c>
      <c r="O2506" s="5">
        <f t="shared" si="274"/>
        <v>0</v>
      </c>
      <c r="P2506" s="14" t="e">
        <f t="shared" si="275"/>
        <v>#DIV/0!</v>
      </c>
      <c r="Q2506" s="8">
        <f t="shared" si="276"/>
        <v>41928.015439814815</v>
      </c>
      <c r="R2506" s="8">
        <f t="shared" si="277"/>
        <v>41958.057106481487</v>
      </c>
      <c r="S2506" t="s">
        <v>8299</v>
      </c>
      <c r="T2506" t="str">
        <f t="shared" si="278"/>
        <v>food</v>
      </c>
      <c r="U2506" t="str">
        <f t="shared" si="279"/>
        <v>restaurants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14" t="e">
        <f t="shared" si="273"/>
        <v>#DIV/0!</v>
      </c>
      <c r="N2507" t="b">
        <v>0</v>
      </c>
      <c r="O2507" s="5">
        <f t="shared" si="274"/>
        <v>0</v>
      </c>
      <c r="P2507" s="14" t="e">
        <f t="shared" si="275"/>
        <v>#DIV/0!</v>
      </c>
      <c r="Q2507" s="8">
        <f t="shared" si="276"/>
        <v>42047.05574074074</v>
      </c>
      <c r="R2507" s="8">
        <f t="shared" si="277"/>
        <v>42077.014074074075</v>
      </c>
      <c r="S2507" t="s">
        <v>8299</v>
      </c>
      <c r="T2507" t="str">
        <f t="shared" si="278"/>
        <v>food</v>
      </c>
      <c r="U2507" t="str">
        <f t="shared" si="279"/>
        <v>restaurants</v>
      </c>
    </row>
    <row r="2508" spans="1:21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14">
        <f t="shared" si="273"/>
        <v>15</v>
      </c>
      <c r="N2508" t="b">
        <v>0</v>
      </c>
      <c r="O2508" s="5">
        <f t="shared" si="274"/>
        <v>6.0000000000000001E-3</v>
      </c>
      <c r="P2508" s="14">
        <f t="shared" si="275"/>
        <v>15</v>
      </c>
      <c r="Q2508" s="8">
        <f t="shared" si="276"/>
        <v>42258.297094907408</v>
      </c>
      <c r="R2508" s="8">
        <f t="shared" si="277"/>
        <v>42280.875</v>
      </c>
      <c r="S2508" t="s">
        <v>8299</v>
      </c>
      <c r="T2508" t="str">
        <f t="shared" si="278"/>
        <v>food</v>
      </c>
      <c r="U2508" t="str">
        <f t="shared" si="279"/>
        <v>restaurants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14" t="e">
        <f t="shared" si="273"/>
        <v>#DIV/0!</v>
      </c>
      <c r="N2509" t="b">
        <v>0</v>
      </c>
      <c r="O2509" s="5">
        <f t="shared" si="274"/>
        <v>0</v>
      </c>
      <c r="P2509" s="14" t="e">
        <f t="shared" si="275"/>
        <v>#DIV/0!</v>
      </c>
      <c r="Q2509" s="8">
        <f t="shared" si="276"/>
        <v>42105.072962962964</v>
      </c>
      <c r="R2509" s="8">
        <f t="shared" si="277"/>
        <v>42135.072962962964</v>
      </c>
      <c r="S2509" t="s">
        <v>8299</v>
      </c>
      <c r="T2509" t="str">
        <f t="shared" si="278"/>
        <v>food</v>
      </c>
      <c r="U2509" t="str">
        <f t="shared" si="279"/>
        <v>restaurants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14" t="e">
        <f t="shared" si="273"/>
        <v>#DIV/0!</v>
      </c>
      <c r="N2510" t="b">
        <v>0</v>
      </c>
      <c r="O2510" s="5">
        <f t="shared" si="274"/>
        <v>0</v>
      </c>
      <c r="P2510" s="14" t="e">
        <f t="shared" si="275"/>
        <v>#DIV/0!</v>
      </c>
      <c r="Q2510" s="8">
        <f t="shared" si="276"/>
        <v>41835.951782407406</v>
      </c>
      <c r="R2510" s="8">
        <f t="shared" si="277"/>
        <v>41865.951782407406</v>
      </c>
      <c r="S2510" t="s">
        <v>8299</v>
      </c>
      <c r="T2510" t="str">
        <f t="shared" si="278"/>
        <v>food</v>
      </c>
      <c r="U2510" t="str">
        <f t="shared" si="279"/>
        <v>restaurants</v>
      </c>
    </row>
    <row r="2511" spans="1:21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14">
        <f t="shared" si="273"/>
        <v>35.714285714285715</v>
      </c>
      <c r="N2511" t="b">
        <v>0</v>
      </c>
      <c r="O2511" s="5">
        <f t="shared" si="274"/>
        <v>1.0526315789473684E-2</v>
      </c>
      <c r="P2511" s="14">
        <f t="shared" si="275"/>
        <v>35.714285714285715</v>
      </c>
      <c r="Q2511" s="8">
        <f t="shared" si="276"/>
        <v>42058.809594907405</v>
      </c>
      <c r="R2511" s="8">
        <f t="shared" si="277"/>
        <v>42114.767928240741</v>
      </c>
      <c r="S2511" t="s">
        <v>8299</v>
      </c>
      <c r="T2511" t="str">
        <f t="shared" si="278"/>
        <v>food</v>
      </c>
      <c r="U2511" t="str">
        <f t="shared" si="279"/>
        <v>restaurants</v>
      </c>
    </row>
    <row r="2512" spans="1:21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14">
        <f t="shared" si="273"/>
        <v>37.5</v>
      </c>
      <c r="N2512" t="b">
        <v>0</v>
      </c>
      <c r="O2512" s="5">
        <f t="shared" si="274"/>
        <v>1.5E-3</v>
      </c>
      <c r="P2512" s="14">
        <f t="shared" si="275"/>
        <v>37.5</v>
      </c>
      <c r="Q2512" s="8">
        <f t="shared" si="276"/>
        <v>42078.997361111105</v>
      </c>
      <c r="R2512" s="8">
        <f t="shared" si="277"/>
        <v>42138.997361111105</v>
      </c>
      <c r="S2512" t="s">
        <v>8299</v>
      </c>
      <c r="T2512" t="str">
        <f t="shared" si="278"/>
        <v>food</v>
      </c>
      <c r="U2512" t="str">
        <f t="shared" si="279"/>
        <v>restaurants</v>
      </c>
    </row>
    <row r="2513" spans="1:21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14" t="e">
        <f t="shared" si="273"/>
        <v>#DIV/0!</v>
      </c>
      <c r="N2513" t="b">
        <v>0</v>
      </c>
      <c r="O2513" s="5">
        <f t="shared" si="274"/>
        <v>0</v>
      </c>
      <c r="P2513" s="14" t="e">
        <f t="shared" si="275"/>
        <v>#DIV/0!</v>
      </c>
      <c r="Q2513" s="8">
        <f t="shared" si="276"/>
        <v>42371.446909722217</v>
      </c>
      <c r="R2513" s="8">
        <f t="shared" si="277"/>
        <v>42401.446909722217</v>
      </c>
      <c r="S2513" t="s">
        <v>8299</v>
      </c>
      <c r="T2513" t="str">
        <f t="shared" si="278"/>
        <v>food</v>
      </c>
      <c r="U2513" t="str">
        <f t="shared" si="279"/>
        <v>restaurants</v>
      </c>
    </row>
    <row r="2514" spans="1:21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14" t="e">
        <f t="shared" si="273"/>
        <v>#DIV/0!</v>
      </c>
      <c r="N2514" t="b">
        <v>0</v>
      </c>
      <c r="O2514" s="5">
        <f t="shared" si="274"/>
        <v>0</v>
      </c>
      <c r="P2514" s="14" t="e">
        <f t="shared" si="275"/>
        <v>#DIV/0!</v>
      </c>
      <c r="Q2514" s="8">
        <f t="shared" si="276"/>
        <v>41971.876863425925</v>
      </c>
      <c r="R2514" s="8">
        <f t="shared" si="277"/>
        <v>41986.876863425925</v>
      </c>
      <c r="S2514" t="s">
        <v>8299</v>
      </c>
      <c r="T2514" t="str">
        <f t="shared" si="278"/>
        <v>food</v>
      </c>
      <c r="U2514" t="str">
        <f t="shared" si="279"/>
        <v>restaurants</v>
      </c>
    </row>
    <row r="2515" spans="1:21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14" t="e">
        <f t="shared" si="273"/>
        <v>#DIV/0!</v>
      </c>
      <c r="N2515" t="b">
        <v>0</v>
      </c>
      <c r="O2515" s="5">
        <f t="shared" si="274"/>
        <v>0</v>
      </c>
      <c r="P2515" s="14" t="e">
        <f t="shared" si="275"/>
        <v>#DIV/0!</v>
      </c>
      <c r="Q2515" s="8">
        <f t="shared" si="276"/>
        <v>42732.00681712963</v>
      </c>
      <c r="R2515" s="8">
        <f t="shared" si="277"/>
        <v>42792.00681712963</v>
      </c>
      <c r="S2515" t="s">
        <v>8299</v>
      </c>
      <c r="T2515" t="str">
        <f t="shared" si="278"/>
        <v>food</v>
      </c>
      <c r="U2515" t="str">
        <f t="shared" si="279"/>
        <v>restaurants</v>
      </c>
    </row>
    <row r="2516" spans="1:21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14">
        <f t="shared" si="273"/>
        <v>52.5</v>
      </c>
      <c r="N2516" t="b">
        <v>0</v>
      </c>
      <c r="O2516" s="5">
        <f t="shared" si="274"/>
        <v>1.7500000000000002E-2</v>
      </c>
      <c r="P2516" s="14">
        <f t="shared" si="275"/>
        <v>52.5</v>
      </c>
      <c r="Q2516" s="8">
        <f t="shared" si="276"/>
        <v>41854.389780092592</v>
      </c>
      <c r="R2516" s="8">
        <f t="shared" si="277"/>
        <v>41871.389780092592</v>
      </c>
      <c r="S2516" t="s">
        <v>8299</v>
      </c>
      <c r="T2516" t="str">
        <f t="shared" si="278"/>
        <v>food</v>
      </c>
      <c r="U2516" t="str">
        <f t="shared" si="279"/>
        <v>restaurants</v>
      </c>
    </row>
    <row r="2517" spans="1:21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14">
        <f t="shared" si="273"/>
        <v>77.5</v>
      </c>
      <c r="N2517" t="b">
        <v>0</v>
      </c>
      <c r="O2517" s="5">
        <f t="shared" si="274"/>
        <v>0.186</v>
      </c>
      <c r="P2517" s="14">
        <f t="shared" si="275"/>
        <v>77.5</v>
      </c>
      <c r="Q2517" s="8">
        <f t="shared" si="276"/>
        <v>42027.839733796296</v>
      </c>
      <c r="R2517" s="8">
        <f t="shared" si="277"/>
        <v>42057.839733796296</v>
      </c>
      <c r="S2517" t="s">
        <v>8299</v>
      </c>
      <c r="T2517" t="str">
        <f t="shared" si="278"/>
        <v>food</v>
      </c>
      <c r="U2517" t="str">
        <f t="shared" si="279"/>
        <v>restaurants</v>
      </c>
    </row>
    <row r="2518" spans="1:21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14" t="e">
        <f t="shared" si="273"/>
        <v>#DIV/0!</v>
      </c>
      <c r="N2518" t="b">
        <v>0</v>
      </c>
      <c r="O2518" s="5">
        <f t="shared" si="274"/>
        <v>0</v>
      </c>
      <c r="P2518" s="14" t="e">
        <f t="shared" si="275"/>
        <v>#DIV/0!</v>
      </c>
      <c r="Q2518" s="8">
        <f t="shared" si="276"/>
        <v>41942.653379629628</v>
      </c>
      <c r="R2518" s="8">
        <f t="shared" si="277"/>
        <v>41972.6950462963</v>
      </c>
      <c r="S2518" t="s">
        <v>8299</v>
      </c>
      <c r="T2518" t="str">
        <f t="shared" si="278"/>
        <v>food</v>
      </c>
      <c r="U2518" t="str">
        <f t="shared" si="279"/>
        <v>restaurants</v>
      </c>
    </row>
    <row r="2519" spans="1:21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14">
        <f t="shared" si="273"/>
        <v>53.545454545454547</v>
      </c>
      <c r="N2519" t="b">
        <v>0</v>
      </c>
      <c r="O2519" s="5">
        <f t="shared" si="274"/>
        <v>9.8166666666666666E-2</v>
      </c>
      <c r="P2519" s="14">
        <f t="shared" si="275"/>
        <v>53.545454545454547</v>
      </c>
      <c r="Q2519" s="8">
        <f t="shared" si="276"/>
        <v>42052.802430555559</v>
      </c>
      <c r="R2519" s="8">
        <f t="shared" si="277"/>
        <v>42082.760763888888</v>
      </c>
      <c r="S2519" t="s">
        <v>8299</v>
      </c>
      <c r="T2519" t="str">
        <f t="shared" si="278"/>
        <v>food</v>
      </c>
      <c r="U2519" t="str">
        <f t="shared" si="279"/>
        <v>restaurants</v>
      </c>
    </row>
    <row r="2520" spans="1:21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14" t="e">
        <f t="shared" si="273"/>
        <v>#DIV/0!</v>
      </c>
      <c r="N2520" t="b">
        <v>0</v>
      </c>
      <c r="O2520" s="5">
        <f t="shared" si="274"/>
        <v>0</v>
      </c>
      <c r="P2520" s="14" t="e">
        <f t="shared" si="275"/>
        <v>#DIV/0!</v>
      </c>
      <c r="Q2520" s="8">
        <f t="shared" si="276"/>
        <v>41926.680879629632</v>
      </c>
      <c r="R2520" s="8">
        <f t="shared" si="277"/>
        <v>41956.722546296296</v>
      </c>
      <c r="S2520" t="s">
        <v>8299</v>
      </c>
      <c r="T2520" t="str">
        <f t="shared" si="278"/>
        <v>food</v>
      </c>
      <c r="U2520" t="str">
        <f t="shared" si="279"/>
        <v>restaurants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14">
        <f t="shared" si="273"/>
        <v>16.25</v>
      </c>
      <c r="N2521" t="b">
        <v>0</v>
      </c>
      <c r="O2521" s="5">
        <f t="shared" si="274"/>
        <v>4.3333333333333331E-4</v>
      </c>
      <c r="P2521" s="14">
        <f t="shared" si="275"/>
        <v>16.25</v>
      </c>
      <c r="Q2521" s="8">
        <f t="shared" si="276"/>
        <v>41809.155138888891</v>
      </c>
      <c r="R2521" s="8">
        <f t="shared" si="277"/>
        <v>41839.155138888891</v>
      </c>
      <c r="S2521" t="s">
        <v>8299</v>
      </c>
      <c r="T2521" t="str">
        <f t="shared" si="278"/>
        <v>food</v>
      </c>
      <c r="U2521" t="str">
        <f t="shared" si="279"/>
        <v>restaurants</v>
      </c>
    </row>
    <row r="2522" spans="1:21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14" t="e">
        <f t="shared" si="273"/>
        <v>#DIV/0!</v>
      </c>
      <c r="N2522" t="b">
        <v>0</v>
      </c>
      <c r="O2522" s="5">
        <f t="shared" si="274"/>
        <v>0</v>
      </c>
      <c r="P2522" s="14" t="e">
        <f t="shared" si="275"/>
        <v>#DIV/0!</v>
      </c>
      <c r="Q2522" s="8">
        <f t="shared" si="276"/>
        <v>42612.600520833337</v>
      </c>
      <c r="R2522" s="8">
        <f t="shared" si="277"/>
        <v>42658.806249999994</v>
      </c>
      <c r="S2522" t="s">
        <v>8299</v>
      </c>
      <c r="T2522" t="str">
        <f t="shared" si="278"/>
        <v>food</v>
      </c>
      <c r="U2522" t="str">
        <f t="shared" si="279"/>
        <v>restaurants</v>
      </c>
    </row>
    <row r="2523" spans="1:21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14">
        <f t="shared" si="273"/>
        <v>103.68174242424243</v>
      </c>
      <c r="N2523" t="b">
        <v>1</v>
      </c>
      <c r="O2523" s="5">
        <f t="shared" si="274"/>
        <v>1.0948792000000001</v>
      </c>
      <c r="P2523" s="14">
        <f t="shared" si="275"/>
        <v>103.68174242424243</v>
      </c>
      <c r="Q2523" s="8">
        <f t="shared" si="276"/>
        <v>42269.967835648145</v>
      </c>
      <c r="R2523" s="8">
        <f t="shared" si="277"/>
        <v>42290.967835648145</v>
      </c>
      <c r="S2523" t="s">
        <v>8300</v>
      </c>
      <c r="T2523" t="str">
        <f t="shared" si="278"/>
        <v>music</v>
      </c>
      <c r="U2523" t="str">
        <f t="shared" si="279"/>
        <v>classical music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14">
        <f t="shared" si="273"/>
        <v>185.18518518518519</v>
      </c>
      <c r="N2524" t="b">
        <v>1</v>
      </c>
      <c r="O2524" s="5">
        <f t="shared" si="274"/>
        <v>1</v>
      </c>
      <c r="P2524" s="14">
        <f t="shared" si="275"/>
        <v>185.18518518518519</v>
      </c>
      <c r="Q2524" s="8">
        <f t="shared" si="276"/>
        <v>42460.573611111111</v>
      </c>
      <c r="R2524" s="8">
        <f t="shared" si="277"/>
        <v>42482.619444444441</v>
      </c>
      <c r="S2524" t="s">
        <v>8300</v>
      </c>
      <c r="T2524" t="str">
        <f t="shared" si="278"/>
        <v>music</v>
      </c>
      <c r="U2524" t="str">
        <f t="shared" si="279"/>
        <v>classical music</v>
      </c>
    </row>
    <row r="2525" spans="1:21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14">
        <f t="shared" si="273"/>
        <v>54.153846153846153</v>
      </c>
      <c r="N2525" t="b">
        <v>1</v>
      </c>
      <c r="O2525" s="5">
        <f t="shared" si="274"/>
        <v>1.5644444444444445</v>
      </c>
      <c r="P2525" s="14">
        <f t="shared" si="275"/>
        <v>54.153846153846153</v>
      </c>
      <c r="Q2525" s="8">
        <f t="shared" si="276"/>
        <v>41930.975601851853</v>
      </c>
      <c r="R2525" s="8">
        <f t="shared" si="277"/>
        <v>41961.017268518524</v>
      </c>
      <c r="S2525" t="s">
        <v>8300</v>
      </c>
      <c r="T2525" t="str">
        <f t="shared" si="278"/>
        <v>music</v>
      </c>
      <c r="U2525" t="str">
        <f t="shared" si="279"/>
        <v>classical music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14">
        <f t="shared" si="273"/>
        <v>177.2093023255814</v>
      </c>
      <c r="N2526" t="b">
        <v>1</v>
      </c>
      <c r="O2526" s="5">
        <f t="shared" si="274"/>
        <v>1.016</v>
      </c>
      <c r="P2526" s="14">
        <f t="shared" si="275"/>
        <v>177.2093023255814</v>
      </c>
      <c r="Q2526" s="8">
        <f t="shared" si="276"/>
        <v>41961.807372685187</v>
      </c>
      <c r="R2526" s="8">
        <f t="shared" si="277"/>
        <v>41994.1875</v>
      </c>
      <c r="S2526" t="s">
        <v>8300</v>
      </c>
      <c r="T2526" t="str">
        <f t="shared" si="278"/>
        <v>music</v>
      </c>
      <c r="U2526" t="str">
        <f t="shared" si="279"/>
        <v>classical music</v>
      </c>
    </row>
    <row r="2527" spans="1:21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14">
        <f t="shared" si="273"/>
        <v>100.325</v>
      </c>
      <c r="N2527" t="b">
        <v>1</v>
      </c>
      <c r="O2527" s="5">
        <f t="shared" si="274"/>
        <v>1.00325</v>
      </c>
      <c r="P2527" s="14">
        <f t="shared" si="275"/>
        <v>100.325</v>
      </c>
      <c r="Q2527" s="8">
        <f t="shared" si="276"/>
        <v>41058.844571759262</v>
      </c>
      <c r="R2527" s="8">
        <f t="shared" si="277"/>
        <v>41088.844571759262</v>
      </c>
      <c r="S2527" t="s">
        <v>8300</v>
      </c>
      <c r="T2527" t="str">
        <f t="shared" si="278"/>
        <v>music</v>
      </c>
      <c r="U2527" t="str">
        <f t="shared" si="279"/>
        <v>classical music</v>
      </c>
    </row>
    <row r="2528" spans="1:21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14">
        <f t="shared" si="273"/>
        <v>136.90909090909091</v>
      </c>
      <c r="N2528" t="b">
        <v>1</v>
      </c>
      <c r="O2528" s="5">
        <f t="shared" si="274"/>
        <v>1.1294999999999999</v>
      </c>
      <c r="P2528" s="14">
        <f t="shared" si="275"/>
        <v>136.90909090909091</v>
      </c>
      <c r="Q2528" s="8">
        <f t="shared" si="276"/>
        <v>41953.091134259259</v>
      </c>
      <c r="R2528" s="8">
        <f t="shared" si="277"/>
        <v>41981.207638888889</v>
      </c>
      <c r="S2528" t="s">
        <v>8300</v>
      </c>
      <c r="T2528" t="str">
        <f t="shared" si="278"/>
        <v>music</v>
      </c>
      <c r="U2528" t="str">
        <f t="shared" si="279"/>
        <v>classical music</v>
      </c>
    </row>
    <row r="2529" spans="1:21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14">
        <f t="shared" si="273"/>
        <v>57.535211267605632</v>
      </c>
      <c r="N2529" t="b">
        <v>1</v>
      </c>
      <c r="O2529" s="5">
        <f t="shared" si="274"/>
        <v>1.02125</v>
      </c>
      <c r="P2529" s="14">
        <f t="shared" si="275"/>
        <v>57.535211267605632</v>
      </c>
      <c r="Q2529" s="8">
        <f t="shared" si="276"/>
        <v>41546.75105324074</v>
      </c>
      <c r="R2529" s="8">
        <f t="shared" si="277"/>
        <v>41565.165972222225</v>
      </c>
      <c r="S2529" t="s">
        <v>8300</v>
      </c>
      <c r="T2529" t="str">
        <f t="shared" si="278"/>
        <v>music</v>
      </c>
      <c r="U2529" t="str">
        <f t="shared" si="279"/>
        <v>classical music</v>
      </c>
    </row>
    <row r="2530" spans="1:21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14">
        <f t="shared" si="273"/>
        <v>52.962839506172834</v>
      </c>
      <c r="N2530" t="b">
        <v>1</v>
      </c>
      <c r="O2530" s="5">
        <f t="shared" si="274"/>
        <v>1.0724974999999999</v>
      </c>
      <c r="P2530" s="14">
        <f t="shared" si="275"/>
        <v>52.962839506172834</v>
      </c>
      <c r="Q2530" s="8">
        <f t="shared" si="276"/>
        <v>42217.834525462968</v>
      </c>
      <c r="R2530" s="8">
        <f t="shared" si="277"/>
        <v>42236.458333333328</v>
      </c>
      <c r="S2530" t="s">
        <v>8300</v>
      </c>
      <c r="T2530" t="str">
        <f t="shared" si="278"/>
        <v>music</v>
      </c>
      <c r="U2530" t="str">
        <f t="shared" si="279"/>
        <v>classical music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14">
        <f t="shared" si="273"/>
        <v>82.328947368421055</v>
      </c>
      <c r="N2531" t="b">
        <v>1</v>
      </c>
      <c r="O2531" s="5">
        <f t="shared" si="274"/>
        <v>1.0428333333333333</v>
      </c>
      <c r="P2531" s="14">
        <f t="shared" si="275"/>
        <v>82.328947368421055</v>
      </c>
      <c r="Q2531" s="8">
        <f t="shared" si="276"/>
        <v>40948.080729166664</v>
      </c>
      <c r="R2531" s="8">
        <f t="shared" si="277"/>
        <v>40993.0390625</v>
      </c>
      <c r="S2531" t="s">
        <v>8300</v>
      </c>
      <c r="T2531" t="str">
        <f t="shared" si="278"/>
        <v>music</v>
      </c>
      <c r="U2531" t="str">
        <f t="shared" si="279"/>
        <v>classical music</v>
      </c>
    </row>
    <row r="2532" spans="1:21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14">
        <f t="shared" si="273"/>
        <v>135.41666666666666</v>
      </c>
      <c r="N2532" t="b">
        <v>1</v>
      </c>
      <c r="O2532" s="5">
        <f t="shared" si="274"/>
        <v>1</v>
      </c>
      <c r="P2532" s="14">
        <f t="shared" si="275"/>
        <v>135.41666666666666</v>
      </c>
      <c r="Q2532" s="8">
        <f t="shared" si="276"/>
        <v>42081.864641203705</v>
      </c>
      <c r="R2532" s="8">
        <f t="shared" si="277"/>
        <v>42114.201388888891</v>
      </c>
      <c r="S2532" t="s">
        <v>8300</v>
      </c>
      <c r="T2532" t="str">
        <f t="shared" si="278"/>
        <v>music</v>
      </c>
      <c r="U2532" t="str">
        <f t="shared" si="279"/>
        <v>classical music</v>
      </c>
    </row>
    <row r="2533" spans="1:21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14">
        <f t="shared" si="273"/>
        <v>74.06557377049181</v>
      </c>
      <c r="N2533" t="b">
        <v>1</v>
      </c>
      <c r="O2533" s="5">
        <f t="shared" si="274"/>
        <v>1.004</v>
      </c>
      <c r="P2533" s="14">
        <f t="shared" si="275"/>
        <v>74.06557377049181</v>
      </c>
      <c r="Q2533" s="8">
        <f t="shared" si="276"/>
        <v>42208.680023148147</v>
      </c>
      <c r="R2533" s="8">
        <f t="shared" si="277"/>
        <v>42231.165972222225</v>
      </c>
      <c r="S2533" t="s">
        <v>8300</v>
      </c>
      <c r="T2533" t="str">
        <f t="shared" si="278"/>
        <v>music</v>
      </c>
      <c r="U2533" t="str">
        <f t="shared" si="279"/>
        <v>classical music</v>
      </c>
    </row>
    <row r="2534" spans="1:21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14">
        <f t="shared" si="273"/>
        <v>84.083333333333329</v>
      </c>
      <c r="N2534" t="b">
        <v>1</v>
      </c>
      <c r="O2534" s="5">
        <f t="shared" si="274"/>
        <v>1.26125</v>
      </c>
      <c r="P2534" s="14">
        <f t="shared" si="275"/>
        <v>84.083333333333329</v>
      </c>
      <c r="Q2534" s="8">
        <f t="shared" si="276"/>
        <v>41107.849143518521</v>
      </c>
      <c r="R2534" s="8">
        <f t="shared" si="277"/>
        <v>41137.849143518521</v>
      </c>
      <c r="S2534" t="s">
        <v>8300</v>
      </c>
      <c r="T2534" t="str">
        <f t="shared" si="278"/>
        <v>music</v>
      </c>
      <c r="U2534" t="str">
        <f t="shared" si="279"/>
        <v>classical music</v>
      </c>
    </row>
    <row r="2535" spans="1:21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14">
        <f t="shared" si="273"/>
        <v>61.029411764705884</v>
      </c>
      <c r="N2535" t="b">
        <v>1</v>
      </c>
      <c r="O2535" s="5">
        <f t="shared" si="274"/>
        <v>1.1066666666666667</v>
      </c>
      <c r="P2535" s="14">
        <f t="shared" si="275"/>
        <v>61.029411764705884</v>
      </c>
      <c r="Q2535" s="8">
        <f t="shared" si="276"/>
        <v>41304.751284722224</v>
      </c>
      <c r="R2535" s="8">
        <f t="shared" si="277"/>
        <v>41334.750787037039</v>
      </c>
      <c r="S2535" t="s">
        <v>8300</v>
      </c>
      <c r="T2535" t="str">
        <f t="shared" si="278"/>
        <v>music</v>
      </c>
      <c r="U2535" t="str">
        <f t="shared" si="279"/>
        <v>classical music</v>
      </c>
    </row>
    <row r="2536" spans="1:21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14">
        <f t="shared" si="273"/>
        <v>150</v>
      </c>
      <c r="N2536" t="b">
        <v>1</v>
      </c>
      <c r="O2536" s="5">
        <f t="shared" si="274"/>
        <v>1.05</v>
      </c>
      <c r="P2536" s="14">
        <f t="shared" si="275"/>
        <v>150</v>
      </c>
      <c r="Q2536" s="8">
        <f t="shared" si="276"/>
        <v>40127.700370370374</v>
      </c>
      <c r="R2536" s="8">
        <f t="shared" si="277"/>
        <v>40179.25</v>
      </c>
      <c r="S2536" t="s">
        <v>8300</v>
      </c>
      <c r="T2536" t="str">
        <f t="shared" si="278"/>
        <v>music</v>
      </c>
      <c r="U2536" t="str">
        <f t="shared" si="279"/>
        <v>classical music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14">
        <f t="shared" si="273"/>
        <v>266.08974358974359</v>
      </c>
      <c r="N2537" t="b">
        <v>1</v>
      </c>
      <c r="O2537" s="5">
        <f t="shared" si="274"/>
        <v>1.03775</v>
      </c>
      <c r="P2537" s="14">
        <f t="shared" si="275"/>
        <v>266.08974358974359</v>
      </c>
      <c r="Q2537" s="8">
        <f t="shared" si="276"/>
        <v>41943.791030092594</v>
      </c>
      <c r="R2537" s="8">
        <f t="shared" si="277"/>
        <v>41974.832696759258</v>
      </c>
      <c r="S2537" t="s">
        <v>8300</v>
      </c>
      <c r="T2537" t="str">
        <f t="shared" si="278"/>
        <v>music</v>
      </c>
      <c r="U2537" t="str">
        <f t="shared" si="279"/>
        <v>classical music</v>
      </c>
    </row>
    <row r="2538" spans="1:21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14">
        <f t="shared" si="273"/>
        <v>7.25</v>
      </c>
      <c r="N2538" t="b">
        <v>1</v>
      </c>
      <c r="O2538" s="5">
        <f t="shared" si="274"/>
        <v>1.1599999999999999</v>
      </c>
      <c r="P2538" s="14">
        <f t="shared" si="275"/>
        <v>7.25</v>
      </c>
      <c r="Q2538" s="8">
        <f t="shared" si="276"/>
        <v>41464.106087962966</v>
      </c>
      <c r="R2538" s="8">
        <f t="shared" si="277"/>
        <v>41485.106087962966</v>
      </c>
      <c r="S2538" t="s">
        <v>8300</v>
      </c>
      <c r="T2538" t="str">
        <f t="shared" si="278"/>
        <v>music</v>
      </c>
      <c r="U2538" t="str">
        <f t="shared" si="279"/>
        <v>classical music</v>
      </c>
    </row>
    <row r="2539" spans="1:21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14">
        <f t="shared" si="273"/>
        <v>100</v>
      </c>
      <c r="N2539" t="b">
        <v>1</v>
      </c>
      <c r="O2539" s="5">
        <f t="shared" si="274"/>
        <v>1.1000000000000001</v>
      </c>
      <c r="P2539" s="14">
        <f t="shared" si="275"/>
        <v>100</v>
      </c>
      <c r="Q2539" s="8">
        <f t="shared" si="276"/>
        <v>40696.648784722223</v>
      </c>
      <c r="R2539" s="8">
        <f t="shared" si="277"/>
        <v>40756.648784722223</v>
      </c>
      <c r="S2539" t="s">
        <v>8300</v>
      </c>
      <c r="T2539" t="str">
        <f t="shared" si="278"/>
        <v>music</v>
      </c>
      <c r="U2539" t="str">
        <f t="shared" si="279"/>
        <v>classical music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14">
        <f t="shared" si="273"/>
        <v>109.96308108108107</v>
      </c>
      <c r="N2540" t="b">
        <v>1</v>
      </c>
      <c r="O2540" s="5">
        <f t="shared" si="274"/>
        <v>1.130176111111111</v>
      </c>
      <c r="P2540" s="14">
        <f t="shared" si="275"/>
        <v>109.96308108108107</v>
      </c>
      <c r="Q2540" s="8">
        <f t="shared" si="276"/>
        <v>41298.509965277779</v>
      </c>
      <c r="R2540" s="8">
        <f t="shared" si="277"/>
        <v>41329.207638888889</v>
      </c>
      <c r="S2540" t="s">
        <v>8300</v>
      </c>
      <c r="T2540" t="str">
        <f t="shared" si="278"/>
        <v>music</v>
      </c>
      <c r="U2540" t="str">
        <f t="shared" si="279"/>
        <v>classical music</v>
      </c>
    </row>
    <row r="2541" spans="1:21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14">
        <f t="shared" si="273"/>
        <v>169.91525423728814</v>
      </c>
      <c r="N2541" t="b">
        <v>1</v>
      </c>
      <c r="O2541" s="5">
        <f t="shared" si="274"/>
        <v>1.0024999999999999</v>
      </c>
      <c r="P2541" s="14">
        <f t="shared" si="275"/>
        <v>169.91525423728814</v>
      </c>
      <c r="Q2541" s="8">
        <f t="shared" si="276"/>
        <v>41977.902222222227</v>
      </c>
      <c r="R2541" s="8">
        <f t="shared" si="277"/>
        <v>42037.902222222227</v>
      </c>
      <c r="S2541" t="s">
        <v>8300</v>
      </c>
      <c r="T2541" t="str">
        <f t="shared" si="278"/>
        <v>music</v>
      </c>
      <c r="U2541" t="str">
        <f t="shared" si="279"/>
        <v>classical music</v>
      </c>
    </row>
    <row r="2542" spans="1:21" ht="28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14">
        <f t="shared" si="273"/>
        <v>95.740740740740748</v>
      </c>
      <c r="N2542" t="b">
        <v>1</v>
      </c>
      <c r="O2542" s="5">
        <f t="shared" si="274"/>
        <v>1.034</v>
      </c>
      <c r="P2542" s="14">
        <f t="shared" si="275"/>
        <v>95.740740740740748</v>
      </c>
      <c r="Q2542" s="8">
        <f t="shared" si="276"/>
        <v>40785.675011574072</v>
      </c>
      <c r="R2542" s="8">
        <f t="shared" si="277"/>
        <v>40845.675011574072</v>
      </c>
      <c r="S2542" t="s">
        <v>8300</v>
      </c>
      <c r="T2542" t="str">
        <f t="shared" si="278"/>
        <v>music</v>
      </c>
      <c r="U2542" t="str">
        <f t="shared" si="279"/>
        <v>classical music</v>
      </c>
    </row>
    <row r="2543" spans="1:21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14">
        <f t="shared" si="273"/>
        <v>59.460317460317462</v>
      </c>
      <c r="N2543" t="b">
        <v>1</v>
      </c>
      <c r="O2543" s="5">
        <f t="shared" si="274"/>
        <v>1.0702857142857143</v>
      </c>
      <c r="P2543" s="14">
        <f t="shared" si="275"/>
        <v>59.460317460317462</v>
      </c>
      <c r="Q2543" s="8">
        <f t="shared" si="276"/>
        <v>41483.449282407404</v>
      </c>
      <c r="R2543" s="8">
        <f t="shared" si="277"/>
        <v>41543.449282407404</v>
      </c>
      <c r="S2543" t="s">
        <v>8300</v>
      </c>
      <c r="T2543" t="str">
        <f t="shared" si="278"/>
        <v>music</v>
      </c>
      <c r="U2543" t="str">
        <f t="shared" si="279"/>
        <v>classical music</v>
      </c>
    </row>
    <row r="2544" spans="1:21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14">
        <f t="shared" si="273"/>
        <v>55.769230769230766</v>
      </c>
      <c r="N2544" t="b">
        <v>1</v>
      </c>
      <c r="O2544" s="5">
        <f t="shared" si="274"/>
        <v>1.0357142857142858</v>
      </c>
      <c r="P2544" s="14">
        <f t="shared" si="275"/>
        <v>55.769230769230766</v>
      </c>
      <c r="Q2544" s="8">
        <f t="shared" si="276"/>
        <v>41509.426585648151</v>
      </c>
      <c r="R2544" s="8">
        <f t="shared" si="277"/>
        <v>41548.165972222225</v>
      </c>
      <c r="S2544" t="s">
        <v>8300</v>
      </c>
      <c r="T2544" t="str">
        <f t="shared" si="278"/>
        <v>music</v>
      </c>
      <c r="U2544" t="str">
        <f t="shared" si="279"/>
        <v>classical music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14">
        <f t="shared" si="273"/>
        <v>30.076923076923077</v>
      </c>
      <c r="N2545" t="b">
        <v>1</v>
      </c>
      <c r="O2545" s="5">
        <f t="shared" si="274"/>
        <v>1.5640000000000001</v>
      </c>
      <c r="P2545" s="14">
        <f t="shared" si="275"/>
        <v>30.076923076923077</v>
      </c>
      <c r="Q2545" s="8">
        <f t="shared" si="276"/>
        <v>40514.107615740737</v>
      </c>
      <c r="R2545" s="8">
        <f t="shared" si="277"/>
        <v>40545.125</v>
      </c>
      <c r="S2545" t="s">
        <v>8300</v>
      </c>
      <c r="T2545" t="str">
        <f t="shared" si="278"/>
        <v>music</v>
      </c>
      <c r="U2545" t="str">
        <f t="shared" si="279"/>
        <v>classical music</v>
      </c>
    </row>
    <row r="2546" spans="1:21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14">
        <f t="shared" si="273"/>
        <v>88.438596491228068</v>
      </c>
      <c r="N2546" t="b">
        <v>1</v>
      </c>
      <c r="O2546" s="5">
        <f t="shared" si="274"/>
        <v>1.0082</v>
      </c>
      <c r="P2546" s="14">
        <f t="shared" si="275"/>
        <v>88.438596491228068</v>
      </c>
      <c r="Q2546" s="8">
        <f t="shared" si="276"/>
        <v>41068.520474537036</v>
      </c>
      <c r="R2546" s="8">
        <f t="shared" si="277"/>
        <v>41098.520474537036</v>
      </c>
      <c r="S2546" t="s">
        <v>8300</v>
      </c>
      <c r="T2546" t="str">
        <f t="shared" si="278"/>
        <v>music</v>
      </c>
      <c r="U2546" t="str">
        <f t="shared" si="279"/>
        <v>classical music</v>
      </c>
    </row>
    <row r="2547" spans="1:21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14">
        <f t="shared" si="273"/>
        <v>64.032786885245898</v>
      </c>
      <c r="N2547" t="b">
        <v>1</v>
      </c>
      <c r="O2547" s="5">
        <f t="shared" si="274"/>
        <v>1.9530000000000001</v>
      </c>
      <c r="P2547" s="14">
        <f t="shared" si="275"/>
        <v>64.032786885245898</v>
      </c>
      <c r="Q2547" s="8">
        <f t="shared" si="276"/>
        <v>42027.13817129629</v>
      </c>
      <c r="R2547" s="8">
        <f t="shared" si="277"/>
        <v>42062.020833333328</v>
      </c>
      <c r="S2547" t="s">
        <v>8300</v>
      </c>
      <c r="T2547" t="str">
        <f t="shared" si="278"/>
        <v>music</v>
      </c>
      <c r="U2547" t="str">
        <f t="shared" si="279"/>
        <v>classical music</v>
      </c>
    </row>
    <row r="2548" spans="1:21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14">
        <f t="shared" si="273"/>
        <v>60.153846153846153</v>
      </c>
      <c r="N2548" t="b">
        <v>1</v>
      </c>
      <c r="O2548" s="5">
        <f t="shared" si="274"/>
        <v>1.1171428571428572</v>
      </c>
      <c r="P2548" s="14">
        <f t="shared" si="275"/>
        <v>60.153846153846153</v>
      </c>
      <c r="Q2548" s="8">
        <f t="shared" si="276"/>
        <v>41524.858553240738</v>
      </c>
      <c r="R2548" s="8">
        <f t="shared" si="277"/>
        <v>41552.208333333336</v>
      </c>
      <c r="S2548" t="s">
        <v>8300</v>
      </c>
      <c r="T2548" t="str">
        <f t="shared" si="278"/>
        <v>music</v>
      </c>
      <c r="U2548" t="str">
        <f t="shared" si="279"/>
        <v>classical music</v>
      </c>
    </row>
    <row r="2549" spans="1:21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14">
        <f t="shared" si="273"/>
        <v>49.194029850746269</v>
      </c>
      <c r="N2549" t="b">
        <v>1</v>
      </c>
      <c r="O2549" s="5">
        <f t="shared" si="274"/>
        <v>1.1985454545454546</v>
      </c>
      <c r="P2549" s="14">
        <f t="shared" si="275"/>
        <v>49.194029850746269</v>
      </c>
      <c r="Q2549" s="8">
        <f t="shared" si="276"/>
        <v>40973.773182870369</v>
      </c>
      <c r="R2549" s="8">
        <f t="shared" si="277"/>
        <v>41003.731516203705</v>
      </c>
      <c r="S2549" t="s">
        <v>8300</v>
      </c>
      <c r="T2549" t="str">
        <f t="shared" si="278"/>
        <v>music</v>
      </c>
      <c r="U2549" t="str">
        <f t="shared" si="279"/>
        <v>classical music</v>
      </c>
    </row>
    <row r="2550" spans="1:21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14">
        <f t="shared" si="273"/>
        <v>165.16216216216216</v>
      </c>
      <c r="N2550" t="b">
        <v>1</v>
      </c>
      <c r="O2550" s="5">
        <f t="shared" si="274"/>
        <v>1.0185</v>
      </c>
      <c r="P2550" s="14">
        <f t="shared" si="275"/>
        <v>165.16216216216216</v>
      </c>
      <c r="Q2550" s="8">
        <f t="shared" si="276"/>
        <v>42618.625428240746</v>
      </c>
      <c r="R2550" s="8">
        <f t="shared" si="277"/>
        <v>42643.185416666667</v>
      </c>
      <c r="S2550" t="s">
        <v>8300</v>
      </c>
      <c r="T2550" t="str">
        <f t="shared" si="278"/>
        <v>music</v>
      </c>
      <c r="U2550" t="str">
        <f t="shared" si="279"/>
        <v>classical music</v>
      </c>
    </row>
    <row r="2551" spans="1:21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14">
        <f t="shared" si="273"/>
        <v>43.621621621621621</v>
      </c>
      <c r="N2551" t="b">
        <v>1</v>
      </c>
      <c r="O2551" s="5">
        <f t="shared" si="274"/>
        <v>1.0280254777070064</v>
      </c>
      <c r="P2551" s="14">
        <f t="shared" si="275"/>
        <v>43.621621621621621</v>
      </c>
      <c r="Q2551" s="8">
        <f t="shared" si="276"/>
        <v>41390.757754629631</v>
      </c>
      <c r="R2551" s="8">
        <f t="shared" si="277"/>
        <v>41425.708333333336</v>
      </c>
      <c r="S2551" t="s">
        <v>8300</v>
      </c>
      <c r="T2551" t="str">
        <f t="shared" si="278"/>
        <v>music</v>
      </c>
      <c r="U2551" t="str">
        <f t="shared" si="279"/>
        <v>classical music</v>
      </c>
    </row>
    <row r="2552" spans="1:21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14">
        <f t="shared" si="273"/>
        <v>43.7</v>
      </c>
      <c r="N2552" t="b">
        <v>1</v>
      </c>
      <c r="O2552" s="5">
        <f t="shared" si="274"/>
        <v>1.0084615384615385</v>
      </c>
      <c r="P2552" s="14">
        <f t="shared" si="275"/>
        <v>43.7</v>
      </c>
      <c r="Q2552" s="8">
        <f t="shared" si="276"/>
        <v>42228.634328703702</v>
      </c>
      <c r="R2552" s="8">
        <f t="shared" si="277"/>
        <v>42285.165972222225</v>
      </c>
      <c r="S2552" t="s">
        <v>8300</v>
      </c>
      <c r="T2552" t="str">
        <f t="shared" si="278"/>
        <v>music</v>
      </c>
      <c r="U2552" t="str">
        <f t="shared" si="279"/>
        <v>classical music</v>
      </c>
    </row>
    <row r="2553" spans="1:21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14">
        <f t="shared" si="273"/>
        <v>67.419642857142861</v>
      </c>
      <c r="N2553" t="b">
        <v>1</v>
      </c>
      <c r="O2553" s="5">
        <f t="shared" si="274"/>
        <v>1.0273469387755103</v>
      </c>
      <c r="P2553" s="14">
        <f t="shared" si="275"/>
        <v>67.419642857142861</v>
      </c>
      <c r="Q2553" s="8">
        <f t="shared" si="276"/>
        <v>40961.252141203702</v>
      </c>
      <c r="R2553" s="8">
        <f t="shared" si="277"/>
        <v>40989.866666666669</v>
      </c>
      <c r="S2553" t="s">
        <v>8300</v>
      </c>
      <c r="T2553" t="str">
        <f t="shared" si="278"/>
        <v>music</v>
      </c>
      <c r="U2553" t="str">
        <f t="shared" si="279"/>
        <v>classical music</v>
      </c>
    </row>
    <row r="2554" spans="1:21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14">
        <f t="shared" si="273"/>
        <v>177.5</v>
      </c>
      <c r="N2554" t="b">
        <v>1</v>
      </c>
      <c r="O2554" s="5">
        <f t="shared" si="274"/>
        <v>1.0649999999999999</v>
      </c>
      <c r="P2554" s="14">
        <f t="shared" si="275"/>
        <v>177.5</v>
      </c>
      <c r="Q2554" s="8">
        <f t="shared" si="276"/>
        <v>42769.809965277775</v>
      </c>
      <c r="R2554" s="8">
        <f t="shared" si="277"/>
        <v>42799.809965277775</v>
      </c>
      <c r="S2554" t="s">
        <v>8300</v>
      </c>
      <c r="T2554" t="str">
        <f t="shared" si="278"/>
        <v>music</v>
      </c>
      <c r="U2554" t="str">
        <f t="shared" si="279"/>
        <v>classical music</v>
      </c>
    </row>
    <row r="2555" spans="1:21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14">
        <f t="shared" si="273"/>
        <v>38.883333333333333</v>
      </c>
      <c r="N2555" t="b">
        <v>1</v>
      </c>
      <c r="O2555" s="5">
        <f t="shared" si="274"/>
        <v>1.5553333333333332</v>
      </c>
      <c r="P2555" s="14">
        <f t="shared" si="275"/>
        <v>38.883333333333333</v>
      </c>
      <c r="Q2555" s="8">
        <f t="shared" si="276"/>
        <v>41113.199155092596</v>
      </c>
      <c r="R2555" s="8">
        <f t="shared" si="277"/>
        <v>41173.199155092596</v>
      </c>
      <c r="S2555" t="s">
        <v>8300</v>
      </c>
      <c r="T2555" t="str">
        <f t="shared" si="278"/>
        <v>music</v>
      </c>
      <c r="U2555" t="str">
        <f t="shared" si="279"/>
        <v>classical music</v>
      </c>
    </row>
    <row r="2556" spans="1:21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14">
        <f t="shared" si="273"/>
        <v>54.985074626865675</v>
      </c>
      <c r="N2556" t="b">
        <v>1</v>
      </c>
      <c r="O2556" s="5">
        <f t="shared" si="274"/>
        <v>1.228</v>
      </c>
      <c r="P2556" s="14">
        <f t="shared" si="275"/>
        <v>54.985074626865675</v>
      </c>
      <c r="Q2556" s="8">
        <f t="shared" si="276"/>
        <v>42125.078275462962</v>
      </c>
      <c r="R2556" s="8">
        <f t="shared" si="277"/>
        <v>42156.165972222225</v>
      </c>
      <c r="S2556" t="s">
        <v>8300</v>
      </c>
      <c r="T2556" t="str">
        <f t="shared" si="278"/>
        <v>music</v>
      </c>
      <c r="U2556" t="str">
        <f t="shared" si="279"/>
        <v>classical music</v>
      </c>
    </row>
    <row r="2557" spans="1:21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14">
        <f t="shared" si="273"/>
        <v>61.342857142857142</v>
      </c>
      <c r="N2557" t="b">
        <v>1</v>
      </c>
      <c r="O2557" s="5">
        <f t="shared" si="274"/>
        <v>1.0734999999999999</v>
      </c>
      <c r="P2557" s="14">
        <f t="shared" si="275"/>
        <v>61.342857142857142</v>
      </c>
      <c r="Q2557" s="8">
        <f t="shared" si="276"/>
        <v>41026.655011574076</v>
      </c>
      <c r="R2557" s="8">
        <f t="shared" si="277"/>
        <v>41057.655011574076</v>
      </c>
      <c r="S2557" t="s">
        <v>8300</v>
      </c>
      <c r="T2557" t="str">
        <f t="shared" si="278"/>
        <v>music</v>
      </c>
      <c r="U2557" t="str">
        <f t="shared" si="279"/>
        <v>classical music</v>
      </c>
    </row>
    <row r="2558" spans="1:21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14">
        <f t="shared" si="273"/>
        <v>23.117647058823529</v>
      </c>
      <c r="N2558" t="b">
        <v>1</v>
      </c>
      <c r="O2558" s="5">
        <f t="shared" si="274"/>
        <v>1.0550335570469798</v>
      </c>
      <c r="P2558" s="14">
        <f t="shared" si="275"/>
        <v>23.117647058823529</v>
      </c>
      <c r="Q2558" s="8">
        <f t="shared" si="276"/>
        <v>41222.991400462961</v>
      </c>
      <c r="R2558" s="8">
        <f t="shared" si="277"/>
        <v>41267.991400462961</v>
      </c>
      <c r="S2558" t="s">
        <v>8300</v>
      </c>
      <c r="T2558" t="str">
        <f t="shared" si="278"/>
        <v>music</v>
      </c>
      <c r="U2558" t="str">
        <f t="shared" si="279"/>
        <v>classical music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14">
        <f t="shared" si="273"/>
        <v>29.611111111111111</v>
      </c>
      <c r="N2559" t="b">
        <v>1</v>
      </c>
      <c r="O2559" s="5">
        <f t="shared" si="274"/>
        <v>1.1844444444444444</v>
      </c>
      <c r="P2559" s="14">
        <f t="shared" si="275"/>
        <v>29.611111111111111</v>
      </c>
      <c r="Q2559" s="8">
        <f t="shared" si="276"/>
        <v>41744.745208333334</v>
      </c>
      <c r="R2559" s="8">
        <f t="shared" si="277"/>
        <v>41774.745208333334</v>
      </c>
      <c r="S2559" t="s">
        <v>8300</v>
      </c>
      <c r="T2559" t="str">
        <f t="shared" si="278"/>
        <v>music</v>
      </c>
      <c r="U2559" t="str">
        <f t="shared" si="279"/>
        <v>classical music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14">
        <f t="shared" si="273"/>
        <v>75.611111111111114</v>
      </c>
      <c r="N2560" t="b">
        <v>1</v>
      </c>
      <c r="O2560" s="5">
        <f t="shared" si="274"/>
        <v>1.0888</v>
      </c>
      <c r="P2560" s="14">
        <f t="shared" si="275"/>
        <v>75.611111111111114</v>
      </c>
      <c r="Q2560" s="8">
        <f t="shared" si="276"/>
        <v>42093.860023148154</v>
      </c>
      <c r="R2560" s="8">
        <f t="shared" si="277"/>
        <v>42125.582638888889</v>
      </c>
      <c r="S2560" t="s">
        <v>8300</v>
      </c>
      <c r="T2560" t="str">
        <f t="shared" si="278"/>
        <v>music</v>
      </c>
      <c r="U2560" t="str">
        <f t="shared" si="279"/>
        <v>classical music</v>
      </c>
    </row>
    <row r="2561" spans="1:21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14">
        <f t="shared" si="273"/>
        <v>35.6</v>
      </c>
      <c r="N2561" t="b">
        <v>1</v>
      </c>
      <c r="O2561" s="5">
        <f t="shared" si="274"/>
        <v>1.1125</v>
      </c>
      <c r="P2561" s="14">
        <f t="shared" si="275"/>
        <v>35.6</v>
      </c>
      <c r="Q2561" s="8">
        <f t="shared" si="276"/>
        <v>40829.873657407406</v>
      </c>
      <c r="R2561" s="8">
        <f t="shared" si="277"/>
        <v>40862.817361111112</v>
      </c>
      <c r="S2561" t="s">
        <v>8300</v>
      </c>
      <c r="T2561" t="str">
        <f t="shared" si="278"/>
        <v>music</v>
      </c>
      <c r="U2561" t="str">
        <f t="shared" si="279"/>
        <v>classical music</v>
      </c>
    </row>
    <row r="2562" spans="1:21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14">
        <f t="shared" ref="M2562:M2625" si="280">$E2562/$L2562</f>
        <v>143</v>
      </c>
      <c r="N2562" t="b">
        <v>1</v>
      </c>
      <c r="O2562" s="5">
        <f t="shared" ref="O2562:O2625" si="281">E2562/D2562</f>
        <v>1.0009999999999999</v>
      </c>
      <c r="P2562" s="14">
        <f t="shared" ref="P2562:P2625" si="282">$E2562/$L2562</f>
        <v>143</v>
      </c>
      <c r="Q2562" s="8">
        <f t="shared" ref="Q2562:Q2625" si="283">(((J2562/60)/60)/24)+DATE(1970,1,1)</f>
        <v>42039.951087962967</v>
      </c>
      <c r="R2562" s="8">
        <f t="shared" ref="R2562:R2625" si="284">(((I2562/60)/60)/24)+DATE(1970,1,1)</f>
        <v>42069.951087962967</v>
      </c>
      <c r="S2562" t="s">
        <v>8300</v>
      </c>
      <c r="T2562" t="str">
        <f t="shared" ref="T2562:T2625" si="285">LEFT(S2562, SEARCH("/",S2562,1)-1)</f>
        <v>music</v>
      </c>
      <c r="U2562" t="str">
        <f t="shared" ref="U2562:U2625" si="286">RIGHT(S2562,LEN(S2562)-SEARCH("/",S2562,1))</f>
        <v>classical music</v>
      </c>
    </row>
    <row r="2563" spans="1:21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14" t="e">
        <f t="shared" si="280"/>
        <v>#DIV/0!</v>
      </c>
      <c r="N2563" t="b">
        <v>0</v>
      </c>
      <c r="O2563" s="5">
        <f t="shared" si="281"/>
        <v>0</v>
      </c>
      <c r="P2563" s="14" t="e">
        <f t="shared" si="282"/>
        <v>#DIV/0!</v>
      </c>
      <c r="Q2563" s="8">
        <f t="shared" si="283"/>
        <v>42260.528807870374</v>
      </c>
      <c r="R2563" s="8">
        <f t="shared" si="284"/>
        <v>42290.528807870374</v>
      </c>
      <c r="S2563" t="s">
        <v>8284</v>
      </c>
      <c r="T2563" t="str">
        <f t="shared" si="285"/>
        <v>food</v>
      </c>
      <c r="U2563" t="str">
        <f t="shared" si="286"/>
        <v>food trucks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14">
        <f t="shared" si="280"/>
        <v>25</v>
      </c>
      <c r="N2564" t="b">
        <v>0</v>
      </c>
      <c r="O2564" s="5">
        <f t="shared" si="281"/>
        <v>7.4999999999999997E-3</v>
      </c>
      <c r="P2564" s="14">
        <f t="shared" si="282"/>
        <v>25</v>
      </c>
      <c r="Q2564" s="8">
        <f t="shared" si="283"/>
        <v>42594.524756944447</v>
      </c>
      <c r="R2564" s="8">
        <f t="shared" si="284"/>
        <v>42654.524756944447</v>
      </c>
      <c r="S2564" t="s">
        <v>8284</v>
      </c>
      <c r="T2564" t="str">
        <f t="shared" si="285"/>
        <v>food</v>
      </c>
      <c r="U2564" t="str">
        <f t="shared" si="286"/>
        <v>food trucks</v>
      </c>
    </row>
    <row r="2565" spans="1:2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14" t="e">
        <f t="shared" si="280"/>
        <v>#DIV/0!</v>
      </c>
      <c r="N2565" t="b">
        <v>0</v>
      </c>
      <c r="O2565" s="5">
        <f t="shared" si="281"/>
        <v>0</v>
      </c>
      <c r="P2565" s="14" t="e">
        <f t="shared" si="282"/>
        <v>#DIV/0!</v>
      </c>
      <c r="Q2565" s="8">
        <f t="shared" si="283"/>
        <v>42155.139479166668</v>
      </c>
      <c r="R2565" s="8">
        <f t="shared" si="284"/>
        <v>42215.139479166668</v>
      </c>
      <c r="S2565" t="s">
        <v>8284</v>
      </c>
      <c r="T2565" t="str">
        <f t="shared" si="285"/>
        <v>food</v>
      </c>
      <c r="U2565" t="str">
        <f t="shared" si="286"/>
        <v>food trucks</v>
      </c>
    </row>
    <row r="2566" spans="1:21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14" t="e">
        <f t="shared" si="280"/>
        <v>#DIV/0!</v>
      </c>
      <c r="N2566" t="b">
        <v>0</v>
      </c>
      <c r="O2566" s="5">
        <f t="shared" si="281"/>
        <v>0</v>
      </c>
      <c r="P2566" s="14" t="e">
        <f t="shared" si="282"/>
        <v>#DIV/0!</v>
      </c>
      <c r="Q2566" s="8">
        <f t="shared" si="283"/>
        <v>41822.040497685186</v>
      </c>
      <c r="R2566" s="8">
        <f t="shared" si="284"/>
        <v>41852.040497685186</v>
      </c>
      <c r="S2566" t="s">
        <v>8284</v>
      </c>
      <c r="T2566" t="str">
        <f t="shared" si="285"/>
        <v>food</v>
      </c>
      <c r="U2566" t="str">
        <f t="shared" si="286"/>
        <v>food trucks</v>
      </c>
    </row>
    <row r="2567" spans="1:21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14">
        <f t="shared" si="280"/>
        <v>100</v>
      </c>
      <c r="N2567" t="b">
        <v>0</v>
      </c>
      <c r="O2567" s="5">
        <f t="shared" si="281"/>
        <v>0.01</v>
      </c>
      <c r="P2567" s="14">
        <f t="shared" si="282"/>
        <v>100</v>
      </c>
      <c r="Q2567" s="8">
        <f t="shared" si="283"/>
        <v>42440.650335648148</v>
      </c>
      <c r="R2567" s="8">
        <f t="shared" si="284"/>
        <v>42499.868055555555</v>
      </c>
      <c r="S2567" t="s">
        <v>8284</v>
      </c>
      <c r="T2567" t="str">
        <f t="shared" si="285"/>
        <v>food</v>
      </c>
      <c r="U2567" t="str">
        <f t="shared" si="286"/>
        <v>food trucks</v>
      </c>
    </row>
    <row r="2568" spans="1:21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14" t="e">
        <f t="shared" si="280"/>
        <v>#DIV/0!</v>
      </c>
      <c r="N2568" t="b">
        <v>0</v>
      </c>
      <c r="O2568" s="5">
        <f t="shared" si="281"/>
        <v>0</v>
      </c>
      <c r="P2568" s="14" t="e">
        <f t="shared" si="282"/>
        <v>#DIV/0!</v>
      </c>
      <c r="Q2568" s="8">
        <f t="shared" si="283"/>
        <v>41842.980879629627</v>
      </c>
      <c r="R2568" s="8">
        <f t="shared" si="284"/>
        <v>41872.980879629627</v>
      </c>
      <c r="S2568" t="s">
        <v>8284</v>
      </c>
      <c r="T2568" t="str">
        <f t="shared" si="285"/>
        <v>food</v>
      </c>
      <c r="U2568" t="str">
        <f t="shared" si="286"/>
        <v>food trucks</v>
      </c>
    </row>
    <row r="2569" spans="1:21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14">
        <f t="shared" si="280"/>
        <v>60</v>
      </c>
      <c r="N2569" t="b">
        <v>0</v>
      </c>
      <c r="O2569" s="5">
        <f t="shared" si="281"/>
        <v>2.6666666666666666E-3</v>
      </c>
      <c r="P2569" s="14">
        <f t="shared" si="282"/>
        <v>60</v>
      </c>
      <c r="Q2569" s="8">
        <f t="shared" si="283"/>
        <v>42087.878912037035</v>
      </c>
      <c r="R2569" s="8">
        <f t="shared" si="284"/>
        <v>42117.878912037035</v>
      </c>
      <c r="S2569" t="s">
        <v>8284</v>
      </c>
      <c r="T2569" t="str">
        <f t="shared" si="285"/>
        <v>food</v>
      </c>
      <c r="U2569" t="str">
        <f t="shared" si="286"/>
        <v>food trucks</v>
      </c>
    </row>
    <row r="2570" spans="1:21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14">
        <f t="shared" si="280"/>
        <v>50</v>
      </c>
      <c r="N2570" t="b">
        <v>0</v>
      </c>
      <c r="O2570" s="5">
        <f t="shared" si="281"/>
        <v>5.0000000000000001E-3</v>
      </c>
      <c r="P2570" s="14">
        <f t="shared" si="282"/>
        <v>50</v>
      </c>
      <c r="Q2570" s="8">
        <f t="shared" si="283"/>
        <v>42584.666597222225</v>
      </c>
      <c r="R2570" s="8">
        <f t="shared" si="284"/>
        <v>42614.666597222225</v>
      </c>
      <c r="S2570" t="s">
        <v>8284</v>
      </c>
      <c r="T2570" t="str">
        <f t="shared" si="285"/>
        <v>food</v>
      </c>
      <c r="U2570" t="str">
        <f t="shared" si="286"/>
        <v>food trucks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14">
        <f t="shared" si="280"/>
        <v>72.5</v>
      </c>
      <c r="N2571" t="b">
        <v>0</v>
      </c>
      <c r="O2571" s="5">
        <f t="shared" si="281"/>
        <v>2.2307692307692306E-2</v>
      </c>
      <c r="P2571" s="14">
        <f t="shared" si="282"/>
        <v>72.5</v>
      </c>
      <c r="Q2571" s="8">
        <f t="shared" si="283"/>
        <v>42234.105462962965</v>
      </c>
      <c r="R2571" s="8">
        <f t="shared" si="284"/>
        <v>42264.105462962965</v>
      </c>
      <c r="S2571" t="s">
        <v>8284</v>
      </c>
      <c r="T2571" t="str">
        <f t="shared" si="285"/>
        <v>food</v>
      </c>
      <c r="U2571" t="str">
        <f t="shared" si="286"/>
        <v>food trucks</v>
      </c>
    </row>
    <row r="2572" spans="1:21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14">
        <f t="shared" si="280"/>
        <v>29.5</v>
      </c>
      <c r="N2572" t="b">
        <v>0</v>
      </c>
      <c r="O2572" s="5">
        <f t="shared" si="281"/>
        <v>8.4285714285714294E-3</v>
      </c>
      <c r="P2572" s="14">
        <f t="shared" si="282"/>
        <v>29.5</v>
      </c>
      <c r="Q2572" s="8">
        <f t="shared" si="283"/>
        <v>42744.903182870374</v>
      </c>
      <c r="R2572" s="8">
        <f t="shared" si="284"/>
        <v>42774.903182870374</v>
      </c>
      <c r="S2572" t="s">
        <v>8284</v>
      </c>
      <c r="T2572" t="str">
        <f t="shared" si="285"/>
        <v>food</v>
      </c>
      <c r="U2572" t="str">
        <f t="shared" si="286"/>
        <v>food trucks</v>
      </c>
    </row>
    <row r="2573" spans="1:21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14">
        <f t="shared" si="280"/>
        <v>62.5</v>
      </c>
      <c r="N2573" t="b">
        <v>0</v>
      </c>
      <c r="O2573" s="5">
        <f t="shared" si="281"/>
        <v>2.5000000000000001E-3</v>
      </c>
      <c r="P2573" s="14">
        <f t="shared" si="282"/>
        <v>62.5</v>
      </c>
      <c r="Q2573" s="8">
        <f t="shared" si="283"/>
        <v>42449.341678240744</v>
      </c>
      <c r="R2573" s="8">
        <f t="shared" si="284"/>
        <v>42509.341678240744</v>
      </c>
      <c r="S2573" t="s">
        <v>8284</v>
      </c>
      <c r="T2573" t="str">
        <f t="shared" si="285"/>
        <v>food</v>
      </c>
      <c r="U2573" t="str">
        <f t="shared" si="286"/>
        <v>food trucks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14" t="e">
        <f t="shared" si="280"/>
        <v>#DIV/0!</v>
      </c>
      <c r="N2574" t="b">
        <v>0</v>
      </c>
      <c r="O2574" s="5">
        <f t="shared" si="281"/>
        <v>0</v>
      </c>
      <c r="P2574" s="14" t="e">
        <f t="shared" si="282"/>
        <v>#DIV/0!</v>
      </c>
      <c r="Q2574" s="8">
        <f t="shared" si="283"/>
        <v>42077.119409722218</v>
      </c>
      <c r="R2574" s="8">
        <f t="shared" si="284"/>
        <v>42107.119409722218</v>
      </c>
      <c r="S2574" t="s">
        <v>8284</v>
      </c>
      <c r="T2574" t="str">
        <f t="shared" si="285"/>
        <v>food</v>
      </c>
      <c r="U2574" t="str">
        <f t="shared" si="286"/>
        <v>food trucks</v>
      </c>
    </row>
    <row r="2575" spans="1:21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14" t="e">
        <f t="shared" si="280"/>
        <v>#DIV/0!</v>
      </c>
      <c r="N2575" t="b">
        <v>0</v>
      </c>
      <c r="O2575" s="5">
        <f t="shared" si="281"/>
        <v>0</v>
      </c>
      <c r="P2575" s="14" t="e">
        <f t="shared" si="282"/>
        <v>#DIV/0!</v>
      </c>
      <c r="Q2575" s="8">
        <f t="shared" si="283"/>
        <v>41829.592002314814</v>
      </c>
      <c r="R2575" s="8">
        <f t="shared" si="284"/>
        <v>41874.592002314814</v>
      </c>
      <c r="S2575" t="s">
        <v>8284</v>
      </c>
      <c r="T2575" t="str">
        <f t="shared" si="285"/>
        <v>food</v>
      </c>
      <c r="U2575" t="str">
        <f t="shared" si="286"/>
        <v>food trucks</v>
      </c>
    </row>
    <row r="2576" spans="1:21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14" t="e">
        <f t="shared" si="280"/>
        <v>#DIV/0!</v>
      </c>
      <c r="N2576" t="b">
        <v>0</v>
      </c>
      <c r="O2576" s="5">
        <f t="shared" si="281"/>
        <v>0</v>
      </c>
      <c r="P2576" s="14" t="e">
        <f t="shared" si="282"/>
        <v>#DIV/0!</v>
      </c>
      <c r="Q2576" s="8">
        <f t="shared" si="283"/>
        <v>42487.825752314813</v>
      </c>
      <c r="R2576" s="8">
        <f t="shared" si="284"/>
        <v>42508.825752314813</v>
      </c>
      <c r="S2576" t="s">
        <v>8284</v>
      </c>
      <c r="T2576" t="str">
        <f t="shared" si="285"/>
        <v>food</v>
      </c>
      <c r="U2576" t="str">
        <f t="shared" si="286"/>
        <v>food trucks</v>
      </c>
    </row>
    <row r="2577" spans="1:21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14" t="e">
        <f t="shared" si="280"/>
        <v>#DIV/0!</v>
      </c>
      <c r="N2577" t="b">
        <v>0</v>
      </c>
      <c r="O2577" s="5">
        <f t="shared" si="281"/>
        <v>0</v>
      </c>
      <c r="P2577" s="14" t="e">
        <f t="shared" si="282"/>
        <v>#DIV/0!</v>
      </c>
      <c r="Q2577" s="8">
        <f t="shared" si="283"/>
        <v>41986.108726851846</v>
      </c>
      <c r="R2577" s="8">
        <f t="shared" si="284"/>
        <v>42016.108726851846</v>
      </c>
      <c r="S2577" t="s">
        <v>8284</v>
      </c>
      <c r="T2577" t="str">
        <f t="shared" si="285"/>
        <v>food</v>
      </c>
      <c r="U2577" t="str">
        <f t="shared" si="286"/>
        <v>food trucks</v>
      </c>
    </row>
    <row r="2578" spans="1:2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14" t="e">
        <f t="shared" si="280"/>
        <v>#DIV/0!</v>
      </c>
      <c r="N2578" t="b">
        <v>0</v>
      </c>
      <c r="O2578" s="5">
        <f t="shared" si="281"/>
        <v>0</v>
      </c>
      <c r="P2578" s="14" t="e">
        <f t="shared" si="282"/>
        <v>#DIV/0!</v>
      </c>
      <c r="Q2578" s="8">
        <f t="shared" si="283"/>
        <v>42060.00980324074</v>
      </c>
      <c r="R2578" s="8">
        <f t="shared" si="284"/>
        <v>42104.968136574069</v>
      </c>
      <c r="S2578" t="s">
        <v>8284</v>
      </c>
      <c r="T2578" t="str">
        <f t="shared" si="285"/>
        <v>food</v>
      </c>
      <c r="U2578" t="str">
        <f t="shared" si="286"/>
        <v>food trucks</v>
      </c>
    </row>
    <row r="2579" spans="1:21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14" t="e">
        <f t="shared" si="280"/>
        <v>#DIV/0!</v>
      </c>
      <c r="N2579" t="b">
        <v>0</v>
      </c>
      <c r="O2579" s="5">
        <f t="shared" si="281"/>
        <v>0</v>
      </c>
      <c r="P2579" s="14" t="e">
        <f t="shared" si="282"/>
        <v>#DIV/0!</v>
      </c>
      <c r="Q2579" s="8">
        <f t="shared" si="283"/>
        <v>41830.820567129631</v>
      </c>
      <c r="R2579" s="8">
        <f t="shared" si="284"/>
        <v>41855.820567129631</v>
      </c>
      <c r="S2579" t="s">
        <v>8284</v>
      </c>
      <c r="T2579" t="str">
        <f t="shared" si="285"/>
        <v>food</v>
      </c>
      <c r="U2579" t="str">
        <f t="shared" si="286"/>
        <v>food trucks</v>
      </c>
    </row>
    <row r="2580" spans="1:21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14" t="e">
        <f t="shared" si="280"/>
        <v>#DIV/0!</v>
      </c>
      <c r="N2580" t="b">
        <v>0</v>
      </c>
      <c r="O2580" s="5">
        <f t="shared" si="281"/>
        <v>0</v>
      </c>
      <c r="P2580" s="14" t="e">
        <f t="shared" si="282"/>
        <v>#DIV/0!</v>
      </c>
      <c r="Q2580" s="8">
        <f t="shared" si="283"/>
        <v>42238.022905092599</v>
      </c>
      <c r="R2580" s="8">
        <f t="shared" si="284"/>
        <v>42286.708333333328</v>
      </c>
      <c r="S2580" t="s">
        <v>8284</v>
      </c>
      <c r="T2580" t="str">
        <f t="shared" si="285"/>
        <v>food</v>
      </c>
      <c r="U2580" t="str">
        <f t="shared" si="286"/>
        <v>food trucks</v>
      </c>
    </row>
    <row r="2581" spans="1:21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14">
        <f t="shared" si="280"/>
        <v>23.083333333333332</v>
      </c>
      <c r="N2581" t="b">
        <v>0</v>
      </c>
      <c r="O2581" s="5">
        <f t="shared" si="281"/>
        <v>1.3849999999999999E-3</v>
      </c>
      <c r="P2581" s="14">
        <f t="shared" si="282"/>
        <v>23.083333333333332</v>
      </c>
      <c r="Q2581" s="8">
        <f t="shared" si="283"/>
        <v>41837.829895833333</v>
      </c>
      <c r="R2581" s="8">
        <f t="shared" si="284"/>
        <v>41897.829895833333</v>
      </c>
      <c r="S2581" t="s">
        <v>8284</v>
      </c>
      <c r="T2581" t="str">
        <f t="shared" si="285"/>
        <v>food</v>
      </c>
      <c r="U2581" t="str">
        <f t="shared" si="286"/>
        <v>food trucks</v>
      </c>
    </row>
    <row r="2582" spans="1:21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14">
        <f t="shared" si="280"/>
        <v>25.5</v>
      </c>
      <c r="N2582" t="b">
        <v>0</v>
      </c>
      <c r="O2582" s="5">
        <f t="shared" si="281"/>
        <v>6.0000000000000001E-3</v>
      </c>
      <c r="P2582" s="14">
        <f t="shared" si="282"/>
        <v>25.5</v>
      </c>
      <c r="Q2582" s="8">
        <f t="shared" si="283"/>
        <v>42110.326423611114</v>
      </c>
      <c r="R2582" s="8">
        <f t="shared" si="284"/>
        <v>42140.125</v>
      </c>
      <c r="S2582" t="s">
        <v>8284</v>
      </c>
      <c r="T2582" t="str">
        <f t="shared" si="285"/>
        <v>food</v>
      </c>
      <c r="U2582" t="str">
        <f t="shared" si="286"/>
        <v>food trucks</v>
      </c>
    </row>
    <row r="2583" spans="1:21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14">
        <f t="shared" si="280"/>
        <v>48.18181818181818</v>
      </c>
      <c r="N2583" t="b">
        <v>0</v>
      </c>
      <c r="O2583" s="5">
        <f t="shared" si="281"/>
        <v>0.106</v>
      </c>
      <c r="P2583" s="14">
        <f t="shared" si="282"/>
        <v>48.18181818181818</v>
      </c>
      <c r="Q2583" s="8">
        <f t="shared" si="283"/>
        <v>42294.628449074073</v>
      </c>
      <c r="R2583" s="8">
        <f t="shared" si="284"/>
        <v>42324.670115740737</v>
      </c>
      <c r="S2583" t="s">
        <v>8284</v>
      </c>
      <c r="T2583" t="str">
        <f t="shared" si="285"/>
        <v>food</v>
      </c>
      <c r="U2583" t="str">
        <f t="shared" si="286"/>
        <v>food trucks</v>
      </c>
    </row>
    <row r="2584" spans="1:2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14">
        <f t="shared" si="280"/>
        <v>1</v>
      </c>
      <c r="N2584" t="b">
        <v>0</v>
      </c>
      <c r="O2584" s="5">
        <f t="shared" si="281"/>
        <v>1.1111111111111112E-5</v>
      </c>
      <c r="P2584" s="14">
        <f t="shared" si="282"/>
        <v>1</v>
      </c>
      <c r="Q2584" s="8">
        <f t="shared" si="283"/>
        <v>42642.988819444443</v>
      </c>
      <c r="R2584" s="8">
        <f t="shared" si="284"/>
        <v>42672.988819444443</v>
      </c>
      <c r="S2584" t="s">
        <v>8284</v>
      </c>
      <c r="T2584" t="str">
        <f t="shared" si="285"/>
        <v>food</v>
      </c>
      <c r="U2584" t="str">
        <f t="shared" si="286"/>
        <v>food trucks</v>
      </c>
    </row>
    <row r="2585" spans="1:21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14">
        <f t="shared" si="280"/>
        <v>1</v>
      </c>
      <c r="N2585" t="b">
        <v>0</v>
      </c>
      <c r="O2585" s="5">
        <f t="shared" si="281"/>
        <v>5.0000000000000001E-3</v>
      </c>
      <c r="P2585" s="14">
        <f t="shared" si="282"/>
        <v>1</v>
      </c>
      <c r="Q2585" s="8">
        <f t="shared" si="283"/>
        <v>42019.76944444445</v>
      </c>
      <c r="R2585" s="8">
        <f t="shared" si="284"/>
        <v>42079.727777777778</v>
      </c>
      <c r="S2585" t="s">
        <v>8284</v>
      </c>
      <c r="T2585" t="str">
        <f t="shared" si="285"/>
        <v>food</v>
      </c>
      <c r="U2585" t="str">
        <f t="shared" si="286"/>
        <v>food trucks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14" t="e">
        <f t="shared" si="280"/>
        <v>#DIV/0!</v>
      </c>
      <c r="N2586" t="b">
        <v>0</v>
      </c>
      <c r="O2586" s="5">
        <f t="shared" si="281"/>
        <v>0</v>
      </c>
      <c r="P2586" s="14" t="e">
        <f t="shared" si="282"/>
        <v>#DIV/0!</v>
      </c>
      <c r="Q2586" s="8">
        <f t="shared" si="283"/>
        <v>42140.173252314817</v>
      </c>
      <c r="R2586" s="8">
        <f t="shared" si="284"/>
        <v>42170.173252314817</v>
      </c>
      <c r="S2586" t="s">
        <v>8284</v>
      </c>
      <c r="T2586" t="str">
        <f t="shared" si="285"/>
        <v>food</v>
      </c>
      <c r="U2586" t="str">
        <f t="shared" si="286"/>
        <v>food trucks</v>
      </c>
    </row>
    <row r="2587" spans="1:21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14">
        <f t="shared" si="280"/>
        <v>50</v>
      </c>
      <c r="N2587" t="b">
        <v>0</v>
      </c>
      <c r="O2587" s="5">
        <f t="shared" si="281"/>
        <v>1.6666666666666668E-3</v>
      </c>
      <c r="P2587" s="14">
        <f t="shared" si="282"/>
        <v>50</v>
      </c>
      <c r="Q2587" s="8">
        <f t="shared" si="283"/>
        <v>41795.963333333333</v>
      </c>
      <c r="R2587" s="8">
        <f t="shared" si="284"/>
        <v>41825.963333333333</v>
      </c>
      <c r="S2587" t="s">
        <v>8284</v>
      </c>
      <c r="T2587" t="str">
        <f t="shared" si="285"/>
        <v>food</v>
      </c>
      <c r="U2587" t="str">
        <f t="shared" si="286"/>
        <v>food trucks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14">
        <f t="shared" si="280"/>
        <v>5</v>
      </c>
      <c r="N2588" t="b">
        <v>0</v>
      </c>
      <c r="O2588" s="5">
        <f t="shared" si="281"/>
        <v>1.6666666666666668E-3</v>
      </c>
      <c r="P2588" s="14">
        <f t="shared" si="282"/>
        <v>5</v>
      </c>
      <c r="Q2588" s="8">
        <f t="shared" si="283"/>
        <v>42333.330277777779</v>
      </c>
      <c r="R2588" s="8">
        <f t="shared" si="284"/>
        <v>42363.330277777779</v>
      </c>
      <c r="S2588" t="s">
        <v>8284</v>
      </c>
      <c r="T2588" t="str">
        <f t="shared" si="285"/>
        <v>food</v>
      </c>
      <c r="U2588" t="str">
        <f t="shared" si="286"/>
        <v>food trucks</v>
      </c>
    </row>
    <row r="2589" spans="1:21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14">
        <f t="shared" si="280"/>
        <v>202.83333333333334</v>
      </c>
      <c r="N2589" t="b">
        <v>0</v>
      </c>
      <c r="O2589" s="5">
        <f t="shared" si="281"/>
        <v>2.4340000000000001E-2</v>
      </c>
      <c r="P2589" s="14">
        <f t="shared" si="282"/>
        <v>202.83333333333334</v>
      </c>
      <c r="Q2589" s="8">
        <f t="shared" si="283"/>
        <v>42338.675381944442</v>
      </c>
      <c r="R2589" s="8">
        <f t="shared" si="284"/>
        <v>42368.675381944442</v>
      </c>
      <c r="S2589" t="s">
        <v>8284</v>
      </c>
      <c r="T2589" t="str">
        <f t="shared" si="285"/>
        <v>food</v>
      </c>
      <c r="U2589" t="str">
        <f t="shared" si="286"/>
        <v>food trucks</v>
      </c>
    </row>
    <row r="2590" spans="1:21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14">
        <f t="shared" si="280"/>
        <v>29.125</v>
      </c>
      <c r="N2590" t="b">
        <v>0</v>
      </c>
      <c r="O2590" s="5">
        <f t="shared" si="281"/>
        <v>3.8833333333333331E-2</v>
      </c>
      <c r="P2590" s="14">
        <f t="shared" si="282"/>
        <v>29.125</v>
      </c>
      <c r="Q2590" s="8">
        <f t="shared" si="283"/>
        <v>42042.676226851851</v>
      </c>
      <c r="R2590" s="8">
        <f t="shared" si="284"/>
        <v>42094.551388888889</v>
      </c>
      <c r="S2590" t="s">
        <v>8284</v>
      </c>
      <c r="T2590" t="str">
        <f t="shared" si="285"/>
        <v>food</v>
      </c>
      <c r="U2590" t="str">
        <f t="shared" si="286"/>
        <v>food trucks</v>
      </c>
    </row>
    <row r="2591" spans="1:21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14">
        <f t="shared" si="280"/>
        <v>5</v>
      </c>
      <c r="N2591" t="b">
        <v>0</v>
      </c>
      <c r="O2591" s="5">
        <f t="shared" si="281"/>
        <v>1E-4</v>
      </c>
      <c r="P2591" s="14">
        <f t="shared" si="282"/>
        <v>5</v>
      </c>
      <c r="Q2591" s="8">
        <f t="shared" si="283"/>
        <v>42422.536192129628</v>
      </c>
      <c r="R2591" s="8">
        <f t="shared" si="284"/>
        <v>42452.494525462964</v>
      </c>
      <c r="S2591" t="s">
        <v>8284</v>
      </c>
      <c r="T2591" t="str">
        <f t="shared" si="285"/>
        <v>food</v>
      </c>
      <c r="U2591" t="str">
        <f t="shared" si="286"/>
        <v>food trucks</v>
      </c>
    </row>
    <row r="2592" spans="1:21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14" t="e">
        <f t="shared" si="280"/>
        <v>#DIV/0!</v>
      </c>
      <c r="N2592" t="b">
        <v>0</v>
      </c>
      <c r="O2592" s="5">
        <f t="shared" si="281"/>
        <v>0</v>
      </c>
      <c r="P2592" s="14" t="e">
        <f t="shared" si="282"/>
        <v>#DIV/0!</v>
      </c>
      <c r="Q2592" s="8">
        <f t="shared" si="283"/>
        <v>42388.589085648149</v>
      </c>
      <c r="R2592" s="8">
        <f t="shared" si="284"/>
        <v>42395.589085648149</v>
      </c>
      <c r="S2592" t="s">
        <v>8284</v>
      </c>
      <c r="T2592" t="str">
        <f t="shared" si="285"/>
        <v>food</v>
      </c>
      <c r="U2592" t="str">
        <f t="shared" si="286"/>
        <v>food trucks</v>
      </c>
    </row>
    <row r="2593" spans="1:21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14">
        <f t="shared" si="280"/>
        <v>13</v>
      </c>
      <c r="N2593" t="b">
        <v>0</v>
      </c>
      <c r="O2593" s="5">
        <f t="shared" si="281"/>
        <v>1.7333333333333333E-2</v>
      </c>
      <c r="P2593" s="14">
        <f t="shared" si="282"/>
        <v>13</v>
      </c>
      <c r="Q2593" s="8">
        <f t="shared" si="283"/>
        <v>42382.906527777777</v>
      </c>
      <c r="R2593" s="8">
        <f t="shared" si="284"/>
        <v>42442.864861111113</v>
      </c>
      <c r="S2593" t="s">
        <v>8284</v>
      </c>
      <c r="T2593" t="str">
        <f t="shared" si="285"/>
        <v>food</v>
      </c>
      <c r="U2593" t="str">
        <f t="shared" si="286"/>
        <v>food trucks</v>
      </c>
    </row>
    <row r="2594" spans="1:21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14">
        <f t="shared" si="280"/>
        <v>50</v>
      </c>
      <c r="N2594" t="b">
        <v>0</v>
      </c>
      <c r="O2594" s="5">
        <f t="shared" si="281"/>
        <v>1.6666666666666668E-3</v>
      </c>
      <c r="P2594" s="14">
        <f t="shared" si="282"/>
        <v>50</v>
      </c>
      <c r="Q2594" s="8">
        <f t="shared" si="283"/>
        <v>41887.801168981481</v>
      </c>
      <c r="R2594" s="8">
        <f t="shared" si="284"/>
        <v>41917.801168981481</v>
      </c>
      <c r="S2594" t="s">
        <v>8284</v>
      </c>
      <c r="T2594" t="str">
        <f t="shared" si="285"/>
        <v>food</v>
      </c>
      <c r="U2594" t="str">
        <f t="shared" si="286"/>
        <v>food trucks</v>
      </c>
    </row>
    <row r="2595" spans="1:21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14" t="e">
        <f t="shared" si="280"/>
        <v>#DIV/0!</v>
      </c>
      <c r="N2595" t="b">
        <v>0</v>
      </c>
      <c r="O2595" s="5">
        <f t="shared" si="281"/>
        <v>0</v>
      </c>
      <c r="P2595" s="14" t="e">
        <f t="shared" si="282"/>
        <v>#DIV/0!</v>
      </c>
      <c r="Q2595" s="8">
        <f t="shared" si="283"/>
        <v>42089.84520833334</v>
      </c>
      <c r="R2595" s="8">
        <f t="shared" si="284"/>
        <v>42119.84520833334</v>
      </c>
      <c r="S2595" t="s">
        <v>8284</v>
      </c>
      <c r="T2595" t="str">
        <f t="shared" si="285"/>
        <v>food</v>
      </c>
      <c r="U2595" t="str">
        <f t="shared" si="286"/>
        <v>food trucks</v>
      </c>
    </row>
    <row r="2596" spans="1:21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14">
        <f t="shared" si="280"/>
        <v>1</v>
      </c>
      <c r="N2596" t="b">
        <v>0</v>
      </c>
      <c r="O2596" s="5">
        <f t="shared" si="281"/>
        <v>1.2500000000000001E-5</v>
      </c>
      <c r="P2596" s="14">
        <f t="shared" si="282"/>
        <v>1</v>
      </c>
      <c r="Q2596" s="8">
        <f t="shared" si="283"/>
        <v>41828.967916666668</v>
      </c>
      <c r="R2596" s="8">
        <f t="shared" si="284"/>
        <v>41858.967916666668</v>
      </c>
      <c r="S2596" t="s">
        <v>8284</v>
      </c>
      <c r="T2596" t="str">
        <f t="shared" si="285"/>
        <v>food</v>
      </c>
      <c r="U2596" t="str">
        <f t="shared" si="286"/>
        <v>food trucks</v>
      </c>
    </row>
    <row r="2597" spans="1:2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14">
        <f t="shared" si="280"/>
        <v>96.05263157894737</v>
      </c>
      <c r="N2597" t="b">
        <v>0</v>
      </c>
      <c r="O2597" s="5">
        <f t="shared" si="281"/>
        <v>0.12166666666666667</v>
      </c>
      <c r="P2597" s="14">
        <f t="shared" si="282"/>
        <v>96.05263157894737</v>
      </c>
      <c r="Q2597" s="8">
        <f t="shared" si="283"/>
        <v>42760.244212962964</v>
      </c>
      <c r="R2597" s="8">
        <f t="shared" si="284"/>
        <v>42790.244212962964</v>
      </c>
      <c r="S2597" t="s">
        <v>8284</v>
      </c>
      <c r="T2597" t="str">
        <f t="shared" si="285"/>
        <v>food</v>
      </c>
      <c r="U2597" t="str">
        <f t="shared" si="286"/>
        <v>food trucks</v>
      </c>
    </row>
    <row r="2598" spans="1:21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14">
        <f t="shared" si="280"/>
        <v>305.77777777777777</v>
      </c>
      <c r="N2598" t="b">
        <v>0</v>
      </c>
      <c r="O2598" s="5">
        <f t="shared" si="281"/>
        <v>0.23588571428571428</v>
      </c>
      <c r="P2598" s="14">
        <f t="shared" si="282"/>
        <v>305.77777777777777</v>
      </c>
      <c r="Q2598" s="8">
        <f t="shared" si="283"/>
        <v>41828.664456018516</v>
      </c>
      <c r="R2598" s="8">
        <f t="shared" si="284"/>
        <v>41858.664456018516</v>
      </c>
      <c r="S2598" t="s">
        <v>8284</v>
      </c>
      <c r="T2598" t="str">
        <f t="shared" si="285"/>
        <v>food</v>
      </c>
      <c r="U2598" t="str">
        <f t="shared" si="286"/>
        <v>food trucks</v>
      </c>
    </row>
    <row r="2599" spans="1:21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14">
        <f t="shared" si="280"/>
        <v>12.142857142857142</v>
      </c>
      <c r="N2599" t="b">
        <v>0</v>
      </c>
      <c r="O2599" s="5">
        <f t="shared" si="281"/>
        <v>5.6666666666666664E-2</v>
      </c>
      <c r="P2599" s="14">
        <f t="shared" si="282"/>
        <v>12.142857142857142</v>
      </c>
      <c r="Q2599" s="8">
        <f t="shared" si="283"/>
        <v>42510.341631944444</v>
      </c>
      <c r="R2599" s="8">
        <f t="shared" si="284"/>
        <v>42540.341631944444</v>
      </c>
      <c r="S2599" t="s">
        <v>8284</v>
      </c>
      <c r="T2599" t="str">
        <f t="shared" si="285"/>
        <v>food</v>
      </c>
      <c r="U2599" t="str">
        <f t="shared" si="286"/>
        <v>food trucks</v>
      </c>
    </row>
    <row r="2600" spans="1:21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14">
        <f t="shared" si="280"/>
        <v>83.571428571428569</v>
      </c>
      <c r="N2600" t="b">
        <v>0</v>
      </c>
      <c r="O2600" s="5">
        <f t="shared" si="281"/>
        <v>0.39</v>
      </c>
      <c r="P2600" s="14">
        <f t="shared" si="282"/>
        <v>83.571428571428569</v>
      </c>
      <c r="Q2600" s="8">
        <f t="shared" si="283"/>
        <v>42240.840289351851</v>
      </c>
      <c r="R2600" s="8">
        <f t="shared" si="284"/>
        <v>42270.840289351851</v>
      </c>
      <c r="S2600" t="s">
        <v>8284</v>
      </c>
      <c r="T2600" t="str">
        <f t="shared" si="285"/>
        <v>food</v>
      </c>
      <c r="U2600" t="str">
        <f t="shared" si="286"/>
        <v>food trucks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14">
        <f t="shared" si="280"/>
        <v>18</v>
      </c>
      <c r="N2601" t="b">
        <v>0</v>
      </c>
      <c r="O2601" s="5">
        <f t="shared" si="281"/>
        <v>9.9546510341776348E-3</v>
      </c>
      <c r="P2601" s="14">
        <f t="shared" si="282"/>
        <v>18</v>
      </c>
      <c r="Q2601" s="8">
        <f t="shared" si="283"/>
        <v>41809.754016203704</v>
      </c>
      <c r="R2601" s="8">
        <f t="shared" si="284"/>
        <v>41854.754016203704</v>
      </c>
      <c r="S2601" t="s">
        <v>8284</v>
      </c>
      <c r="T2601" t="str">
        <f t="shared" si="285"/>
        <v>food</v>
      </c>
      <c r="U2601" t="str">
        <f t="shared" si="286"/>
        <v>food trucks</v>
      </c>
    </row>
    <row r="2602" spans="1:21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14">
        <f t="shared" si="280"/>
        <v>115.53333333333333</v>
      </c>
      <c r="N2602" t="b">
        <v>0</v>
      </c>
      <c r="O2602" s="5">
        <f t="shared" si="281"/>
        <v>6.9320000000000007E-2</v>
      </c>
      <c r="P2602" s="14">
        <f t="shared" si="282"/>
        <v>115.53333333333333</v>
      </c>
      <c r="Q2602" s="8">
        <f t="shared" si="283"/>
        <v>42394.900462962964</v>
      </c>
      <c r="R2602" s="8">
        <f t="shared" si="284"/>
        <v>42454.858796296292</v>
      </c>
      <c r="S2602" t="s">
        <v>8284</v>
      </c>
      <c r="T2602" t="str">
        <f t="shared" si="285"/>
        <v>food</v>
      </c>
      <c r="U2602" t="str">
        <f t="shared" si="286"/>
        <v>food trucks</v>
      </c>
    </row>
    <row r="2603" spans="1:21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14">
        <f t="shared" si="280"/>
        <v>21.900662251655628</v>
      </c>
      <c r="N2603" t="b">
        <v>1</v>
      </c>
      <c r="O2603" s="5">
        <f t="shared" si="281"/>
        <v>6.6139999999999999</v>
      </c>
      <c r="P2603" s="14">
        <f t="shared" si="282"/>
        <v>21.900662251655628</v>
      </c>
      <c r="Q2603" s="8">
        <f t="shared" si="283"/>
        <v>41150.902187499996</v>
      </c>
      <c r="R2603" s="8">
        <f t="shared" si="284"/>
        <v>41165.165972222225</v>
      </c>
      <c r="S2603" t="s">
        <v>8301</v>
      </c>
      <c r="T2603" t="str">
        <f t="shared" si="285"/>
        <v>technology</v>
      </c>
      <c r="U2603" t="str">
        <f t="shared" si="286"/>
        <v>space exploration</v>
      </c>
    </row>
    <row r="2604" spans="1:21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14">
        <f t="shared" si="280"/>
        <v>80.022494887525568</v>
      </c>
      <c r="N2604" t="b">
        <v>1</v>
      </c>
      <c r="O2604" s="5">
        <f t="shared" si="281"/>
        <v>3.2609166666666667</v>
      </c>
      <c r="P2604" s="14">
        <f t="shared" si="282"/>
        <v>80.022494887525568</v>
      </c>
      <c r="Q2604" s="8">
        <f t="shared" si="283"/>
        <v>41915.747314814813</v>
      </c>
      <c r="R2604" s="8">
        <f t="shared" si="284"/>
        <v>41955.888888888891</v>
      </c>
      <c r="S2604" t="s">
        <v>8301</v>
      </c>
      <c r="T2604" t="str">
        <f t="shared" si="285"/>
        <v>technology</v>
      </c>
      <c r="U2604" t="str">
        <f t="shared" si="286"/>
        <v>space exploration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14">
        <f t="shared" si="280"/>
        <v>35.520000000000003</v>
      </c>
      <c r="N2605" t="b">
        <v>1</v>
      </c>
      <c r="O2605" s="5">
        <f t="shared" si="281"/>
        <v>1.0148571428571429</v>
      </c>
      <c r="P2605" s="14">
        <f t="shared" si="282"/>
        <v>35.520000000000003</v>
      </c>
      <c r="Q2605" s="8">
        <f t="shared" si="283"/>
        <v>41617.912662037037</v>
      </c>
      <c r="R2605" s="8">
        <f t="shared" si="284"/>
        <v>41631.912662037037</v>
      </c>
      <c r="S2605" t="s">
        <v>8301</v>
      </c>
      <c r="T2605" t="str">
        <f t="shared" si="285"/>
        <v>technology</v>
      </c>
      <c r="U2605" t="str">
        <f t="shared" si="286"/>
        <v>space exploration</v>
      </c>
    </row>
    <row r="2606" spans="1:21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14">
        <f t="shared" si="280"/>
        <v>64.933333333333323</v>
      </c>
      <c r="N2606" t="b">
        <v>1</v>
      </c>
      <c r="O2606" s="5">
        <f t="shared" si="281"/>
        <v>1.0421799999999999</v>
      </c>
      <c r="P2606" s="14">
        <f t="shared" si="282"/>
        <v>64.933333333333323</v>
      </c>
      <c r="Q2606" s="8">
        <f t="shared" si="283"/>
        <v>40998.051192129627</v>
      </c>
      <c r="R2606" s="8">
        <f t="shared" si="284"/>
        <v>41028.051192129627</v>
      </c>
      <c r="S2606" t="s">
        <v>8301</v>
      </c>
      <c r="T2606" t="str">
        <f t="shared" si="285"/>
        <v>technology</v>
      </c>
      <c r="U2606" t="str">
        <f t="shared" si="286"/>
        <v>space exploration</v>
      </c>
    </row>
    <row r="2607" spans="1:21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14">
        <f t="shared" si="280"/>
        <v>60.965703745743475</v>
      </c>
      <c r="N2607" t="b">
        <v>1</v>
      </c>
      <c r="O2607" s="5">
        <f t="shared" si="281"/>
        <v>1.0742157000000001</v>
      </c>
      <c r="P2607" s="14">
        <f t="shared" si="282"/>
        <v>60.965703745743475</v>
      </c>
      <c r="Q2607" s="8">
        <f t="shared" si="283"/>
        <v>42508.541550925926</v>
      </c>
      <c r="R2607" s="8">
        <f t="shared" si="284"/>
        <v>42538.541550925926</v>
      </c>
      <c r="S2607" t="s">
        <v>8301</v>
      </c>
      <c r="T2607" t="str">
        <f t="shared" si="285"/>
        <v>technology</v>
      </c>
      <c r="U2607" t="str">
        <f t="shared" si="286"/>
        <v>space exploration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14">
        <f t="shared" si="280"/>
        <v>31.444155844155844</v>
      </c>
      <c r="N2608" t="b">
        <v>1</v>
      </c>
      <c r="O2608" s="5">
        <f t="shared" si="281"/>
        <v>1.1005454545454545</v>
      </c>
      <c r="P2608" s="14">
        <f t="shared" si="282"/>
        <v>31.444155844155844</v>
      </c>
      <c r="Q2608" s="8">
        <f t="shared" si="283"/>
        <v>41726.712754629632</v>
      </c>
      <c r="R2608" s="8">
        <f t="shared" si="284"/>
        <v>41758.712754629632</v>
      </c>
      <c r="S2608" t="s">
        <v>8301</v>
      </c>
      <c r="T2608" t="str">
        <f t="shared" si="285"/>
        <v>technology</v>
      </c>
      <c r="U2608" t="str">
        <f t="shared" si="286"/>
        <v>space exploration</v>
      </c>
    </row>
    <row r="2609" spans="1:21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14">
        <f t="shared" si="280"/>
        <v>81.949748743718587</v>
      </c>
      <c r="N2609" t="b">
        <v>1</v>
      </c>
      <c r="O2609" s="5">
        <f t="shared" si="281"/>
        <v>4.077</v>
      </c>
      <c r="P2609" s="14">
        <f t="shared" si="282"/>
        <v>81.949748743718587</v>
      </c>
      <c r="Q2609" s="8">
        <f t="shared" si="283"/>
        <v>42184.874675925923</v>
      </c>
      <c r="R2609" s="8">
        <f t="shared" si="284"/>
        <v>42228.083333333328</v>
      </c>
      <c r="S2609" t="s">
        <v>8301</v>
      </c>
      <c r="T2609" t="str">
        <f t="shared" si="285"/>
        <v>technology</v>
      </c>
      <c r="U2609" t="str">
        <f t="shared" si="286"/>
        <v>space exploration</v>
      </c>
    </row>
    <row r="2610" spans="1:21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14">
        <f t="shared" si="280"/>
        <v>58.92763157894737</v>
      </c>
      <c r="N2610" t="b">
        <v>1</v>
      </c>
      <c r="O2610" s="5">
        <f t="shared" si="281"/>
        <v>2.2392500000000002</v>
      </c>
      <c r="P2610" s="14">
        <f t="shared" si="282"/>
        <v>58.92763157894737</v>
      </c>
      <c r="Q2610" s="8">
        <f t="shared" si="283"/>
        <v>42767.801712962959</v>
      </c>
      <c r="R2610" s="8">
        <f t="shared" si="284"/>
        <v>42809</v>
      </c>
      <c r="S2610" t="s">
        <v>8301</v>
      </c>
      <c r="T2610" t="str">
        <f t="shared" si="285"/>
        <v>technology</v>
      </c>
      <c r="U2610" t="str">
        <f t="shared" si="286"/>
        <v>space exploration</v>
      </c>
    </row>
    <row r="2611" spans="1:21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14">
        <f t="shared" si="280"/>
        <v>157.29347633136095</v>
      </c>
      <c r="N2611" t="b">
        <v>1</v>
      </c>
      <c r="O2611" s="5">
        <f t="shared" si="281"/>
        <v>3.038011142857143</v>
      </c>
      <c r="P2611" s="14">
        <f t="shared" si="282"/>
        <v>157.29347633136095</v>
      </c>
      <c r="Q2611" s="8">
        <f t="shared" si="283"/>
        <v>41075.237858796296</v>
      </c>
      <c r="R2611" s="8">
        <f t="shared" si="284"/>
        <v>41105.237858796296</v>
      </c>
      <c r="S2611" t="s">
        <v>8301</v>
      </c>
      <c r="T2611" t="str">
        <f t="shared" si="285"/>
        <v>technology</v>
      </c>
      <c r="U2611" t="str">
        <f t="shared" si="286"/>
        <v>space exploration</v>
      </c>
    </row>
    <row r="2612" spans="1:21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14">
        <f t="shared" si="280"/>
        <v>55.758509532062391</v>
      </c>
      <c r="N2612" t="b">
        <v>1</v>
      </c>
      <c r="O2612" s="5">
        <f t="shared" si="281"/>
        <v>1.4132510432681749</v>
      </c>
      <c r="P2612" s="14">
        <f t="shared" si="282"/>
        <v>55.758509532062391</v>
      </c>
      <c r="Q2612" s="8">
        <f t="shared" si="283"/>
        <v>42564.881076388891</v>
      </c>
      <c r="R2612" s="8">
        <f t="shared" si="284"/>
        <v>42604.290972222225</v>
      </c>
      <c r="S2612" t="s">
        <v>8301</v>
      </c>
      <c r="T2612" t="str">
        <f t="shared" si="285"/>
        <v>technology</v>
      </c>
      <c r="U2612" t="str">
        <f t="shared" si="286"/>
        <v>space exploration</v>
      </c>
    </row>
    <row r="2613" spans="1:21" ht="28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14">
        <f t="shared" si="280"/>
        <v>83.802893802893806</v>
      </c>
      <c r="N2613" t="b">
        <v>1</v>
      </c>
      <c r="O2613" s="5">
        <f t="shared" si="281"/>
        <v>27.906363636363636</v>
      </c>
      <c r="P2613" s="14">
        <f t="shared" si="282"/>
        <v>83.802893802893806</v>
      </c>
      <c r="Q2613" s="8">
        <f t="shared" si="283"/>
        <v>42704.335810185185</v>
      </c>
      <c r="R2613" s="8">
        <f t="shared" si="284"/>
        <v>42737.957638888889</v>
      </c>
      <c r="S2613" t="s">
        <v>8301</v>
      </c>
      <c r="T2613" t="str">
        <f t="shared" si="285"/>
        <v>technology</v>
      </c>
      <c r="U2613" t="str">
        <f t="shared" si="286"/>
        <v>space exploration</v>
      </c>
    </row>
    <row r="2614" spans="1:21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14">
        <f t="shared" si="280"/>
        <v>58.422210884353746</v>
      </c>
      <c r="N2614" t="b">
        <v>1</v>
      </c>
      <c r="O2614" s="5">
        <f t="shared" si="281"/>
        <v>1.7176130000000001</v>
      </c>
      <c r="P2614" s="14">
        <f t="shared" si="282"/>
        <v>58.422210884353746</v>
      </c>
      <c r="Q2614" s="8">
        <f t="shared" si="283"/>
        <v>41982.143171296295</v>
      </c>
      <c r="R2614" s="8">
        <f t="shared" si="284"/>
        <v>42013.143171296295</v>
      </c>
      <c r="S2614" t="s">
        <v>8301</v>
      </c>
      <c r="T2614" t="str">
        <f t="shared" si="285"/>
        <v>technology</v>
      </c>
      <c r="U2614" t="str">
        <f t="shared" si="286"/>
        <v>space exploration</v>
      </c>
    </row>
    <row r="2615" spans="1:21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14">
        <f t="shared" si="280"/>
        <v>270.57142857142856</v>
      </c>
      <c r="N2615" t="b">
        <v>1</v>
      </c>
      <c r="O2615" s="5">
        <f t="shared" si="281"/>
        <v>1.0101333333333333</v>
      </c>
      <c r="P2615" s="14">
        <f t="shared" si="282"/>
        <v>270.57142857142856</v>
      </c>
      <c r="Q2615" s="8">
        <f t="shared" si="283"/>
        <v>41143.81821759259</v>
      </c>
      <c r="R2615" s="8">
        <f t="shared" si="284"/>
        <v>41173.81821759259</v>
      </c>
      <c r="S2615" t="s">
        <v>8301</v>
      </c>
      <c r="T2615" t="str">
        <f t="shared" si="285"/>
        <v>technology</v>
      </c>
      <c r="U2615" t="str">
        <f t="shared" si="286"/>
        <v>space exploration</v>
      </c>
    </row>
    <row r="2616" spans="1:21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14">
        <f t="shared" si="280"/>
        <v>107.1</v>
      </c>
      <c r="N2616" t="b">
        <v>1</v>
      </c>
      <c r="O2616" s="5">
        <f t="shared" si="281"/>
        <v>1.02</v>
      </c>
      <c r="P2616" s="14">
        <f t="shared" si="282"/>
        <v>107.1</v>
      </c>
      <c r="Q2616" s="8">
        <f t="shared" si="283"/>
        <v>41730.708472222221</v>
      </c>
      <c r="R2616" s="8">
        <f t="shared" si="284"/>
        <v>41759.208333333336</v>
      </c>
      <c r="S2616" t="s">
        <v>8301</v>
      </c>
      <c r="T2616" t="str">
        <f t="shared" si="285"/>
        <v>technology</v>
      </c>
      <c r="U2616" t="str">
        <f t="shared" si="286"/>
        <v>space exploration</v>
      </c>
    </row>
    <row r="2617" spans="1:21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14">
        <f t="shared" si="280"/>
        <v>47.180555555555557</v>
      </c>
      <c r="N2617" t="b">
        <v>1</v>
      </c>
      <c r="O2617" s="5">
        <f t="shared" si="281"/>
        <v>1.6976511744127936</v>
      </c>
      <c r="P2617" s="14">
        <f t="shared" si="282"/>
        <v>47.180555555555557</v>
      </c>
      <c r="Q2617" s="8">
        <f t="shared" si="283"/>
        <v>42453.49726851852</v>
      </c>
      <c r="R2617" s="8">
        <f t="shared" si="284"/>
        <v>42490.5</v>
      </c>
      <c r="S2617" t="s">
        <v>8301</v>
      </c>
      <c r="T2617" t="str">
        <f t="shared" si="285"/>
        <v>technology</v>
      </c>
      <c r="U2617" t="str">
        <f t="shared" si="286"/>
        <v>space exploration</v>
      </c>
    </row>
    <row r="2618" spans="1:21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14">
        <f t="shared" si="280"/>
        <v>120.30882352941177</v>
      </c>
      <c r="N2618" t="b">
        <v>1</v>
      </c>
      <c r="O2618" s="5">
        <f t="shared" si="281"/>
        <v>1.14534</v>
      </c>
      <c r="P2618" s="14">
        <f t="shared" si="282"/>
        <v>120.30882352941177</v>
      </c>
      <c r="Q2618" s="8">
        <f t="shared" si="283"/>
        <v>42211.99454861111</v>
      </c>
      <c r="R2618" s="8">
        <f t="shared" si="284"/>
        <v>42241.99454861111</v>
      </c>
      <c r="S2618" t="s">
        <v>8301</v>
      </c>
      <c r="T2618" t="str">
        <f t="shared" si="285"/>
        <v>technology</v>
      </c>
      <c r="U2618" t="str">
        <f t="shared" si="286"/>
        <v>space exploration</v>
      </c>
    </row>
    <row r="2619" spans="1:21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14">
        <f t="shared" si="280"/>
        <v>27.59748427672956</v>
      </c>
      <c r="N2619" t="b">
        <v>1</v>
      </c>
      <c r="O2619" s="5">
        <f t="shared" si="281"/>
        <v>8.7759999999999998</v>
      </c>
      <c r="P2619" s="14">
        <f t="shared" si="282"/>
        <v>27.59748427672956</v>
      </c>
      <c r="Q2619" s="8">
        <f t="shared" si="283"/>
        <v>41902.874432870369</v>
      </c>
      <c r="R2619" s="8">
        <f t="shared" si="284"/>
        <v>41932.874432870369</v>
      </c>
      <c r="S2619" t="s">
        <v>8301</v>
      </c>
      <c r="T2619" t="str">
        <f t="shared" si="285"/>
        <v>technology</v>
      </c>
      <c r="U2619" t="str">
        <f t="shared" si="286"/>
        <v>space exploration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14">
        <f t="shared" si="280"/>
        <v>205.2987012987013</v>
      </c>
      <c r="N2620" t="b">
        <v>1</v>
      </c>
      <c r="O2620" s="5">
        <f t="shared" si="281"/>
        <v>1.0538666666666667</v>
      </c>
      <c r="P2620" s="14">
        <f t="shared" si="282"/>
        <v>205.2987012987013</v>
      </c>
      <c r="Q2620" s="8">
        <f t="shared" si="283"/>
        <v>42279.792372685188</v>
      </c>
      <c r="R2620" s="8">
        <f t="shared" si="284"/>
        <v>42339.834039351852</v>
      </c>
      <c r="S2620" t="s">
        <v>8301</v>
      </c>
      <c r="T2620" t="str">
        <f t="shared" si="285"/>
        <v>technology</v>
      </c>
      <c r="U2620" t="str">
        <f t="shared" si="286"/>
        <v>space exploration</v>
      </c>
    </row>
    <row r="2621" spans="1:21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14">
        <f t="shared" si="280"/>
        <v>35.547169811320757</v>
      </c>
      <c r="N2621" t="b">
        <v>1</v>
      </c>
      <c r="O2621" s="5">
        <f t="shared" si="281"/>
        <v>1.8839999999999999</v>
      </c>
      <c r="P2621" s="14">
        <f t="shared" si="282"/>
        <v>35.547169811320757</v>
      </c>
      <c r="Q2621" s="8">
        <f t="shared" si="283"/>
        <v>42273.884305555555</v>
      </c>
      <c r="R2621" s="8">
        <f t="shared" si="284"/>
        <v>42300.458333333328</v>
      </c>
      <c r="S2621" t="s">
        <v>8301</v>
      </c>
      <c r="T2621" t="str">
        <f t="shared" si="285"/>
        <v>technology</v>
      </c>
      <c r="U2621" t="str">
        <f t="shared" si="286"/>
        <v>space exploration</v>
      </c>
    </row>
    <row r="2622" spans="1:21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14">
        <f t="shared" si="280"/>
        <v>74.639488409272587</v>
      </c>
      <c r="N2622" t="b">
        <v>1</v>
      </c>
      <c r="O2622" s="5">
        <f t="shared" si="281"/>
        <v>1.436523076923077</v>
      </c>
      <c r="P2622" s="14">
        <f t="shared" si="282"/>
        <v>74.639488409272587</v>
      </c>
      <c r="Q2622" s="8">
        <f t="shared" si="283"/>
        <v>42251.16715277778</v>
      </c>
      <c r="R2622" s="8">
        <f t="shared" si="284"/>
        <v>42288.041666666672</v>
      </c>
      <c r="S2622" t="s">
        <v>8301</v>
      </c>
      <c r="T2622" t="str">
        <f t="shared" si="285"/>
        <v>technology</v>
      </c>
      <c r="U2622" t="str">
        <f t="shared" si="286"/>
        <v>space exploration</v>
      </c>
    </row>
    <row r="2623" spans="1:21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14">
        <f t="shared" si="280"/>
        <v>47.058064516129029</v>
      </c>
      <c r="N2623" t="b">
        <v>1</v>
      </c>
      <c r="O2623" s="5">
        <f t="shared" si="281"/>
        <v>1.4588000000000001</v>
      </c>
      <c r="P2623" s="14">
        <f t="shared" si="282"/>
        <v>47.058064516129029</v>
      </c>
      <c r="Q2623" s="8">
        <f t="shared" si="283"/>
        <v>42115.74754629629</v>
      </c>
      <c r="R2623" s="8">
        <f t="shared" si="284"/>
        <v>42145.74754629629</v>
      </c>
      <c r="S2623" t="s">
        <v>8301</v>
      </c>
      <c r="T2623" t="str">
        <f t="shared" si="285"/>
        <v>technology</v>
      </c>
      <c r="U2623" t="str">
        <f t="shared" si="286"/>
        <v>space exploration</v>
      </c>
    </row>
    <row r="2624" spans="1:21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14">
        <f t="shared" si="280"/>
        <v>26.591351351351353</v>
      </c>
      <c r="N2624" t="b">
        <v>1</v>
      </c>
      <c r="O2624" s="5">
        <f t="shared" si="281"/>
        <v>1.3118399999999999</v>
      </c>
      <c r="P2624" s="14">
        <f t="shared" si="282"/>
        <v>26.591351351351353</v>
      </c>
      <c r="Q2624" s="8">
        <f t="shared" si="283"/>
        <v>42689.74324074074</v>
      </c>
      <c r="R2624" s="8">
        <f t="shared" si="284"/>
        <v>42734.74324074074</v>
      </c>
      <c r="S2624" t="s">
        <v>8301</v>
      </c>
      <c r="T2624" t="str">
        <f t="shared" si="285"/>
        <v>technology</v>
      </c>
      <c r="U2624" t="str">
        <f t="shared" si="286"/>
        <v>space exploration</v>
      </c>
    </row>
    <row r="2625" spans="1:21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14">
        <f t="shared" si="280"/>
        <v>36.774193548387096</v>
      </c>
      <c r="N2625" t="b">
        <v>1</v>
      </c>
      <c r="O2625" s="5">
        <f t="shared" si="281"/>
        <v>1.1399999999999999</v>
      </c>
      <c r="P2625" s="14">
        <f t="shared" si="282"/>
        <v>36.774193548387096</v>
      </c>
      <c r="Q2625" s="8">
        <f t="shared" si="283"/>
        <v>42692.256550925929</v>
      </c>
      <c r="R2625" s="8">
        <f t="shared" si="284"/>
        <v>42706.256550925929</v>
      </c>
      <c r="S2625" t="s">
        <v>8301</v>
      </c>
      <c r="T2625" t="str">
        <f t="shared" si="285"/>
        <v>technology</v>
      </c>
      <c r="U2625" t="str">
        <f t="shared" si="286"/>
        <v>space exploration</v>
      </c>
    </row>
    <row r="2626" spans="1:21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14">
        <f t="shared" ref="M2626:M2689" si="287">$E2626/$L2626</f>
        <v>31.820544982698959</v>
      </c>
      <c r="N2626" t="b">
        <v>1</v>
      </c>
      <c r="O2626" s="5">
        <f t="shared" ref="O2626:O2689" si="288">E2626/D2626</f>
        <v>13.794206249999998</v>
      </c>
      <c r="P2626" s="14">
        <f t="shared" ref="P2626:P2689" si="289">$E2626/$L2626</f>
        <v>31.820544982698959</v>
      </c>
      <c r="Q2626" s="8">
        <f t="shared" ref="Q2626:Q2689" si="290">(((J2626/60)/60)/24)+DATE(1970,1,1)</f>
        <v>41144.42155092593</v>
      </c>
      <c r="R2626" s="8">
        <f t="shared" ref="R2626:R2689" si="291">(((I2626/60)/60)/24)+DATE(1970,1,1)</f>
        <v>41165.42155092593</v>
      </c>
      <c r="S2626" t="s">
        <v>8301</v>
      </c>
      <c r="T2626" t="str">
        <f t="shared" ref="T2626:T2689" si="292">LEFT(S2626, SEARCH("/",S2626,1)-1)</f>
        <v>technology</v>
      </c>
      <c r="U2626" t="str">
        <f t="shared" ref="U2626:U2689" si="293">RIGHT(S2626,LEN(S2626)-SEARCH("/",S2626,1))</f>
        <v>space exploration</v>
      </c>
    </row>
    <row r="2627" spans="1:21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14">
        <f t="shared" si="287"/>
        <v>27.576923076923077</v>
      </c>
      <c r="N2627" t="b">
        <v>1</v>
      </c>
      <c r="O2627" s="5">
        <f t="shared" si="288"/>
        <v>9.56</v>
      </c>
      <c r="P2627" s="14">
        <f t="shared" si="289"/>
        <v>27.576923076923077</v>
      </c>
      <c r="Q2627" s="8">
        <f t="shared" si="290"/>
        <v>42658.810277777782</v>
      </c>
      <c r="R2627" s="8">
        <f t="shared" si="291"/>
        <v>42683.851944444439</v>
      </c>
      <c r="S2627" t="s">
        <v>8301</v>
      </c>
      <c r="T2627" t="str">
        <f t="shared" si="292"/>
        <v>technology</v>
      </c>
      <c r="U2627" t="str">
        <f t="shared" si="293"/>
        <v>space exploration</v>
      </c>
    </row>
    <row r="2628" spans="1:21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14">
        <f t="shared" si="287"/>
        <v>56</v>
      </c>
      <c r="N2628" t="b">
        <v>1</v>
      </c>
      <c r="O2628" s="5">
        <f t="shared" si="288"/>
        <v>1.1200000000000001</v>
      </c>
      <c r="P2628" s="14">
        <f t="shared" si="289"/>
        <v>56</v>
      </c>
      <c r="Q2628" s="8">
        <f t="shared" si="290"/>
        <v>42128.628113425926</v>
      </c>
      <c r="R2628" s="8">
        <f t="shared" si="291"/>
        <v>42158.628113425926</v>
      </c>
      <c r="S2628" t="s">
        <v>8301</v>
      </c>
      <c r="T2628" t="str">
        <f t="shared" si="292"/>
        <v>technology</v>
      </c>
      <c r="U2628" t="str">
        <f t="shared" si="293"/>
        <v>space exploration</v>
      </c>
    </row>
    <row r="2629" spans="1:21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14">
        <f t="shared" si="287"/>
        <v>21.555555555555557</v>
      </c>
      <c r="N2629" t="b">
        <v>1</v>
      </c>
      <c r="O2629" s="5">
        <f t="shared" si="288"/>
        <v>6.4666666666666668</v>
      </c>
      <c r="P2629" s="14">
        <f t="shared" si="289"/>
        <v>21.555555555555557</v>
      </c>
      <c r="Q2629" s="8">
        <f t="shared" si="290"/>
        <v>42304.829409722224</v>
      </c>
      <c r="R2629" s="8">
        <f t="shared" si="291"/>
        <v>42334.871076388896</v>
      </c>
      <c r="S2629" t="s">
        <v>8301</v>
      </c>
      <c r="T2629" t="str">
        <f t="shared" si="292"/>
        <v>technology</v>
      </c>
      <c r="U2629" t="str">
        <f t="shared" si="293"/>
        <v>space exploration</v>
      </c>
    </row>
    <row r="2630" spans="1:21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14">
        <f t="shared" si="287"/>
        <v>44.095238095238095</v>
      </c>
      <c r="N2630" t="b">
        <v>1</v>
      </c>
      <c r="O2630" s="5">
        <f t="shared" si="288"/>
        <v>1.1036948748510131</v>
      </c>
      <c r="P2630" s="14">
        <f t="shared" si="289"/>
        <v>44.095238095238095</v>
      </c>
      <c r="Q2630" s="8">
        <f t="shared" si="290"/>
        <v>41953.966053240743</v>
      </c>
      <c r="R2630" s="8">
        <f t="shared" si="291"/>
        <v>41973.966053240743</v>
      </c>
      <c r="S2630" t="s">
        <v>8301</v>
      </c>
      <c r="T2630" t="str">
        <f t="shared" si="292"/>
        <v>technology</v>
      </c>
      <c r="U2630" t="str">
        <f t="shared" si="293"/>
        <v>space exploration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14">
        <f t="shared" si="287"/>
        <v>63.87</v>
      </c>
      <c r="N2631" t="b">
        <v>1</v>
      </c>
      <c r="O2631" s="5">
        <f t="shared" si="288"/>
        <v>1.2774000000000001</v>
      </c>
      <c r="P2631" s="14">
        <f t="shared" si="289"/>
        <v>63.87</v>
      </c>
      <c r="Q2631" s="8">
        <f t="shared" si="290"/>
        <v>42108.538449074069</v>
      </c>
      <c r="R2631" s="8">
        <f t="shared" si="291"/>
        <v>42138.538449074069</v>
      </c>
      <c r="S2631" t="s">
        <v>8301</v>
      </c>
      <c r="T2631" t="str">
        <f t="shared" si="292"/>
        <v>technology</v>
      </c>
      <c r="U2631" t="str">
        <f t="shared" si="293"/>
        <v>space exploration</v>
      </c>
    </row>
    <row r="2632" spans="1:21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14">
        <f t="shared" si="287"/>
        <v>38.987654320987652</v>
      </c>
      <c r="N2632" t="b">
        <v>1</v>
      </c>
      <c r="O2632" s="5">
        <f t="shared" si="288"/>
        <v>1.579</v>
      </c>
      <c r="P2632" s="14">
        <f t="shared" si="289"/>
        <v>38.987654320987652</v>
      </c>
      <c r="Q2632" s="8">
        <f t="shared" si="290"/>
        <v>42524.105462962965</v>
      </c>
      <c r="R2632" s="8">
        <f t="shared" si="291"/>
        <v>42551.416666666672</v>
      </c>
      <c r="S2632" t="s">
        <v>8301</v>
      </c>
      <c r="T2632" t="str">
        <f t="shared" si="292"/>
        <v>technology</v>
      </c>
      <c r="U2632" t="str">
        <f t="shared" si="293"/>
        <v>space exploration</v>
      </c>
    </row>
    <row r="2633" spans="1:21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14">
        <f t="shared" si="287"/>
        <v>80.185489510489504</v>
      </c>
      <c r="N2633" t="b">
        <v>1</v>
      </c>
      <c r="O2633" s="5">
        <f t="shared" si="288"/>
        <v>1.1466525000000001</v>
      </c>
      <c r="P2633" s="14">
        <f t="shared" si="289"/>
        <v>80.185489510489504</v>
      </c>
      <c r="Q2633" s="8">
        <f t="shared" si="290"/>
        <v>42218.169293981482</v>
      </c>
      <c r="R2633" s="8">
        <f t="shared" si="291"/>
        <v>42246.169293981482</v>
      </c>
      <c r="S2633" t="s">
        <v>8301</v>
      </c>
      <c r="T2633" t="str">
        <f t="shared" si="292"/>
        <v>technology</v>
      </c>
      <c r="U2633" t="str">
        <f t="shared" si="293"/>
        <v>space exploration</v>
      </c>
    </row>
    <row r="2634" spans="1:21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14">
        <f t="shared" si="287"/>
        <v>34.904761904761905</v>
      </c>
      <c r="N2634" t="b">
        <v>1</v>
      </c>
      <c r="O2634" s="5">
        <f t="shared" si="288"/>
        <v>1.3700934579439252</v>
      </c>
      <c r="P2634" s="14">
        <f t="shared" si="289"/>
        <v>34.904761904761905</v>
      </c>
      <c r="Q2634" s="8">
        <f t="shared" si="290"/>
        <v>42494.061793981484</v>
      </c>
      <c r="R2634" s="8">
        <f t="shared" si="291"/>
        <v>42519.061793981484</v>
      </c>
      <c r="S2634" t="s">
        <v>8301</v>
      </c>
      <c r="T2634" t="str">
        <f t="shared" si="292"/>
        <v>technology</v>
      </c>
      <c r="U2634" t="str">
        <f t="shared" si="293"/>
        <v>space exploration</v>
      </c>
    </row>
    <row r="2635" spans="1:21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14">
        <f t="shared" si="287"/>
        <v>89.100502512562812</v>
      </c>
      <c r="N2635" t="b">
        <v>1</v>
      </c>
      <c r="O2635" s="5">
        <f t="shared" si="288"/>
        <v>3.5461999999999998</v>
      </c>
      <c r="P2635" s="14">
        <f t="shared" si="289"/>
        <v>89.100502512562812</v>
      </c>
      <c r="Q2635" s="8">
        <f t="shared" si="290"/>
        <v>41667.823287037041</v>
      </c>
      <c r="R2635" s="8">
        <f t="shared" si="291"/>
        <v>41697.958333333336</v>
      </c>
      <c r="S2635" t="s">
        <v>8301</v>
      </c>
      <c r="T2635" t="str">
        <f t="shared" si="292"/>
        <v>technology</v>
      </c>
      <c r="U2635" t="str">
        <f t="shared" si="293"/>
        <v>space exploration</v>
      </c>
    </row>
    <row r="2636" spans="1:21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14">
        <f t="shared" si="287"/>
        <v>39.44</v>
      </c>
      <c r="N2636" t="b">
        <v>1</v>
      </c>
      <c r="O2636" s="5">
        <f t="shared" si="288"/>
        <v>1.0602150537634409</v>
      </c>
      <c r="P2636" s="14">
        <f t="shared" si="289"/>
        <v>39.44</v>
      </c>
      <c r="Q2636" s="8">
        <f t="shared" si="290"/>
        <v>42612.656493055561</v>
      </c>
      <c r="R2636" s="8">
        <f t="shared" si="291"/>
        <v>42642.656493055561</v>
      </c>
      <c r="S2636" t="s">
        <v>8301</v>
      </c>
      <c r="T2636" t="str">
        <f t="shared" si="292"/>
        <v>technology</v>
      </c>
      <c r="U2636" t="str">
        <f t="shared" si="293"/>
        <v>space exploration</v>
      </c>
    </row>
    <row r="2637" spans="1:21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14">
        <f t="shared" si="287"/>
        <v>136.9047619047619</v>
      </c>
      <c r="N2637" t="b">
        <v>1</v>
      </c>
      <c r="O2637" s="5">
        <f t="shared" si="288"/>
        <v>1</v>
      </c>
      <c r="P2637" s="14">
        <f t="shared" si="289"/>
        <v>136.9047619047619</v>
      </c>
      <c r="Q2637" s="8">
        <f t="shared" si="290"/>
        <v>42037.950937500005</v>
      </c>
      <c r="R2637" s="8">
        <f t="shared" si="291"/>
        <v>42072.909270833334</v>
      </c>
      <c r="S2637" t="s">
        <v>8301</v>
      </c>
      <c r="T2637" t="str">
        <f t="shared" si="292"/>
        <v>technology</v>
      </c>
      <c r="U2637" t="str">
        <f t="shared" si="293"/>
        <v>space exploration</v>
      </c>
    </row>
    <row r="2638" spans="1:21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14">
        <f t="shared" si="287"/>
        <v>37.46</v>
      </c>
      <c r="N2638" t="b">
        <v>1</v>
      </c>
      <c r="O2638" s="5">
        <f t="shared" si="288"/>
        <v>1.873</v>
      </c>
      <c r="P2638" s="14">
        <f t="shared" si="289"/>
        <v>37.46</v>
      </c>
      <c r="Q2638" s="8">
        <f t="shared" si="290"/>
        <v>42636.614745370374</v>
      </c>
      <c r="R2638" s="8">
        <f t="shared" si="291"/>
        <v>42659.041666666672</v>
      </c>
      <c r="S2638" t="s">
        <v>8301</v>
      </c>
      <c r="T2638" t="str">
        <f t="shared" si="292"/>
        <v>technology</v>
      </c>
      <c r="U2638" t="str">
        <f t="shared" si="293"/>
        <v>space exploration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14">
        <f t="shared" si="287"/>
        <v>31.96153846153846</v>
      </c>
      <c r="N2639" t="b">
        <v>1</v>
      </c>
      <c r="O2639" s="5">
        <f t="shared" si="288"/>
        <v>1.6619999999999999</v>
      </c>
      <c r="P2639" s="14">
        <f t="shared" si="289"/>
        <v>31.96153846153846</v>
      </c>
      <c r="Q2639" s="8">
        <f t="shared" si="290"/>
        <v>42639.549479166672</v>
      </c>
      <c r="R2639" s="8">
        <f t="shared" si="291"/>
        <v>42655.549479166672</v>
      </c>
      <c r="S2639" t="s">
        <v>8301</v>
      </c>
      <c r="T2639" t="str">
        <f t="shared" si="292"/>
        <v>technology</v>
      </c>
      <c r="U2639" t="str">
        <f t="shared" si="293"/>
        <v>space exploration</v>
      </c>
    </row>
    <row r="2640" spans="1:21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14">
        <f t="shared" si="287"/>
        <v>25.214285714285715</v>
      </c>
      <c r="N2640" t="b">
        <v>1</v>
      </c>
      <c r="O2640" s="5">
        <f t="shared" si="288"/>
        <v>1.0172910662824208</v>
      </c>
      <c r="P2640" s="14">
        <f t="shared" si="289"/>
        <v>25.214285714285715</v>
      </c>
      <c r="Q2640" s="8">
        <f t="shared" si="290"/>
        <v>41989.913136574076</v>
      </c>
      <c r="R2640" s="8">
        <f t="shared" si="291"/>
        <v>42019.913136574076</v>
      </c>
      <c r="S2640" t="s">
        <v>8301</v>
      </c>
      <c r="T2640" t="str">
        <f t="shared" si="292"/>
        <v>technology</v>
      </c>
      <c r="U2640" t="str">
        <f t="shared" si="293"/>
        <v>space exploration</v>
      </c>
    </row>
    <row r="2641" spans="1:21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14">
        <f t="shared" si="287"/>
        <v>10.040816326530612</v>
      </c>
      <c r="N2641" t="b">
        <v>1</v>
      </c>
      <c r="O2641" s="5">
        <f t="shared" si="288"/>
        <v>1.64</v>
      </c>
      <c r="P2641" s="14">
        <f t="shared" si="289"/>
        <v>10.040816326530612</v>
      </c>
      <c r="Q2641" s="8">
        <f t="shared" si="290"/>
        <v>42024.86513888889</v>
      </c>
      <c r="R2641" s="8">
        <f t="shared" si="291"/>
        <v>42054.86513888889</v>
      </c>
      <c r="S2641" t="s">
        <v>8301</v>
      </c>
      <c r="T2641" t="str">
        <f t="shared" si="292"/>
        <v>technology</v>
      </c>
      <c r="U2641" t="str">
        <f t="shared" si="293"/>
        <v>space exploration</v>
      </c>
    </row>
    <row r="2642" spans="1:21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14">
        <f t="shared" si="287"/>
        <v>45.94202898550725</v>
      </c>
      <c r="N2642" t="b">
        <v>1</v>
      </c>
      <c r="O2642" s="5">
        <f t="shared" si="288"/>
        <v>1.0566666666666666</v>
      </c>
      <c r="P2642" s="14">
        <f t="shared" si="289"/>
        <v>45.94202898550725</v>
      </c>
      <c r="Q2642" s="8">
        <f t="shared" si="290"/>
        <v>42103.160578703704</v>
      </c>
      <c r="R2642" s="8">
        <f t="shared" si="291"/>
        <v>42163.160578703704</v>
      </c>
      <c r="S2642" t="s">
        <v>8301</v>
      </c>
      <c r="T2642" t="str">
        <f t="shared" si="292"/>
        <v>technology</v>
      </c>
      <c r="U2642" t="str">
        <f t="shared" si="293"/>
        <v>space exploration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14">
        <f t="shared" si="287"/>
        <v>15</v>
      </c>
      <c r="N2643" t="b">
        <v>0</v>
      </c>
      <c r="O2643" s="5">
        <f t="shared" si="288"/>
        <v>0.01</v>
      </c>
      <c r="P2643" s="14">
        <f t="shared" si="289"/>
        <v>15</v>
      </c>
      <c r="Q2643" s="8">
        <f t="shared" si="290"/>
        <v>41880.827118055553</v>
      </c>
      <c r="R2643" s="8">
        <f t="shared" si="291"/>
        <v>41897.839583333334</v>
      </c>
      <c r="S2643" t="s">
        <v>8301</v>
      </c>
      <c r="T2643" t="str">
        <f t="shared" si="292"/>
        <v>technology</v>
      </c>
      <c r="U2643" t="str">
        <f t="shared" si="293"/>
        <v>space exploration</v>
      </c>
    </row>
    <row r="2644" spans="1:21" ht="43.2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14" t="e">
        <f t="shared" si="287"/>
        <v>#DIV/0!</v>
      </c>
      <c r="N2644" t="b">
        <v>0</v>
      </c>
      <c r="O2644" s="5">
        <f t="shared" si="288"/>
        <v>0</v>
      </c>
      <c r="P2644" s="14" t="e">
        <f t="shared" si="289"/>
        <v>#DIV/0!</v>
      </c>
      <c r="Q2644" s="8">
        <f t="shared" si="290"/>
        <v>42536.246620370366</v>
      </c>
      <c r="R2644" s="8">
        <f t="shared" si="291"/>
        <v>42566.289583333331</v>
      </c>
      <c r="S2644" t="s">
        <v>8301</v>
      </c>
      <c r="T2644" t="str">
        <f t="shared" si="292"/>
        <v>technology</v>
      </c>
      <c r="U2644" t="str">
        <f t="shared" si="293"/>
        <v>space exploration</v>
      </c>
    </row>
    <row r="2645" spans="1:21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14">
        <f t="shared" si="287"/>
        <v>223.58248500999335</v>
      </c>
      <c r="N2645" t="b">
        <v>0</v>
      </c>
      <c r="O2645" s="5">
        <f t="shared" si="288"/>
        <v>0.33559730999999998</v>
      </c>
      <c r="P2645" s="14">
        <f t="shared" si="289"/>
        <v>223.58248500999335</v>
      </c>
      <c r="Q2645" s="8">
        <f t="shared" si="290"/>
        <v>42689.582349537035</v>
      </c>
      <c r="R2645" s="8">
        <f t="shared" si="291"/>
        <v>42725.332638888889</v>
      </c>
      <c r="S2645" t="s">
        <v>8301</v>
      </c>
      <c r="T2645" t="str">
        <f t="shared" si="292"/>
        <v>technology</v>
      </c>
      <c r="U2645" t="str">
        <f t="shared" si="293"/>
        <v>space exploration</v>
      </c>
    </row>
    <row r="2646" spans="1:21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14">
        <f t="shared" si="287"/>
        <v>39.480769230769234</v>
      </c>
      <c r="N2646" t="b">
        <v>0</v>
      </c>
      <c r="O2646" s="5">
        <f t="shared" si="288"/>
        <v>2.053E-2</v>
      </c>
      <c r="P2646" s="14">
        <f t="shared" si="289"/>
        <v>39.480769230769234</v>
      </c>
      <c r="Q2646" s="8">
        <f t="shared" si="290"/>
        <v>42774.792071759264</v>
      </c>
      <c r="R2646" s="8">
        <f t="shared" si="291"/>
        <v>42804.792071759264</v>
      </c>
      <c r="S2646" t="s">
        <v>8301</v>
      </c>
      <c r="T2646" t="str">
        <f t="shared" si="292"/>
        <v>technology</v>
      </c>
      <c r="U2646" t="str">
        <f t="shared" si="293"/>
        <v>space exploration</v>
      </c>
    </row>
    <row r="2647" spans="1:21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14">
        <f t="shared" si="287"/>
        <v>91.304347826086953</v>
      </c>
      <c r="N2647" t="b">
        <v>0</v>
      </c>
      <c r="O2647" s="5">
        <f t="shared" si="288"/>
        <v>0.105</v>
      </c>
      <c r="P2647" s="14">
        <f t="shared" si="289"/>
        <v>91.304347826086953</v>
      </c>
      <c r="Q2647" s="8">
        <f t="shared" si="290"/>
        <v>41921.842627314814</v>
      </c>
      <c r="R2647" s="8">
        <f t="shared" si="291"/>
        <v>41951.884293981479</v>
      </c>
      <c r="S2647" t="s">
        <v>8301</v>
      </c>
      <c r="T2647" t="str">
        <f t="shared" si="292"/>
        <v>technology</v>
      </c>
      <c r="U2647" t="str">
        <f t="shared" si="293"/>
        <v>space exploration</v>
      </c>
    </row>
    <row r="2648" spans="1:21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14">
        <f t="shared" si="287"/>
        <v>78.666205607476627</v>
      </c>
      <c r="N2648" t="b">
        <v>0</v>
      </c>
      <c r="O2648" s="5">
        <f t="shared" si="288"/>
        <v>8.4172839999999999E-2</v>
      </c>
      <c r="P2648" s="14">
        <f t="shared" si="289"/>
        <v>78.666205607476627</v>
      </c>
      <c r="Q2648" s="8">
        <f t="shared" si="290"/>
        <v>42226.313298611116</v>
      </c>
      <c r="R2648" s="8">
        <f t="shared" si="291"/>
        <v>42256.313298611116</v>
      </c>
      <c r="S2648" t="s">
        <v>8301</v>
      </c>
      <c r="T2648" t="str">
        <f t="shared" si="292"/>
        <v>technology</v>
      </c>
      <c r="U2648" t="str">
        <f t="shared" si="293"/>
        <v>space exploration</v>
      </c>
    </row>
    <row r="2649" spans="1:21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14">
        <f t="shared" si="287"/>
        <v>12</v>
      </c>
      <c r="N2649" t="b">
        <v>0</v>
      </c>
      <c r="O2649" s="5">
        <f t="shared" si="288"/>
        <v>1.44E-2</v>
      </c>
      <c r="P2649" s="14">
        <f t="shared" si="289"/>
        <v>12</v>
      </c>
      <c r="Q2649" s="8">
        <f t="shared" si="290"/>
        <v>42200.261793981481</v>
      </c>
      <c r="R2649" s="8">
        <f t="shared" si="291"/>
        <v>42230.261793981481</v>
      </c>
      <c r="S2649" t="s">
        <v>8301</v>
      </c>
      <c r="T2649" t="str">
        <f t="shared" si="292"/>
        <v>technology</v>
      </c>
      <c r="U2649" t="str">
        <f t="shared" si="293"/>
        <v>space exploration</v>
      </c>
    </row>
    <row r="2650" spans="1:21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14">
        <f t="shared" si="287"/>
        <v>17.666666666666668</v>
      </c>
      <c r="N2650" t="b">
        <v>0</v>
      </c>
      <c r="O2650" s="5">
        <f t="shared" si="288"/>
        <v>8.8333333333333337E-3</v>
      </c>
      <c r="P2650" s="14">
        <f t="shared" si="289"/>
        <v>17.666666666666668</v>
      </c>
      <c r="Q2650" s="8">
        <f t="shared" si="290"/>
        <v>42408.714814814812</v>
      </c>
      <c r="R2650" s="8">
        <f t="shared" si="291"/>
        <v>42438.714814814812</v>
      </c>
      <c r="S2650" t="s">
        <v>8301</v>
      </c>
      <c r="T2650" t="str">
        <f t="shared" si="292"/>
        <v>technology</v>
      </c>
      <c r="U2650" t="str">
        <f t="shared" si="293"/>
        <v>space exploration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14">
        <f t="shared" si="287"/>
        <v>41.333333333333336</v>
      </c>
      <c r="N2651" t="b">
        <v>0</v>
      </c>
      <c r="O2651" s="5">
        <f t="shared" si="288"/>
        <v>9.9200000000000004E-4</v>
      </c>
      <c r="P2651" s="14">
        <f t="shared" si="289"/>
        <v>41.333333333333336</v>
      </c>
      <c r="Q2651" s="8">
        <f t="shared" si="290"/>
        <v>42341.99700231482</v>
      </c>
      <c r="R2651" s="8">
        <f t="shared" si="291"/>
        <v>42401.99700231482</v>
      </c>
      <c r="S2651" t="s">
        <v>8301</v>
      </c>
      <c r="T2651" t="str">
        <f t="shared" si="292"/>
        <v>technology</v>
      </c>
      <c r="U2651" t="str">
        <f t="shared" si="293"/>
        <v>space exploration</v>
      </c>
    </row>
    <row r="2652" spans="1:21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14">
        <f t="shared" si="287"/>
        <v>71.599999999999994</v>
      </c>
      <c r="N2652" t="b">
        <v>0</v>
      </c>
      <c r="O2652" s="5">
        <f t="shared" si="288"/>
        <v>5.966666666666667E-3</v>
      </c>
      <c r="P2652" s="14">
        <f t="shared" si="289"/>
        <v>71.599999999999994</v>
      </c>
      <c r="Q2652" s="8">
        <f t="shared" si="290"/>
        <v>42695.624340277776</v>
      </c>
      <c r="R2652" s="8">
        <f t="shared" si="291"/>
        <v>42725.624340277776</v>
      </c>
      <c r="S2652" t="s">
        <v>8301</v>
      </c>
      <c r="T2652" t="str">
        <f t="shared" si="292"/>
        <v>technology</v>
      </c>
      <c r="U2652" t="str">
        <f t="shared" si="293"/>
        <v>space exploration</v>
      </c>
    </row>
    <row r="2653" spans="1:21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14">
        <f t="shared" si="287"/>
        <v>307.8235294117647</v>
      </c>
      <c r="N2653" t="b">
        <v>0</v>
      </c>
      <c r="O2653" s="5">
        <f t="shared" si="288"/>
        <v>1.8689285714285714E-2</v>
      </c>
      <c r="P2653" s="14">
        <f t="shared" si="289"/>
        <v>307.8235294117647</v>
      </c>
      <c r="Q2653" s="8">
        <f t="shared" si="290"/>
        <v>42327.805659722217</v>
      </c>
      <c r="R2653" s="8">
        <f t="shared" si="291"/>
        <v>42355.805659722217</v>
      </c>
      <c r="S2653" t="s">
        <v>8301</v>
      </c>
      <c r="T2653" t="str">
        <f t="shared" si="292"/>
        <v>technology</v>
      </c>
      <c r="U2653" t="str">
        <f t="shared" si="293"/>
        <v>space exploration</v>
      </c>
    </row>
    <row r="2654" spans="1:21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14">
        <f t="shared" si="287"/>
        <v>80.454545454545453</v>
      </c>
      <c r="N2654" t="b">
        <v>0</v>
      </c>
      <c r="O2654" s="5">
        <f t="shared" si="288"/>
        <v>8.8500000000000002E-3</v>
      </c>
      <c r="P2654" s="14">
        <f t="shared" si="289"/>
        <v>80.454545454545453</v>
      </c>
      <c r="Q2654" s="8">
        <f t="shared" si="290"/>
        <v>41953.158854166672</v>
      </c>
      <c r="R2654" s="8">
        <f t="shared" si="291"/>
        <v>41983.158854166672</v>
      </c>
      <c r="S2654" t="s">
        <v>8301</v>
      </c>
      <c r="T2654" t="str">
        <f t="shared" si="292"/>
        <v>technology</v>
      </c>
      <c r="U2654" t="str">
        <f t="shared" si="293"/>
        <v>space exploration</v>
      </c>
    </row>
    <row r="2655" spans="1:21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14">
        <f t="shared" si="287"/>
        <v>83.942857142857136</v>
      </c>
      <c r="N2655" t="b">
        <v>0</v>
      </c>
      <c r="O2655" s="5">
        <f t="shared" si="288"/>
        <v>0.1152156862745098</v>
      </c>
      <c r="P2655" s="14">
        <f t="shared" si="289"/>
        <v>83.942857142857136</v>
      </c>
      <c r="Q2655" s="8">
        <f t="shared" si="290"/>
        <v>41771.651932870373</v>
      </c>
      <c r="R2655" s="8">
        <f t="shared" si="291"/>
        <v>41803.166666666664</v>
      </c>
      <c r="S2655" t="s">
        <v>8301</v>
      </c>
      <c r="T2655" t="str">
        <f t="shared" si="292"/>
        <v>technology</v>
      </c>
      <c r="U2655" t="str">
        <f t="shared" si="293"/>
        <v>space exploration</v>
      </c>
    </row>
    <row r="2656" spans="1:21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14">
        <f t="shared" si="287"/>
        <v>8.5</v>
      </c>
      <c r="N2656" t="b">
        <v>0</v>
      </c>
      <c r="O2656" s="5">
        <f t="shared" si="288"/>
        <v>5.1000000000000004E-4</v>
      </c>
      <c r="P2656" s="14">
        <f t="shared" si="289"/>
        <v>8.5</v>
      </c>
      <c r="Q2656" s="8">
        <f t="shared" si="290"/>
        <v>42055.600995370376</v>
      </c>
      <c r="R2656" s="8">
        <f t="shared" si="291"/>
        <v>42115.559328703705</v>
      </c>
      <c r="S2656" t="s">
        <v>8301</v>
      </c>
      <c r="T2656" t="str">
        <f t="shared" si="292"/>
        <v>technology</v>
      </c>
      <c r="U2656" t="str">
        <f t="shared" si="293"/>
        <v>space exploration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14">
        <f t="shared" si="287"/>
        <v>73.372093023255815</v>
      </c>
      <c r="N2657" t="b">
        <v>0</v>
      </c>
      <c r="O2657" s="5">
        <f t="shared" si="288"/>
        <v>0.21033333333333334</v>
      </c>
      <c r="P2657" s="14">
        <f t="shared" si="289"/>
        <v>73.372093023255815</v>
      </c>
      <c r="Q2657" s="8">
        <f t="shared" si="290"/>
        <v>42381.866284722222</v>
      </c>
      <c r="R2657" s="8">
        <f t="shared" si="291"/>
        <v>42409.833333333328</v>
      </c>
      <c r="S2657" t="s">
        <v>8301</v>
      </c>
      <c r="T2657" t="str">
        <f t="shared" si="292"/>
        <v>technology</v>
      </c>
      <c r="U2657" t="str">
        <f t="shared" si="293"/>
        <v>space exploration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14">
        <f t="shared" si="287"/>
        <v>112.86184210526316</v>
      </c>
      <c r="N2658" t="b">
        <v>0</v>
      </c>
      <c r="O2658" s="5">
        <f t="shared" si="288"/>
        <v>0.11436666666666667</v>
      </c>
      <c r="P2658" s="14">
        <f t="shared" si="289"/>
        <v>112.86184210526316</v>
      </c>
      <c r="Q2658" s="8">
        <f t="shared" si="290"/>
        <v>42767.688518518517</v>
      </c>
      <c r="R2658" s="8">
        <f t="shared" si="291"/>
        <v>42806.791666666672</v>
      </c>
      <c r="S2658" t="s">
        <v>8301</v>
      </c>
      <c r="T2658" t="str">
        <f t="shared" si="292"/>
        <v>technology</v>
      </c>
      <c r="U2658" t="str">
        <f t="shared" si="293"/>
        <v>space exploration</v>
      </c>
    </row>
    <row r="2659" spans="1:21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14">
        <f t="shared" si="287"/>
        <v>95.277627118644077</v>
      </c>
      <c r="N2659" t="b">
        <v>0</v>
      </c>
      <c r="O2659" s="5">
        <f t="shared" si="288"/>
        <v>0.18737933333333334</v>
      </c>
      <c r="P2659" s="14">
        <f t="shared" si="289"/>
        <v>95.277627118644077</v>
      </c>
      <c r="Q2659" s="8">
        <f t="shared" si="290"/>
        <v>42551.928854166668</v>
      </c>
      <c r="R2659" s="8">
        <f t="shared" si="291"/>
        <v>42585.0625</v>
      </c>
      <c r="S2659" t="s">
        <v>8301</v>
      </c>
      <c r="T2659" t="str">
        <f t="shared" si="292"/>
        <v>technology</v>
      </c>
      <c r="U2659" t="str">
        <f t="shared" si="293"/>
        <v>space exploration</v>
      </c>
    </row>
    <row r="2660" spans="1:21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14">
        <f t="shared" si="287"/>
        <v>22.75</v>
      </c>
      <c r="N2660" t="b">
        <v>0</v>
      </c>
      <c r="O2660" s="5">
        <f t="shared" si="288"/>
        <v>9.2857142857142856E-4</v>
      </c>
      <c r="P2660" s="14">
        <f t="shared" si="289"/>
        <v>22.75</v>
      </c>
      <c r="Q2660" s="8">
        <f t="shared" si="290"/>
        <v>42551.884189814817</v>
      </c>
      <c r="R2660" s="8">
        <f t="shared" si="291"/>
        <v>42581.884189814817</v>
      </c>
      <c r="S2660" t="s">
        <v>8301</v>
      </c>
      <c r="T2660" t="str">
        <f t="shared" si="292"/>
        <v>technology</v>
      </c>
      <c r="U2660" t="str">
        <f t="shared" si="293"/>
        <v>space exploration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14">
        <f t="shared" si="287"/>
        <v>133.30000000000001</v>
      </c>
      <c r="N2661" t="b">
        <v>0</v>
      </c>
      <c r="O2661" s="5">
        <f t="shared" si="288"/>
        <v>2.720408163265306E-2</v>
      </c>
      <c r="P2661" s="14">
        <f t="shared" si="289"/>
        <v>133.30000000000001</v>
      </c>
      <c r="Q2661" s="8">
        <f t="shared" si="290"/>
        <v>42082.069560185191</v>
      </c>
      <c r="R2661" s="8">
        <f t="shared" si="291"/>
        <v>42112.069560185191</v>
      </c>
      <c r="S2661" t="s">
        <v>8301</v>
      </c>
      <c r="T2661" t="str">
        <f t="shared" si="292"/>
        <v>technology</v>
      </c>
      <c r="U2661" t="str">
        <f t="shared" si="293"/>
        <v>space exploration</v>
      </c>
    </row>
    <row r="2662" spans="1:21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14">
        <f t="shared" si="287"/>
        <v>3.8</v>
      </c>
      <c r="N2662" t="b">
        <v>0</v>
      </c>
      <c r="O2662" s="5">
        <f t="shared" si="288"/>
        <v>9.5E-4</v>
      </c>
      <c r="P2662" s="14">
        <f t="shared" si="289"/>
        <v>3.8</v>
      </c>
      <c r="Q2662" s="8">
        <f t="shared" si="290"/>
        <v>42272.713171296295</v>
      </c>
      <c r="R2662" s="8">
        <f t="shared" si="291"/>
        <v>42332.754837962959</v>
      </c>
      <c r="S2662" t="s">
        <v>8301</v>
      </c>
      <c r="T2662" t="str">
        <f t="shared" si="292"/>
        <v>technology</v>
      </c>
      <c r="U2662" t="str">
        <f t="shared" si="293"/>
        <v>space exploration</v>
      </c>
    </row>
    <row r="2663" spans="1:21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14">
        <f t="shared" si="287"/>
        <v>85.75</v>
      </c>
      <c r="N2663" t="b">
        <v>1</v>
      </c>
      <c r="O2663" s="5">
        <f t="shared" si="288"/>
        <v>1.0289999999999999</v>
      </c>
      <c r="P2663" s="14">
        <f t="shared" si="289"/>
        <v>85.75</v>
      </c>
      <c r="Q2663" s="8">
        <f t="shared" si="290"/>
        <v>41542.958449074074</v>
      </c>
      <c r="R2663" s="8">
        <f t="shared" si="291"/>
        <v>41572.958449074074</v>
      </c>
      <c r="S2663" t="s">
        <v>8302</v>
      </c>
      <c r="T2663" t="str">
        <f t="shared" si="292"/>
        <v>technology</v>
      </c>
      <c r="U2663" t="str">
        <f t="shared" si="293"/>
        <v>makerspaces</v>
      </c>
    </row>
    <row r="2664" spans="1:21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14">
        <f t="shared" si="287"/>
        <v>267</v>
      </c>
      <c r="N2664" t="b">
        <v>1</v>
      </c>
      <c r="O2664" s="5">
        <f t="shared" si="288"/>
        <v>1.0680000000000001</v>
      </c>
      <c r="P2664" s="14">
        <f t="shared" si="289"/>
        <v>267</v>
      </c>
      <c r="Q2664" s="8">
        <f t="shared" si="290"/>
        <v>42207.746678240743</v>
      </c>
      <c r="R2664" s="8">
        <f t="shared" si="291"/>
        <v>42237.746678240743</v>
      </c>
      <c r="S2664" t="s">
        <v>8302</v>
      </c>
      <c r="T2664" t="str">
        <f t="shared" si="292"/>
        <v>technology</v>
      </c>
      <c r="U2664" t="str">
        <f t="shared" si="293"/>
        <v>makerspaces</v>
      </c>
    </row>
    <row r="2665" spans="1:21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14">
        <f t="shared" si="287"/>
        <v>373.55803571428572</v>
      </c>
      <c r="N2665" t="b">
        <v>1</v>
      </c>
      <c r="O2665" s="5">
        <f t="shared" si="288"/>
        <v>1.0459624999999999</v>
      </c>
      <c r="P2665" s="14">
        <f t="shared" si="289"/>
        <v>373.55803571428572</v>
      </c>
      <c r="Q2665" s="8">
        <f t="shared" si="290"/>
        <v>42222.622766203705</v>
      </c>
      <c r="R2665" s="8">
        <f t="shared" si="291"/>
        <v>42251.625</v>
      </c>
      <c r="S2665" t="s">
        <v>8302</v>
      </c>
      <c r="T2665" t="str">
        <f t="shared" si="292"/>
        <v>technology</v>
      </c>
      <c r="U2665" t="str">
        <f t="shared" si="293"/>
        <v>makerspaces</v>
      </c>
    </row>
    <row r="2666" spans="1:21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14">
        <f t="shared" si="287"/>
        <v>174.03846153846155</v>
      </c>
      <c r="N2666" t="b">
        <v>1</v>
      </c>
      <c r="O2666" s="5">
        <f t="shared" si="288"/>
        <v>1.0342857142857143</v>
      </c>
      <c r="P2666" s="14">
        <f t="shared" si="289"/>
        <v>174.03846153846155</v>
      </c>
      <c r="Q2666" s="8">
        <f t="shared" si="290"/>
        <v>42313.02542824074</v>
      </c>
      <c r="R2666" s="8">
        <f t="shared" si="291"/>
        <v>42347.290972222225</v>
      </c>
      <c r="S2666" t="s">
        <v>8302</v>
      </c>
      <c r="T2666" t="str">
        <f t="shared" si="292"/>
        <v>technology</v>
      </c>
      <c r="U2666" t="str">
        <f t="shared" si="293"/>
        <v>makerspaces</v>
      </c>
    </row>
    <row r="2667" spans="1:21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14">
        <f t="shared" si="287"/>
        <v>93.695652173913047</v>
      </c>
      <c r="N2667" t="b">
        <v>1</v>
      </c>
      <c r="O2667" s="5">
        <f t="shared" si="288"/>
        <v>1.2314285714285715</v>
      </c>
      <c r="P2667" s="14">
        <f t="shared" si="289"/>
        <v>93.695652173913047</v>
      </c>
      <c r="Q2667" s="8">
        <f t="shared" si="290"/>
        <v>42083.895532407405</v>
      </c>
      <c r="R2667" s="8">
        <f t="shared" si="291"/>
        <v>42128.895532407405</v>
      </c>
      <c r="S2667" t="s">
        <v>8302</v>
      </c>
      <c r="T2667" t="str">
        <f t="shared" si="292"/>
        <v>technology</v>
      </c>
      <c r="U2667" t="str">
        <f t="shared" si="293"/>
        <v>makerspaces</v>
      </c>
    </row>
    <row r="2668" spans="1:21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14">
        <f t="shared" si="287"/>
        <v>77.327718446601949</v>
      </c>
      <c r="N2668" t="b">
        <v>1</v>
      </c>
      <c r="O2668" s="5">
        <f t="shared" si="288"/>
        <v>1.592951</v>
      </c>
      <c r="P2668" s="14">
        <f t="shared" si="289"/>
        <v>77.327718446601949</v>
      </c>
      <c r="Q2668" s="8">
        <f t="shared" si="290"/>
        <v>42235.764340277776</v>
      </c>
      <c r="R2668" s="8">
        <f t="shared" si="291"/>
        <v>42272.875</v>
      </c>
      <c r="S2668" t="s">
        <v>8302</v>
      </c>
      <c r="T2668" t="str">
        <f t="shared" si="292"/>
        <v>technology</v>
      </c>
      <c r="U2668" t="str">
        <f t="shared" si="293"/>
        <v>makerspaces</v>
      </c>
    </row>
    <row r="2669" spans="1:21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14">
        <f t="shared" si="287"/>
        <v>92.222222222222229</v>
      </c>
      <c r="N2669" t="b">
        <v>1</v>
      </c>
      <c r="O2669" s="5">
        <f t="shared" si="288"/>
        <v>1.1066666666666667</v>
      </c>
      <c r="P2669" s="14">
        <f t="shared" si="289"/>
        <v>92.222222222222229</v>
      </c>
      <c r="Q2669" s="8">
        <f t="shared" si="290"/>
        <v>42380.926111111112</v>
      </c>
      <c r="R2669" s="8">
        <f t="shared" si="291"/>
        <v>42410.926111111112</v>
      </c>
      <c r="S2669" t="s">
        <v>8302</v>
      </c>
      <c r="T2669" t="str">
        <f t="shared" si="292"/>
        <v>technology</v>
      </c>
      <c r="U2669" t="str">
        <f t="shared" si="293"/>
        <v>makerspaces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14">
        <f t="shared" si="287"/>
        <v>60.964285714285715</v>
      </c>
      <c r="N2670" t="b">
        <v>1</v>
      </c>
      <c r="O2670" s="5">
        <f t="shared" si="288"/>
        <v>1.7070000000000001</v>
      </c>
      <c r="P2670" s="14">
        <f t="shared" si="289"/>
        <v>60.964285714285715</v>
      </c>
      <c r="Q2670" s="8">
        <f t="shared" si="290"/>
        <v>42275.588715277772</v>
      </c>
      <c r="R2670" s="8">
        <f t="shared" si="291"/>
        <v>42317.60555555555</v>
      </c>
      <c r="S2670" t="s">
        <v>8302</v>
      </c>
      <c r="T2670" t="str">
        <f t="shared" si="292"/>
        <v>technology</v>
      </c>
      <c r="U2670" t="str">
        <f t="shared" si="293"/>
        <v>makerspaces</v>
      </c>
    </row>
    <row r="2671" spans="1:21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14">
        <f t="shared" si="287"/>
        <v>91</v>
      </c>
      <c r="N2671" t="b">
        <v>1</v>
      </c>
      <c r="O2671" s="5">
        <f t="shared" si="288"/>
        <v>1.25125</v>
      </c>
      <c r="P2671" s="14">
        <f t="shared" si="289"/>
        <v>91</v>
      </c>
      <c r="Q2671" s="8">
        <f t="shared" si="290"/>
        <v>42319.035833333335</v>
      </c>
      <c r="R2671" s="8">
        <f t="shared" si="291"/>
        <v>42379.035833333335</v>
      </c>
      <c r="S2671" t="s">
        <v>8302</v>
      </c>
      <c r="T2671" t="str">
        <f t="shared" si="292"/>
        <v>technology</v>
      </c>
      <c r="U2671" t="str">
        <f t="shared" si="293"/>
        <v>makerspaces</v>
      </c>
    </row>
    <row r="2672" spans="1:21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14">
        <f t="shared" si="287"/>
        <v>41.583333333333336</v>
      </c>
      <c r="N2672" t="b">
        <v>0</v>
      </c>
      <c r="O2672" s="5">
        <f t="shared" si="288"/>
        <v>6.4158609339642042E-2</v>
      </c>
      <c r="P2672" s="14">
        <f t="shared" si="289"/>
        <v>41.583333333333336</v>
      </c>
      <c r="Q2672" s="8">
        <f t="shared" si="290"/>
        <v>41821.020601851851</v>
      </c>
      <c r="R2672" s="8">
        <f t="shared" si="291"/>
        <v>41849.020601851851</v>
      </c>
      <c r="S2672" t="s">
        <v>8302</v>
      </c>
      <c r="T2672" t="str">
        <f t="shared" si="292"/>
        <v>technology</v>
      </c>
      <c r="U2672" t="str">
        <f t="shared" si="293"/>
        <v>makerspaces</v>
      </c>
    </row>
    <row r="2673" spans="1:21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14">
        <f t="shared" si="287"/>
        <v>33.761904761904759</v>
      </c>
      <c r="N2673" t="b">
        <v>0</v>
      </c>
      <c r="O2673" s="5">
        <f t="shared" si="288"/>
        <v>0.11344</v>
      </c>
      <c r="P2673" s="14">
        <f t="shared" si="289"/>
        <v>33.761904761904759</v>
      </c>
      <c r="Q2673" s="8">
        <f t="shared" si="290"/>
        <v>41962.749027777783</v>
      </c>
      <c r="R2673" s="8">
        <f t="shared" si="291"/>
        <v>41992.818055555559</v>
      </c>
      <c r="S2673" t="s">
        <v>8302</v>
      </c>
      <c r="T2673" t="str">
        <f t="shared" si="292"/>
        <v>technology</v>
      </c>
      <c r="U2673" t="str">
        <f t="shared" si="293"/>
        <v>makerspaces</v>
      </c>
    </row>
    <row r="2674" spans="1:21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14">
        <f t="shared" si="287"/>
        <v>70.61702127659575</v>
      </c>
      <c r="N2674" t="b">
        <v>0</v>
      </c>
      <c r="O2674" s="5">
        <f t="shared" si="288"/>
        <v>0.33189999999999997</v>
      </c>
      <c r="P2674" s="14">
        <f t="shared" si="289"/>
        <v>70.61702127659575</v>
      </c>
      <c r="Q2674" s="8">
        <f t="shared" si="290"/>
        <v>42344.884143518517</v>
      </c>
      <c r="R2674" s="8">
        <f t="shared" si="291"/>
        <v>42366.25</v>
      </c>
      <c r="S2674" t="s">
        <v>8302</v>
      </c>
      <c r="T2674" t="str">
        <f t="shared" si="292"/>
        <v>technology</v>
      </c>
      <c r="U2674" t="str">
        <f t="shared" si="293"/>
        <v>makerspaces</v>
      </c>
    </row>
    <row r="2675" spans="1:21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14">
        <f t="shared" si="287"/>
        <v>167.15151515151516</v>
      </c>
      <c r="N2675" t="b">
        <v>0</v>
      </c>
      <c r="O2675" s="5">
        <f t="shared" si="288"/>
        <v>0.27579999999999999</v>
      </c>
      <c r="P2675" s="14">
        <f t="shared" si="289"/>
        <v>167.15151515151516</v>
      </c>
      <c r="Q2675" s="8">
        <f t="shared" si="290"/>
        <v>41912.541655092595</v>
      </c>
      <c r="R2675" s="8">
        <f t="shared" si="291"/>
        <v>41941.947916666664</v>
      </c>
      <c r="S2675" t="s">
        <v>8302</v>
      </c>
      <c r="T2675" t="str">
        <f t="shared" si="292"/>
        <v>technology</v>
      </c>
      <c r="U2675" t="str">
        <f t="shared" si="293"/>
        <v>makerspaces</v>
      </c>
    </row>
    <row r="2676" spans="1:21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14">
        <f t="shared" si="287"/>
        <v>128.61988304093566</v>
      </c>
      <c r="N2676" t="b">
        <v>0</v>
      </c>
      <c r="O2676" s="5">
        <f t="shared" si="288"/>
        <v>0.62839999999999996</v>
      </c>
      <c r="P2676" s="14">
        <f t="shared" si="289"/>
        <v>128.61988304093566</v>
      </c>
      <c r="Q2676" s="8">
        <f t="shared" si="290"/>
        <v>42529.632754629631</v>
      </c>
      <c r="R2676" s="8">
        <f t="shared" si="291"/>
        <v>42556.207638888889</v>
      </c>
      <c r="S2676" t="s">
        <v>8302</v>
      </c>
      <c r="T2676" t="str">
        <f t="shared" si="292"/>
        <v>technology</v>
      </c>
      <c r="U2676" t="str">
        <f t="shared" si="293"/>
        <v>makerspaces</v>
      </c>
    </row>
    <row r="2677" spans="1:21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14">
        <f t="shared" si="287"/>
        <v>65.41379310344827</v>
      </c>
      <c r="N2677" t="b">
        <v>0</v>
      </c>
      <c r="O2677" s="5">
        <f t="shared" si="288"/>
        <v>7.5880000000000003E-2</v>
      </c>
      <c r="P2677" s="14">
        <f t="shared" si="289"/>
        <v>65.41379310344827</v>
      </c>
      <c r="Q2677" s="8">
        <f t="shared" si="290"/>
        <v>41923.857511574075</v>
      </c>
      <c r="R2677" s="8">
        <f t="shared" si="291"/>
        <v>41953.899178240739</v>
      </c>
      <c r="S2677" t="s">
        <v>8302</v>
      </c>
      <c r="T2677" t="str">
        <f t="shared" si="292"/>
        <v>technology</v>
      </c>
      <c r="U2677" t="str">
        <f t="shared" si="293"/>
        <v>makerspaces</v>
      </c>
    </row>
    <row r="2678" spans="1:21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14">
        <f t="shared" si="287"/>
        <v>117.55555555555556</v>
      </c>
      <c r="N2678" t="b">
        <v>0</v>
      </c>
      <c r="O2678" s="5">
        <f t="shared" si="288"/>
        <v>0.50380952380952382</v>
      </c>
      <c r="P2678" s="14">
        <f t="shared" si="289"/>
        <v>117.55555555555556</v>
      </c>
      <c r="Q2678" s="8">
        <f t="shared" si="290"/>
        <v>42482.624699074076</v>
      </c>
      <c r="R2678" s="8">
        <f t="shared" si="291"/>
        <v>42512.624699074076</v>
      </c>
      <c r="S2678" t="s">
        <v>8302</v>
      </c>
      <c r="T2678" t="str">
        <f t="shared" si="292"/>
        <v>technology</v>
      </c>
      <c r="U2678" t="str">
        <f t="shared" si="293"/>
        <v>makerspaces</v>
      </c>
    </row>
    <row r="2679" spans="1:21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14">
        <f t="shared" si="287"/>
        <v>126.48148148148148</v>
      </c>
      <c r="N2679" t="b">
        <v>0</v>
      </c>
      <c r="O2679" s="5">
        <f t="shared" si="288"/>
        <v>0.17512820512820512</v>
      </c>
      <c r="P2679" s="14">
        <f t="shared" si="289"/>
        <v>126.48148148148148</v>
      </c>
      <c r="Q2679" s="8">
        <f t="shared" si="290"/>
        <v>41793.029432870368</v>
      </c>
      <c r="R2679" s="8">
        <f t="shared" si="291"/>
        <v>41823.029432870368</v>
      </c>
      <c r="S2679" t="s">
        <v>8302</v>
      </c>
      <c r="T2679" t="str">
        <f t="shared" si="292"/>
        <v>technology</v>
      </c>
      <c r="U2679" t="str">
        <f t="shared" si="293"/>
        <v>makerspaces</v>
      </c>
    </row>
    <row r="2680" spans="1:21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14">
        <f t="shared" si="287"/>
        <v>550</v>
      </c>
      <c r="N2680" t="b">
        <v>0</v>
      </c>
      <c r="O2680" s="5">
        <f t="shared" si="288"/>
        <v>1.3750000000000001E-4</v>
      </c>
      <c r="P2680" s="14">
        <f t="shared" si="289"/>
        <v>550</v>
      </c>
      <c r="Q2680" s="8">
        <f t="shared" si="290"/>
        <v>42241.798206018517</v>
      </c>
      <c r="R2680" s="8">
        <f t="shared" si="291"/>
        <v>42271.798206018517</v>
      </c>
      <c r="S2680" t="s">
        <v>8302</v>
      </c>
      <c r="T2680" t="str">
        <f t="shared" si="292"/>
        <v>technology</v>
      </c>
      <c r="U2680" t="str">
        <f t="shared" si="293"/>
        <v>makerspaces</v>
      </c>
    </row>
    <row r="2681" spans="1:21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14">
        <f t="shared" si="287"/>
        <v>44</v>
      </c>
      <c r="N2681" t="b">
        <v>0</v>
      </c>
      <c r="O2681" s="5">
        <f t="shared" si="288"/>
        <v>3.3E-3</v>
      </c>
      <c r="P2681" s="14">
        <f t="shared" si="289"/>
        <v>44</v>
      </c>
      <c r="Q2681" s="8">
        <f t="shared" si="290"/>
        <v>42033.001087962963</v>
      </c>
      <c r="R2681" s="8">
        <f t="shared" si="291"/>
        <v>42063.001087962963</v>
      </c>
      <c r="S2681" t="s">
        <v>8302</v>
      </c>
      <c r="T2681" t="str">
        <f t="shared" si="292"/>
        <v>technology</v>
      </c>
      <c r="U2681" t="str">
        <f t="shared" si="293"/>
        <v>makerspaces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14">
        <f t="shared" si="287"/>
        <v>69</v>
      </c>
      <c r="N2682" t="b">
        <v>0</v>
      </c>
      <c r="O2682" s="5">
        <f t="shared" si="288"/>
        <v>8.6250000000000007E-3</v>
      </c>
      <c r="P2682" s="14">
        <f t="shared" si="289"/>
        <v>69</v>
      </c>
      <c r="Q2682" s="8">
        <f t="shared" si="290"/>
        <v>42436.211701388893</v>
      </c>
      <c r="R2682" s="8">
        <f t="shared" si="291"/>
        <v>42466.170034722221</v>
      </c>
      <c r="S2682" t="s">
        <v>8302</v>
      </c>
      <c r="T2682" t="str">
        <f t="shared" si="292"/>
        <v>technology</v>
      </c>
      <c r="U2682" t="str">
        <f t="shared" si="293"/>
        <v>makerspaces</v>
      </c>
    </row>
    <row r="2683" spans="1:21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14">
        <f t="shared" si="287"/>
        <v>27.5</v>
      </c>
      <c r="N2683" t="b">
        <v>0</v>
      </c>
      <c r="O2683" s="5">
        <f t="shared" si="288"/>
        <v>6.875E-3</v>
      </c>
      <c r="P2683" s="14">
        <f t="shared" si="289"/>
        <v>27.5</v>
      </c>
      <c r="Q2683" s="8">
        <f t="shared" si="290"/>
        <v>41805.895254629628</v>
      </c>
      <c r="R2683" s="8">
        <f t="shared" si="291"/>
        <v>41830.895254629628</v>
      </c>
      <c r="S2683" t="s">
        <v>8284</v>
      </c>
      <c r="T2683" t="str">
        <f t="shared" si="292"/>
        <v>food</v>
      </c>
      <c r="U2683" t="str">
        <f t="shared" si="293"/>
        <v>food trucks</v>
      </c>
    </row>
    <row r="2684" spans="1:21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14">
        <f t="shared" si="287"/>
        <v>84.9</v>
      </c>
      <c r="N2684" t="b">
        <v>0</v>
      </c>
      <c r="O2684" s="5">
        <f t="shared" si="288"/>
        <v>0.28299999999999997</v>
      </c>
      <c r="P2684" s="14">
        <f t="shared" si="289"/>
        <v>84.9</v>
      </c>
      <c r="Q2684" s="8">
        <f t="shared" si="290"/>
        <v>41932.871990740743</v>
      </c>
      <c r="R2684" s="8">
        <f t="shared" si="291"/>
        <v>41965.249305555553</v>
      </c>
      <c r="S2684" t="s">
        <v>8284</v>
      </c>
      <c r="T2684" t="str">
        <f t="shared" si="292"/>
        <v>food</v>
      </c>
      <c r="U2684" t="str">
        <f t="shared" si="293"/>
        <v>food trucks</v>
      </c>
    </row>
    <row r="2685" spans="1:21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14">
        <f t="shared" si="287"/>
        <v>12</v>
      </c>
      <c r="N2685" t="b">
        <v>0</v>
      </c>
      <c r="O2685" s="5">
        <f t="shared" si="288"/>
        <v>2.3999999999999998E-3</v>
      </c>
      <c r="P2685" s="14">
        <f t="shared" si="289"/>
        <v>12</v>
      </c>
      <c r="Q2685" s="8">
        <f t="shared" si="290"/>
        <v>42034.75509259259</v>
      </c>
      <c r="R2685" s="8">
        <f t="shared" si="291"/>
        <v>42064.75509259259</v>
      </c>
      <c r="S2685" t="s">
        <v>8284</v>
      </c>
      <c r="T2685" t="str">
        <f t="shared" si="292"/>
        <v>food</v>
      </c>
      <c r="U2685" t="str">
        <f t="shared" si="293"/>
        <v>food trucks</v>
      </c>
    </row>
    <row r="2686" spans="1:21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14">
        <f t="shared" si="287"/>
        <v>200</v>
      </c>
      <c r="N2686" t="b">
        <v>0</v>
      </c>
      <c r="O2686" s="5">
        <f t="shared" si="288"/>
        <v>1.1428571428571429E-2</v>
      </c>
      <c r="P2686" s="14">
        <f t="shared" si="289"/>
        <v>200</v>
      </c>
      <c r="Q2686" s="8">
        <f t="shared" si="290"/>
        <v>41820.914641203701</v>
      </c>
      <c r="R2686" s="8">
        <f t="shared" si="291"/>
        <v>41860.914641203701</v>
      </c>
      <c r="S2686" t="s">
        <v>8284</v>
      </c>
      <c r="T2686" t="str">
        <f t="shared" si="292"/>
        <v>food</v>
      </c>
      <c r="U2686" t="str">
        <f t="shared" si="293"/>
        <v>food trucks</v>
      </c>
    </row>
    <row r="2687" spans="1:21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14">
        <f t="shared" si="287"/>
        <v>10</v>
      </c>
      <c r="N2687" t="b">
        <v>0</v>
      </c>
      <c r="O2687" s="5">
        <f t="shared" si="288"/>
        <v>2.0000000000000001E-4</v>
      </c>
      <c r="P2687" s="14">
        <f t="shared" si="289"/>
        <v>10</v>
      </c>
      <c r="Q2687" s="8">
        <f t="shared" si="290"/>
        <v>42061.69594907407</v>
      </c>
      <c r="R2687" s="8">
        <f t="shared" si="291"/>
        <v>42121.654282407413</v>
      </c>
      <c r="S2687" t="s">
        <v>8284</v>
      </c>
      <c r="T2687" t="str">
        <f t="shared" si="292"/>
        <v>food</v>
      </c>
      <c r="U2687" t="str">
        <f t="shared" si="293"/>
        <v>food trucks</v>
      </c>
    </row>
    <row r="2688" spans="1:21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14" t="e">
        <f t="shared" si="287"/>
        <v>#DIV/0!</v>
      </c>
      <c r="N2688" t="b">
        <v>0</v>
      </c>
      <c r="O2688" s="5">
        <f t="shared" si="288"/>
        <v>0</v>
      </c>
      <c r="P2688" s="14" t="e">
        <f t="shared" si="289"/>
        <v>#DIV/0!</v>
      </c>
      <c r="Q2688" s="8">
        <f t="shared" si="290"/>
        <v>41892.974803240737</v>
      </c>
      <c r="R2688" s="8">
        <f t="shared" si="291"/>
        <v>41912.974803240737</v>
      </c>
      <c r="S2688" t="s">
        <v>8284</v>
      </c>
      <c r="T2688" t="str">
        <f t="shared" si="292"/>
        <v>food</v>
      </c>
      <c r="U2688" t="str">
        <f t="shared" si="293"/>
        <v>food trucks</v>
      </c>
    </row>
    <row r="2689" spans="1:21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14" t="e">
        <f t="shared" si="287"/>
        <v>#DIV/0!</v>
      </c>
      <c r="N2689" t="b">
        <v>0</v>
      </c>
      <c r="O2689" s="5">
        <f t="shared" si="288"/>
        <v>0</v>
      </c>
      <c r="P2689" s="14" t="e">
        <f t="shared" si="289"/>
        <v>#DIV/0!</v>
      </c>
      <c r="Q2689" s="8">
        <f t="shared" si="290"/>
        <v>42154.64025462963</v>
      </c>
      <c r="R2689" s="8">
        <f t="shared" si="291"/>
        <v>42184.64025462963</v>
      </c>
      <c r="S2689" t="s">
        <v>8284</v>
      </c>
      <c r="T2689" t="str">
        <f t="shared" si="292"/>
        <v>food</v>
      </c>
      <c r="U2689" t="str">
        <f t="shared" si="293"/>
        <v>food trucks</v>
      </c>
    </row>
    <row r="2690" spans="1:2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14">
        <f t="shared" ref="M2690:M2753" si="294">$E2690/$L2690</f>
        <v>5.2857142857142856</v>
      </c>
      <c r="N2690" t="b">
        <v>0</v>
      </c>
      <c r="O2690" s="5">
        <f t="shared" ref="O2690:O2753" si="295">E2690/D2690</f>
        <v>1.48E-3</v>
      </c>
      <c r="P2690" s="14">
        <f t="shared" ref="P2690:P2753" si="296">$E2690/$L2690</f>
        <v>5.2857142857142856</v>
      </c>
      <c r="Q2690" s="8">
        <f t="shared" ref="Q2690:Q2753" si="297">(((J2690/60)/60)/24)+DATE(1970,1,1)</f>
        <v>42028.118865740747</v>
      </c>
      <c r="R2690" s="8">
        <f t="shared" ref="R2690:R2753" si="298">(((I2690/60)/60)/24)+DATE(1970,1,1)</f>
        <v>42059.125</v>
      </c>
      <c r="S2690" t="s">
        <v>8284</v>
      </c>
      <c r="T2690" t="str">
        <f t="shared" ref="T2690:T2753" si="299">LEFT(S2690, SEARCH("/",S2690,1)-1)</f>
        <v>food</v>
      </c>
      <c r="U2690" t="str">
        <f t="shared" ref="U2690:U2753" si="300">RIGHT(S2690,LEN(S2690)-SEARCH("/",S2690,1))</f>
        <v>food trucks</v>
      </c>
    </row>
    <row r="2691" spans="1:21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14">
        <f t="shared" si="294"/>
        <v>1</v>
      </c>
      <c r="N2691" t="b">
        <v>0</v>
      </c>
      <c r="O2691" s="5">
        <f t="shared" si="295"/>
        <v>2.8571428571428571E-5</v>
      </c>
      <c r="P2691" s="14">
        <f t="shared" si="296"/>
        <v>1</v>
      </c>
      <c r="Q2691" s="8">
        <f t="shared" si="297"/>
        <v>42551.961689814809</v>
      </c>
      <c r="R2691" s="8">
        <f t="shared" si="298"/>
        <v>42581.961689814809</v>
      </c>
      <c r="S2691" t="s">
        <v>8284</v>
      </c>
      <c r="T2691" t="str">
        <f t="shared" si="299"/>
        <v>food</v>
      </c>
      <c r="U2691" t="str">
        <f t="shared" si="300"/>
        <v>food trucks</v>
      </c>
    </row>
    <row r="2692" spans="1:21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14">
        <f t="shared" si="294"/>
        <v>72.762711864406782</v>
      </c>
      <c r="N2692" t="b">
        <v>0</v>
      </c>
      <c r="O2692" s="5">
        <f t="shared" si="295"/>
        <v>0.107325</v>
      </c>
      <c r="P2692" s="14">
        <f t="shared" si="296"/>
        <v>72.762711864406782</v>
      </c>
      <c r="Q2692" s="8">
        <f t="shared" si="297"/>
        <v>42113.105046296296</v>
      </c>
      <c r="R2692" s="8">
        <f t="shared" si="298"/>
        <v>42158.105046296296</v>
      </c>
      <c r="S2692" t="s">
        <v>8284</v>
      </c>
      <c r="T2692" t="str">
        <f t="shared" si="299"/>
        <v>food</v>
      </c>
      <c r="U2692" t="str">
        <f t="shared" si="300"/>
        <v>food trucks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14">
        <f t="shared" si="294"/>
        <v>17.5</v>
      </c>
      <c r="N2693" t="b">
        <v>0</v>
      </c>
      <c r="O2693" s="5">
        <f t="shared" si="295"/>
        <v>5.3846153846153844E-4</v>
      </c>
      <c r="P2693" s="14">
        <f t="shared" si="296"/>
        <v>17.5</v>
      </c>
      <c r="Q2693" s="8">
        <f t="shared" si="297"/>
        <v>42089.724039351851</v>
      </c>
      <c r="R2693" s="8">
        <f t="shared" si="298"/>
        <v>42134.724039351851</v>
      </c>
      <c r="S2693" t="s">
        <v>8284</v>
      </c>
      <c r="T2693" t="str">
        <f t="shared" si="299"/>
        <v>food</v>
      </c>
      <c r="U2693" t="str">
        <f t="shared" si="300"/>
        <v>food trucks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14">
        <f t="shared" si="294"/>
        <v>25</v>
      </c>
      <c r="N2694" t="b">
        <v>0</v>
      </c>
      <c r="O2694" s="5">
        <f t="shared" si="295"/>
        <v>7.1428571428571426E-3</v>
      </c>
      <c r="P2694" s="14">
        <f t="shared" si="296"/>
        <v>25</v>
      </c>
      <c r="Q2694" s="8">
        <f t="shared" si="297"/>
        <v>42058.334027777775</v>
      </c>
      <c r="R2694" s="8">
        <f t="shared" si="298"/>
        <v>42088.292361111111</v>
      </c>
      <c r="S2694" t="s">
        <v>8284</v>
      </c>
      <c r="T2694" t="str">
        <f t="shared" si="299"/>
        <v>food</v>
      </c>
      <c r="U2694" t="str">
        <f t="shared" si="300"/>
        <v>food trucks</v>
      </c>
    </row>
    <row r="2695" spans="1:21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14">
        <f t="shared" si="294"/>
        <v>13.333333333333334</v>
      </c>
      <c r="N2695" t="b">
        <v>0</v>
      </c>
      <c r="O2695" s="5">
        <f t="shared" si="295"/>
        <v>8.0000000000000002E-3</v>
      </c>
      <c r="P2695" s="14">
        <f t="shared" si="296"/>
        <v>13.333333333333334</v>
      </c>
      <c r="Q2695" s="8">
        <f t="shared" si="297"/>
        <v>41834.138495370367</v>
      </c>
      <c r="R2695" s="8">
        <f t="shared" si="298"/>
        <v>41864.138495370367</v>
      </c>
      <c r="S2695" t="s">
        <v>8284</v>
      </c>
      <c r="T2695" t="str">
        <f t="shared" si="299"/>
        <v>food</v>
      </c>
      <c r="U2695" t="str">
        <f t="shared" si="300"/>
        <v>food trucks</v>
      </c>
    </row>
    <row r="2696" spans="1:21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14">
        <f t="shared" si="294"/>
        <v>1</v>
      </c>
      <c r="N2696" t="b">
        <v>0</v>
      </c>
      <c r="O2696" s="5">
        <f t="shared" si="295"/>
        <v>3.3333333333333335E-5</v>
      </c>
      <c r="P2696" s="14">
        <f t="shared" si="296"/>
        <v>1</v>
      </c>
      <c r="Q2696" s="8">
        <f t="shared" si="297"/>
        <v>41878.140497685185</v>
      </c>
      <c r="R2696" s="8">
        <f t="shared" si="298"/>
        <v>41908.140497685185</v>
      </c>
      <c r="S2696" t="s">
        <v>8284</v>
      </c>
      <c r="T2696" t="str">
        <f t="shared" si="299"/>
        <v>food</v>
      </c>
      <c r="U2696" t="str">
        <f t="shared" si="300"/>
        <v>food trucks</v>
      </c>
    </row>
    <row r="2697" spans="1:21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14">
        <f t="shared" si="294"/>
        <v>23.666666666666668</v>
      </c>
      <c r="N2697" t="b">
        <v>0</v>
      </c>
      <c r="O2697" s="5">
        <f t="shared" si="295"/>
        <v>4.7333333333333333E-3</v>
      </c>
      <c r="P2697" s="14">
        <f t="shared" si="296"/>
        <v>23.666666666666668</v>
      </c>
      <c r="Q2697" s="8">
        <f t="shared" si="297"/>
        <v>42048.181921296295</v>
      </c>
      <c r="R2697" s="8">
        <f t="shared" si="298"/>
        <v>42108.14025462963</v>
      </c>
      <c r="S2697" t="s">
        <v>8284</v>
      </c>
      <c r="T2697" t="str">
        <f t="shared" si="299"/>
        <v>food</v>
      </c>
      <c r="U2697" t="str">
        <f t="shared" si="300"/>
        <v>food trucks</v>
      </c>
    </row>
    <row r="2698" spans="1:21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14">
        <f t="shared" si="294"/>
        <v>89.21052631578948</v>
      </c>
      <c r="N2698" t="b">
        <v>0</v>
      </c>
      <c r="O2698" s="5">
        <f t="shared" si="295"/>
        <v>5.6500000000000002E-2</v>
      </c>
      <c r="P2698" s="14">
        <f t="shared" si="296"/>
        <v>89.21052631578948</v>
      </c>
      <c r="Q2698" s="8">
        <f t="shared" si="297"/>
        <v>41964.844444444447</v>
      </c>
      <c r="R2698" s="8">
        <f t="shared" si="298"/>
        <v>41998.844444444447</v>
      </c>
      <c r="S2698" t="s">
        <v>8284</v>
      </c>
      <c r="T2698" t="str">
        <f t="shared" si="299"/>
        <v>food</v>
      </c>
      <c r="U2698" t="str">
        <f t="shared" si="300"/>
        <v>food trucks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14">
        <f t="shared" si="294"/>
        <v>116.55769230769231</v>
      </c>
      <c r="N2699" t="b">
        <v>0</v>
      </c>
      <c r="O2699" s="5">
        <f t="shared" si="295"/>
        <v>0.26352173913043481</v>
      </c>
      <c r="P2699" s="14">
        <f t="shared" si="296"/>
        <v>116.55769230769231</v>
      </c>
      <c r="Q2699" s="8">
        <f t="shared" si="297"/>
        <v>42187.940081018518</v>
      </c>
      <c r="R2699" s="8">
        <f t="shared" si="298"/>
        <v>42218.916666666672</v>
      </c>
      <c r="S2699" t="s">
        <v>8284</v>
      </c>
      <c r="T2699" t="str">
        <f t="shared" si="299"/>
        <v>food</v>
      </c>
      <c r="U2699" t="str">
        <f t="shared" si="300"/>
        <v>food trucks</v>
      </c>
    </row>
    <row r="2700" spans="1:21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14">
        <f t="shared" si="294"/>
        <v>13.005000000000001</v>
      </c>
      <c r="N2700" t="b">
        <v>0</v>
      </c>
      <c r="O2700" s="5">
        <f t="shared" si="295"/>
        <v>3.2512500000000002E-3</v>
      </c>
      <c r="P2700" s="14">
        <f t="shared" si="296"/>
        <v>13.005000000000001</v>
      </c>
      <c r="Q2700" s="8">
        <f t="shared" si="297"/>
        <v>41787.898240740738</v>
      </c>
      <c r="R2700" s="8">
        <f t="shared" si="298"/>
        <v>41817.898240740738</v>
      </c>
      <c r="S2700" t="s">
        <v>8284</v>
      </c>
      <c r="T2700" t="str">
        <f t="shared" si="299"/>
        <v>food</v>
      </c>
      <c r="U2700" t="str">
        <f t="shared" si="300"/>
        <v>food trucks</v>
      </c>
    </row>
    <row r="2701" spans="1:21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14" t="e">
        <f t="shared" si="294"/>
        <v>#DIV/0!</v>
      </c>
      <c r="N2701" t="b">
        <v>0</v>
      </c>
      <c r="O2701" s="5">
        <f t="shared" si="295"/>
        <v>0</v>
      </c>
      <c r="P2701" s="14" t="e">
        <f t="shared" si="296"/>
        <v>#DIV/0!</v>
      </c>
      <c r="Q2701" s="8">
        <f t="shared" si="297"/>
        <v>41829.896562499998</v>
      </c>
      <c r="R2701" s="8">
        <f t="shared" si="298"/>
        <v>41859.896562499998</v>
      </c>
      <c r="S2701" t="s">
        <v>8284</v>
      </c>
      <c r="T2701" t="str">
        <f t="shared" si="299"/>
        <v>food</v>
      </c>
      <c r="U2701" t="str">
        <f t="shared" si="300"/>
        <v>food trucks</v>
      </c>
    </row>
    <row r="2702" spans="1:21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14">
        <f t="shared" si="294"/>
        <v>17.5</v>
      </c>
      <c r="N2702" t="b">
        <v>0</v>
      </c>
      <c r="O2702" s="5">
        <f t="shared" si="295"/>
        <v>7.0007000700070005E-3</v>
      </c>
      <c r="P2702" s="14">
        <f t="shared" si="296"/>
        <v>17.5</v>
      </c>
      <c r="Q2702" s="8">
        <f t="shared" si="297"/>
        <v>41870.87467592593</v>
      </c>
      <c r="R2702" s="8">
        <f t="shared" si="298"/>
        <v>41900.87467592593</v>
      </c>
      <c r="S2702" t="s">
        <v>8284</v>
      </c>
      <c r="T2702" t="str">
        <f t="shared" si="299"/>
        <v>food</v>
      </c>
      <c r="U2702" t="str">
        <f t="shared" si="300"/>
        <v>food trucks</v>
      </c>
    </row>
    <row r="2703" spans="1:21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14">
        <f t="shared" si="294"/>
        <v>34.130434782608695</v>
      </c>
      <c r="N2703" t="b">
        <v>0</v>
      </c>
      <c r="O2703" s="5">
        <f t="shared" si="295"/>
        <v>0.46176470588235297</v>
      </c>
      <c r="P2703" s="14">
        <f t="shared" si="296"/>
        <v>34.130434782608695</v>
      </c>
      <c r="Q2703" s="8">
        <f t="shared" si="297"/>
        <v>42801.774699074071</v>
      </c>
      <c r="R2703" s="8">
        <f t="shared" si="298"/>
        <v>42832.733032407406</v>
      </c>
      <c r="S2703" t="s">
        <v>8303</v>
      </c>
      <c r="T2703" t="str">
        <f t="shared" si="299"/>
        <v>theater</v>
      </c>
      <c r="U2703" t="str">
        <f t="shared" si="300"/>
        <v>spaces</v>
      </c>
    </row>
    <row r="2704" spans="1:21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14">
        <f t="shared" si="294"/>
        <v>132.34615384615384</v>
      </c>
      <c r="N2704" t="b">
        <v>0</v>
      </c>
      <c r="O2704" s="5">
        <f t="shared" si="295"/>
        <v>0.34410000000000002</v>
      </c>
      <c r="P2704" s="14">
        <f t="shared" si="296"/>
        <v>132.34615384615384</v>
      </c>
      <c r="Q2704" s="8">
        <f t="shared" si="297"/>
        <v>42800.801817129628</v>
      </c>
      <c r="R2704" s="8">
        <f t="shared" si="298"/>
        <v>42830.760150462964</v>
      </c>
      <c r="S2704" t="s">
        <v>8303</v>
      </c>
      <c r="T2704" t="str">
        <f t="shared" si="299"/>
        <v>theater</v>
      </c>
      <c r="U2704" t="str">
        <f t="shared" si="300"/>
        <v>spaces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14">
        <f t="shared" si="294"/>
        <v>922.22222222222217</v>
      </c>
      <c r="N2705" t="b">
        <v>0</v>
      </c>
      <c r="O2705" s="5">
        <f t="shared" si="295"/>
        <v>1.0375000000000001</v>
      </c>
      <c r="P2705" s="14">
        <f t="shared" si="296"/>
        <v>922.22222222222217</v>
      </c>
      <c r="Q2705" s="8">
        <f t="shared" si="297"/>
        <v>42756.690162037034</v>
      </c>
      <c r="R2705" s="8">
        <f t="shared" si="298"/>
        <v>42816.648495370369</v>
      </c>
      <c r="S2705" t="s">
        <v>8303</v>
      </c>
      <c r="T2705" t="str">
        <f t="shared" si="299"/>
        <v>theater</v>
      </c>
      <c r="U2705" t="str">
        <f t="shared" si="300"/>
        <v>spaces</v>
      </c>
    </row>
    <row r="2706" spans="1:21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14">
        <f t="shared" si="294"/>
        <v>163.57142857142858</v>
      </c>
      <c r="N2706" t="b">
        <v>0</v>
      </c>
      <c r="O2706" s="5">
        <f t="shared" si="295"/>
        <v>6.0263157894736845E-2</v>
      </c>
      <c r="P2706" s="14">
        <f t="shared" si="296"/>
        <v>163.57142857142858</v>
      </c>
      <c r="Q2706" s="8">
        <f t="shared" si="297"/>
        <v>42787.862430555557</v>
      </c>
      <c r="R2706" s="8">
        <f t="shared" si="298"/>
        <v>42830.820763888885</v>
      </c>
      <c r="S2706" t="s">
        <v>8303</v>
      </c>
      <c r="T2706" t="str">
        <f t="shared" si="299"/>
        <v>theater</v>
      </c>
      <c r="U2706" t="str">
        <f t="shared" si="300"/>
        <v>spaces</v>
      </c>
    </row>
    <row r="2707" spans="1:2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14">
        <f t="shared" si="294"/>
        <v>217.375</v>
      </c>
      <c r="N2707" t="b">
        <v>0</v>
      </c>
      <c r="O2707" s="5">
        <f t="shared" si="295"/>
        <v>0.10539393939393939</v>
      </c>
      <c r="P2707" s="14">
        <f t="shared" si="296"/>
        <v>217.375</v>
      </c>
      <c r="Q2707" s="8">
        <f t="shared" si="297"/>
        <v>42773.916180555556</v>
      </c>
      <c r="R2707" s="8">
        <f t="shared" si="298"/>
        <v>42818.874513888892</v>
      </c>
      <c r="S2707" t="s">
        <v>8303</v>
      </c>
      <c r="T2707" t="str">
        <f t="shared" si="299"/>
        <v>theater</v>
      </c>
      <c r="U2707" t="str">
        <f t="shared" si="300"/>
        <v>spaces</v>
      </c>
    </row>
    <row r="2708" spans="1:21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14">
        <f t="shared" si="294"/>
        <v>149.44486692015209</v>
      </c>
      <c r="N2708" t="b">
        <v>1</v>
      </c>
      <c r="O2708" s="5">
        <f t="shared" si="295"/>
        <v>1.1229714285714285</v>
      </c>
      <c r="P2708" s="14">
        <f t="shared" si="296"/>
        <v>149.44486692015209</v>
      </c>
      <c r="Q2708" s="8">
        <f t="shared" si="297"/>
        <v>41899.294942129629</v>
      </c>
      <c r="R2708" s="8">
        <f t="shared" si="298"/>
        <v>41928.290972222225</v>
      </c>
      <c r="S2708" t="s">
        <v>8303</v>
      </c>
      <c r="T2708" t="str">
        <f t="shared" si="299"/>
        <v>theater</v>
      </c>
      <c r="U2708" t="str">
        <f t="shared" si="300"/>
        <v>spaces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14">
        <f t="shared" si="294"/>
        <v>71.237487309644663</v>
      </c>
      <c r="N2709" t="b">
        <v>1</v>
      </c>
      <c r="O2709" s="5">
        <f t="shared" si="295"/>
        <v>3.50844625</v>
      </c>
      <c r="P2709" s="14">
        <f t="shared" si="296"/>
        <v>71.237487309644663</v>
      </c>
      <c r="Q2709" s="8">
        <f t="shared" si="297"/>
        <v>41391.782905092594</v>
      </c>
      <c r="R2709" s="8">
        <f t="shared" si="298"/>
        <v>41421.290972222225</v>
      </c>
      <c r="S2709" t="s">
        <v>8303</v>
      </c>
      <c r="T2709" t="str">
        <f t="shared" si="299"/>
        <v>theater</v>
      </c>
      <c r="U2709" t="str">
        <f t="shared" si="300"/>
        <v>spaces</v>
      </c>
    </row>
    <row r="2710" spans="1:21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14">
        <f t="shared" si="294"/>
        <v>44.464318398474738</v>
      </c>
      <c r="N2710" t="b">
        <v>1</v>
      </c>
      <c r="O2710" s="5">
        <f t="shared" si="295"/>
        <v>2.3321535</v>
      </c>
      <c r="P2710" s="14">
        <f t="shared" si="296"/>
        <v>44.464318398474738</v>
      </c>
      <c r="Q2710" s="8">
        <f t="shared" si="297"/>
        <v>42512.698217592595</v>
      </c>
      <c r="R2710" s="8">
        <f t="shared" si="298"/>
        <v>42572.698217592595</v>
      </c>
      <c r="S2710" t="s">
        <v>8303</v>
      </c>
      <c r="T2710" t="str">
        <f t="shared" si="299"/>
        <v>theater</v>
      </c>
      <c r="U2710" t="str">
        <f t="shared" si="300"/>
        <v>spaces</v>
      </c>
    </row>
    <row r="2711" spans="1:21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14">
        <f t="shared" si="294"/>
        <v>164.94480519480518</v>
      </c>
      <c r="N2711" t="b">
        <v>1</v>
      </c>
      <c r="O2711" s="5">
        <f t="shared" si="295"/>
        <v>1.01606</v>
      </c>
      <c r="P2711" s="14">
        <f t="shared" si="296"/>
        <v>164.94480519480518</v>
      </c>
      <c r="Q2711" s="8">
        <f t="shared" si="297"/>
        <v>42612.149780092594</v>
      </c>
      <c r="R2711" s="8">
        <f t="shared" si="298"/>
        <v>42647.165972222225</v>
      </c>
      <c r="S2711" t="s">
        <v>8303</v>
      </c>
      <c r="T2711" t="str">
        <f t="shared" si="299"/>
        <v>theater</v>
      </c>
      <c r="U2711" t="str">
        <f t="shared" si="300"/>
        <v>spaces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14">
        <f t="shared" si="294"/>
        <v>84.871516544117654</v>
      </c>
      <c r="N2712" t="b">
        <v>1</v>
      </c>
      <c r="O2712" s="5">
        <f t="shared" si="295"/>
        <v>1.5390035000000002</v>
      </c>
      <c r="P2712" s="14">
        <f t="shared" si="296"/>
        <v>84.871516544117654</v>
      </c>
      <c r="Q2712" s="8">
        <f t="shared" si="297"/>
        <v>41828.229490740741</v>
      </c>
      <c r="R2712" s="8">
        <f t="shared" si="298"/>
        <v>41860.083333333336</v>
      </c>
      <c r="S2712" t="s">
        <v>8303</v>
      </c>
      <c r="T2712" t="str">
        <f t="shared" si="299"/>
        <v>theater</v>
      </c>
      <c r="U2712" t="str">
        <f t="shared" si="300"/>
        <v>spaces</v>
      </c>
    </row>
    <row r="2713" spans="1:21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14">
        <f t="shared" si="294"/>
        <v>53.945205479452056</v>
      </c>
      <c r="N2713" t="b">
        <v>1</v>
      </c>
      <c r="O2713" s="5">
        <f t="shared" si="295"/>
        <v>1.007161125319693</v>
      </c>
      <c r="P2713" s="14">
        <f t="shared" si="296"/>
        <v>53.945205479452056</v>
      </c>
      <c r="Q2713" s="8">
        <f t="shared" si="297"/>
        <v>41780.745254629634</v>
      </c>
      <c r="R2713" s="8">
        <f t="shared" si="298"/>
        <v>41810.917361111111</v>
      </c>
      <c r="S2713" t="s">
        <v>8303</v>
      </c>
      <c r="T2713" t="str">
        <f t="shared" si="299"/>
        <v>theater</v>
      </c>
      <c r="U2713" t="str">
        <f t="shared" si="300"/>
        <v>spaces</v>
      </c>
    </row>
    <row r="2714" spans="1:21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14">
        <f t="shared" si="294"/>
        <v>50.531468531468533</v>
      </c>
      <c r="N2714" t="b">
        <v>1</v>
      </c>
      <c r="O2714" s="5">
        <f t="shared" si="295"/>
        <v>1.3138181818181818</v>
      </c>
      <c r="P2714" s="14">
        <f t="shared" si="296"/>
        <v>50.531468531468533</v>
      </c>
      <c r="Q2714" s="8">
        <f t="shared" si="297"/>
        <v>41432.062037037038</v>
      </c>
      <c r="R2714" s="8">
        <f t="shared" si="298"/>
        <v>41468.75</v>
      </c>
      <c r="S2714" t="s">
        <v>8303</v>
      </c>
      <c r="T2714" t="str">
        <f t="shared" si="299"/>
        <v>theater</v>
      </c>
      <c r="U2714" t="str">
        <f t="shared" si="300"/>
        <v>spaces</v>
      </c>
    </row>
    <row r="2715" spans="1:21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14">
        <f t="shared" si="294"/>
        <v>108.00140845070422</v>
      </c>
      <c r="N2715" t="b">
        <v>1</v>
      </c>
      <c r="O2715" s="5">
        <f t="shared" si="295"/>
        <v>1.0224133333333334</v>
      </c>
      <c r="P2715" s="14">
        <f t="shared" si="296"/>
        <v>108.00140845070422</v>
      </c>
      <c r="Q2715" s="8">
        <f t="shared" si="297"/>
        <v>42322.653749999998</v>
      </c>
      <c r="R2715" s="8">
        <f t="shared" si="298"/>
        <v>42362.653749999998</v>
      </c>
      <c r="S2715" t="s">
        <v>8303</v>
      </c>
      <c r="T2715" t="str">
        <f t="shared" si="299"/>
        <v>theater</v>
      </c>
      <c r="U2715" t="str">
        <f t="shared" si="300"/>
        <v>spaces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14">
        <f t="shared" si="294"/>
        <v>95.373770491803285</v>
      </c>
      <c r="N2716" t="b">
        <v>1</v>
      </c>
      <c r="O2716" s="5">
        <f t="shared" si="295"/>
        <v>1.1635599999999999</v>
      </c>
      <c r="P2716" s="14">
        <f t="shared" si="296"/>
        <v>95.373770491803285</v>
      </c>
      <c r="Q2716" s="8">
        <f t="shared" si="297"/>
        <v>42629.655046296291</v>
      </c>
      <c r="R2716" s="8">
        <f t="shared" si="298"/>
        <v>42657.958333333328</v>
      </c>
      <c r="S2716" t="s">
        <v>8303</v>
      </c>
      <c r="T2716" t="str">
        <f t="shared" si="299"/>
        <v>theater</v>
      </c>
      <c r="U2716" t="str">
        <f t="shared" si="300"/>
        <v>spaces</v>
      </c>
    </row>
    <row r="2717" spans="1:21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14">
        <f t="shared" si="294"/>
        <v>57.631016333938291</v>
      </c>
      <c r="N2717" t="b">
        <v>1</v>
      </c>
      <c r="O2717" s="5">
        <f t="shared" si="295"/>
        <v>2.6462241666666664</v>
      </c>
      <c r="P2717" s="14">
        <f t="shared" si="296"/>
        <v>57.631016333938291</v>
      </c>
      <c r="Q2717" s="8">
        <f t="shared" si="297"/>
        <v>42387.398472222223</v>
      </c>
      <c r="R2717" s="8">
        <f t="shared" si="298"/>
        <v>42421.398472222223</v>
      </c>
      <c r="S2717" t="s">
        <v>8303</v>
      </c>
      <c r="T2717" t="str">
        <f t="shared" si="299"/>
        <v>theater</v>
      </c>
      <c r="U2717" t="str">
        <f t="shared" si="300"/>
        <v>spaces</v>
      </c>
    </row>
    <row r="2718" spans="1:21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14">
        <f t="shared" si="294"/>
        <v>64.160481283422456</v>
      </c>
      <c r="N2718" t="b">
        <v>1</v>
      </c>
      <c r="O2718" s="5">
        <f t="shared" si="295"/>
        <v>1.1998010000000001</v>
      </c>
      <c r="P2718" s="14">
        <f t="shared" si="296"/>
        <v>64.160481283422456</v>
      </c>
      <c r="Q2718" s="8">
        <f t="shared" si="297"/>
        <v>42255.333252314813</v>
      </c>
      <c r="R2718" s="8">
        <f t="shared" si="298"/>
        <v>42285.333252314813</v>
      </c>
      <c r="S2718" t="s">
        <v>8303</v>
      </c>
      <c r="T2718" t="str">
        <f t="shared" si="299"/>
        <v>theater</v>
      </c>
      <c r="U2718" t="str">
        <f t="shared" si="300"/>
        <v>spaces</v>
      </c>
    </row>
    <row r="2719" spans="1:21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14">
        <f t="shared" si="294"/>
        <v>92.387692307692305</v>
      </c>
      <c r="N2719" t="b">
        <v>1</v>
      </c>
      <c r="O2719" s="5">
        <f t="shared" si="295"/>
        <v>1.2010400000000001</v>
      </c>
      <c r="P2719" s="14">
        <f t="shared" si="296"/>
        <v>92.387692307692305</v>
      </c>
      <c r="Q2719" s="8">
        <f t="shared" si="297"/>
        <v>41934.914918981485</v>
      </c>
      <c r="R2719" s="8">
        <f t="shared" si="298"/>
        <v>41979.956585648149</v>
      </c>
      <c r="S2719" t="s">
        <v>8303</v>
      </c>
      <c r="T2719" t="str">
        <f t="shared" si="299"/>
        <v>theater</v>
      </c>
      <c r="U2719" t="str">
        <f t="shared" si="300"/>
        <v>spaces</v>
      </c>
    </row>
    <row r="2720" spans="1:21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14">
        <f t="shared" si="294"/>
        <v>125.97972972972973</v>
      </c>
      <c r="N2720" t="b">
        <v>1</v>
      </c>
      <c r="O2720" s="5">
        <f t="shared" si="295"/>
        <v>1.0358333333333334</v>
      </c>
      <c r="P2720" s="14">
        <f t="shared" si="296"/>
        <v>125.97972972972973</v>
      </c>
      <c r="Q2720" s="8">
        <f t="shared" si="297"/>
        <v>42465.596585648149</v>
      </c>
      <c r="R2720" s="8">
        <f t="shared" si="298"/>
        <v>42493.958333333328</v>
      </c>
      <c r="S2720" t="s">
        <v>8303</v>
      </c>
      <c r="T2720" t="str">
        <f t="shared" si="299"/>
        <v>theater</v>
      </c>
      <c r="U2720" t="str">
        <f t="shared" si="300"/>
        <v>spaces</v>
      </c>
    </row>
    <row r="2721" spans="1:21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14">
        <f t="shared" si="294"/>
        <v>94.637681159420296</v>
      </c>
      <c r="N2721" t="b">
        <v>1</v>
      </c>
      <c r="O2721" s="5">
        <f t="shared" si="295"/>
        <v>1.0883333333333334</v>
      </c>
      <c r="P2721" s="14">
        <f t="shared" si="296"/>
        <v>94.637681159420296</v>
      </c>
      <c r="Q2721" s="8">
        <f t="shared" si="297"/>
        <v>42418.031180555554</v>
      </c>
      <c r="R2721" s="8">
        <f t="shared" si="298"/>
        <v>42477.989513888882</v>
      </c>
      <c r="S2721" t="s">
        <v>8303</v>
      </c>
      <c r="T2721" t="str">
        <f t="shared" si="299"/>
        <v>theater</v>
      </c>
      <c r="U2721" t="str">
        <f t="shared" si="300"/>
        <v>spaces</v>
      </c>
    </row>
    <row r="2722" spans="1:21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14">
        <f t="shared" si="294"/>
        <v>170.69942196531792</v>
      </c>
      <c r="N2722" t="b">
        <v>1</v>
      </c>
      <c r="O2722" s="5">
        <f t="shared" si="295"/>
        <v>1.1812400000000001</v>
      </c>
      <c r="P2722" s="14">
        <f t="shared" si="296"/>
        <v>170.69942196531792</v>
      </c>
      <c r="Q2722" s="8">
        <f t="shared" si="297"/>
        <v>42655.465891203698</v>
      </c>
      <c r="R2722" s="8">
        <f t="shared" si="298"/>
        <v>42685.507557870369</v>
      </c>
      <c r="S2722" t="s">
        <v>8303</v>
      </c>
      <c r="T2722" t="str">
        <f t="shared" si="299"/>
        <v>theater</v>
      </c>
      <c r="U2722" t="str">
        <f t="shared" si="300"/>
        <v>spaces</v>
      </c>
    </row>
    <row r="2723" spans="1:21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14">
        <f t="shared" si="294"/>
        <v>40.762081784386616</v>
      </c>
      <c r="N2723" t="b">
        <v>1</v>
      </c>
      <c r="O2723" s="5">
        <f t="shared" si="295"/>
        <v>14.62</v>
      </c>
      <c r="P2723" s="14">
        <f t="shared" si="296"/>
        <v>40.762081784386616</v>
      </c>
      <c r="Q2723" s="8">
        <f t="shared" si="297"/>
        <v>41493.543958333335</v>
      </c>
      <c r="R2723" s="8">
        <f t="shared" si="298"/>
        <v>41523.791666666664</v>
      </c>
      <c r="S2723" t="s">
        <v>8295</v>
      </c>
      <c r="T2723" t="str">
        <f t="shared" si="299"/>
        <v>technology</v>
      </c>
      <c r="U2723" t="str">
        <f t="shared" si="300"/>
        <v>hardware</v>
      </c>
    </row>
    <row r="2724" spans="1:21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14">
        <f t="shared" si="294"/>
        <v>68.254054054054052</v>
      </c>
      <c r="N2724" t="b">
        <v>1</v>
      </c>
      <c r="O2724" s="5">
        <f t="shared" si="295"/>
        <v>2.5253999999999999</v>
      </c>
      <c r="P2724" s="14">
        <f t="shared" si="296"/>
        <v>68.254054054054052</v>
      </c>
      <c r="Q2724" s="8">
        <f t="shared" si="297"/>
        <v>42704.857094907406</v>
      </c>
      <c r="R2724" s="8">
        <f t="shared" si="298"/>
        <v>42764.857094907406</v>
      </c>
      <c r="S2724" t="s">
        <v>8295</v>
      </c>
      <c r="T2724" t="str">
        <f t="shared" si="299"/>
        <v>technology</v>
      </c>
      <c r="U2724" t="str">
        <f t="shared" si="300"/>
        <v>hardware</v>
      </c>
    </row>
    <row r="2725" spans="1:21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14">
        <f t="shared" si="294"/>
        <v>95.48863636363636</v>
      </c>
      <c r="N2725" t="b">
        <v>1</v>
      </c>
      <c r="O2725" s="5">
        <f t="shared" si="295"/>
        <v>1.4005000000000001</v>
      </c>
      <c r="P2725" s="14">
        <f t="shared" si="296"/>
        <v>95.48863636363636</v>
      </c>
      <c r="Q2725" s="8">
        <f t="shared" si="297"/>
        <v>41944.83898148148</v>
      </c>
      <c r="R2725" s="8">
        <f t="shared" si="298"/>
        <v>42004.880648148144</v>
      </c>
      <c r="S2725" t="s">
        <v>8295</v>
      </c>
      <c r="T2725" t="str">
        <f t="shared" si="299"/>
        <v>technology</v>
      </c>
      <c r="U2725" t="str">
        <f t="shared" si="300"/>
        <v>hardware</v>
      </c>
    </row>
    <row r="2726" spans="1:21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14">
        <f t="shared" si="294"/>
        <v>7.1902649656526005</v>
      </c>
      <c r="N2726" t="b">
        <v>1</v>
      </c>
      <c r="O2726" s="5">
        <f t="shared" si="295"/>
        <v>2.9687520259319289</v>
      </c>
      <c r="P2726" s="14">
        <f t="shared" si="296"/>
        <v>7.1902649656526005</v>
      </c>
      <c r="Q2726" s="8">
        <f t="shared" si="297"/>
        <v>42199.32707175926</v>
      </c>
      <c r="R2726" s="8">
        <f t="shared" si="298"/>
        <v>42231.32707175926</v>
      </c>
      <c r="S2726" t="s">
        <v>8295</v>
      </c>
      <c r="T2726" t="str">
        <f t="shared" si="299"/>
        <v>technology</v>
      </c>
      <c r="U2726" t="str">
        <f t="shared" si="300"/>
        <v>hardware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14">
        <f t="shared" si="294"/>
        <v>511.65486725663715</v>
      </c>
      <c r="N2727" t="b">
        <v>1</v>
      </c>
      <c r="O2727" s="5">
        <f t="shared" si="295"/>
        <v>1.445425</v>
      </c>
      <c r="P2727" s="14">
        <f t="shared" si="296"/>
        <v>511.65486725663715</v>
      </c>
      <c r="Q2727" s="8">
        <f t="shared" si="297"/>
        <v>42745.744618055556</v>
      </c>
      <c r="R2727" s="8">
        <f t="shared" si="298"/>
        <v>42795.744618055556</v>
      </c>
      <c r="S2727" t="s">
        <v>8295</v>
      </c>
      <c r="T2727" t="str">
        <f t="shared" si="299"/>
        <v>technology</v>
      </c>
      <c r="U2727" t="str">
        <f t="shared" si="300"/>
        <v>hardware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14">
        <f t="shared" si="294"/>
        <v>261.74504950495049</v>
      </c>
      <c r="N2728" t="b">
        <v>1</v>
      </c>
      <c r="O2728" s="5">
        <f t="shared" si="295"/>
        <v>1.05745</v>
      </c>
      <c r="P2728" s="14">
        <f t="shared" si="296"/>
        <v>261.74504950495049</v>
      </c>
      <c r="Q2728" s="8">
        <f t="shared" si="297"/>
        <v>42452.579988425925</v>
      </c>
      <c r="R2728" s="8">
        <f t="shared" si="298"/>
        <v>42482.579988425925</v>
      </c>
      <c r="S2728" t="s">
        <v>8295</v>
      </c>
      <c r="T2728" t="str">
        <f t="shared" si="299"/>
        <v>technology</v>
      </c>
      <c r="U2728" t="str">
        <f t="shared" si="300"/>
        <v>hardware</v>
      </c>
    </row>
    <row r="2729" spans="1:21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14">
        <f t="shared" si="294"/>
        <v>69.760961810466767</v>
      </c>
      <c r="N2729" t="b">
        <v>1</v>
      </c>
      <c r="O2729" s="5">
        <f t="shared" si="295"/>
        <v>4.9321000000000002</v>
      </c>
      <c r="P2729" s="14">
        <f t="shared" si="296"/>
        <v>69.760961810466767</v>
      </c>
      <c r="Q2729" s="8">
        <f t="shared" si="297"/>
        <v>42198.676655092597</v>
      </c>
      <c r="R2729" s="8">
        <f t="shared" si="298"/>
        <v>42223.676655092597</v>
      </c>
      <c r="S2729" t="s">
        <v>8295</v>
      </c>
      <c r="T2729" t="str">
        <f t="shared" si="299"/>
        <v>technology</v>
      </c>
      <c r="U2729" t="str">
        <f t="shared" si="300"/>
        <v>hardware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14">
        <f t="shared" si="294"/>
        <v>77.229591836734699</v>
      </c>
      <c r="N2730" t="b">
        <v>1</v>
      </c>
      <c r="O2730" s="5">
        <f t="shared" si="295"/>
        <v>2.0182666666666669</v>
      </c>
      <c r="P2730" s="14">
        <f t="shared" si="296"/>
        <v>77.229591836734699</v>
      </c>
      <c r="Q2730" s="8">
        <f t="shared" si="297"/>
        <v>42333.59993055556</v>
      </c>
      <c r="R2730" s="8">
        <f t="shared" si="298"/>
        <v>42368.59993055556</v>
      </c>
      <c r="S2730" t="s">
        <v>8295</v>
      </c>
      <c r="T2730" t="str">
        <f t="shared" si="299"/>
        <v>technology</v>
      </c>
      <c r="U2730" t="str">
        <f t="shared" si="300"/>
        <v>hardware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14">
        <f t="shared" si="294"/>
        <v>340.56521739130437</v>
      </c>
      <c r="N2731" t="b">
        <v>1</v>
      </c>
      <c r="O2731" s="5">
        <f t="shared" si="295"/>
        <v>1.0444</v>
      </c>
      <c r="P2731" s="14">
        <f t="shared" si="296"/>
        <v>340.56521739130437</v>
      </c>
      <c r="Q2731" s="8">
        <f t="shared" si="297"/>
        <v>42095.240706018521</v>
      </c>
      <c r="R2731" s="8">
        <f t="shared" si="298"/>
        <v>42125.240706018521</v>
      </c>
      <c r="S2731" t="s">
        <v>8295</v>
      </c>
      <c r="T2731" t="str">
        <f t="shared" si="299"/>
        <v>technology</v>
      </c>
      <c r="U2731" t="str">
        <f t="shared" si="300"/>
        <v>hardware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14">
        <f t="shared" si="294"/>
        <v>67.417903225806455</v>
      </c>
      <c r="N2732" t="b">
        <v>1</v>
      </c>
      <c r="O2732" s="5">
        <f t="shared" si="295"/>
        <v>1.7029262962962963</v>
      </c>
      <c r="P2732" s="14">
        <f t="shared" si="296"/>
        <v>67.417903225806455</v>
      </c>
      <c r="Q2732" s="8">
        <f t="shared" si="297"/>
        <v>41351.541377314818</v>
      </c>
      <c r="R2732" s="8">
        <f t="shared" si="298"/>
        <v>41386.541377314818</v>
      </c>
      <c r="S2732" t="s">
        <v>8295</v>
      </c>
      <c r="T2732" t="str">
        <f t="shared" si="299"/>
        <v>technology</v>
      </c>
      <c r="U2732" t="str">
        <f t="shared" si="300"/>
        <v>hardware</v>
      </c>
    </row>
    <row r="2733" spans="1:21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14">
        <f t="shared" si="294"/>
        <v>845.70270270270271</v>
      </c>
      <c r="N2733" t="b">
        <v>1</v>
      </c>
      <c r="O2733" s="5">
        <f t="shared" si="295"/>
        <v>1.0430333333333333</v>
      </c>
      <c r="P2733" s="14">
        <f t="shared" si="296"/>
        <v>845.70270270270271</v>
      </c>
      <c r="Q2733" s="8">
        <f t="shared" si="297"/>
        <v>41872.525717592594</v>
      </c>
      <c r="R2733" s="8">
        <f t="shared" si="298"/>
        <v>41930.166666666664</v>
      </c>
      <c r="S2733" t="s">
        <v>8295</v>
      </c>
      <c r="T2733" t="str">
        <f t="shared" si="299"/>
        <v>technology</v>
      </c>
      <c r="U2733" t="str">
        <f t="shared" si="300"/>
        <v>hardware</v>
      </c>
    </row>
    <row r="2734" spans="1:21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14">
        <f t="shared" si="294"/>
        <v>97.191780821917803</v>
      </c>
      <c r="N2734" t="b">
        <v>1</v>
      </c>
      <c r="O2734" s="5">
        <f t="shared" si="295"/>
        <v>1.1825000000000001</v>
      </c>
      <c r="P2734" s="14">
        <f t="shared" si="296"/>
        <v>97.191780821917803</v>
      </c>
      <c r="Q2734" s="8">
        <f t="shared" si="297"/>
        <v>41389.808194444442</v>
      </c>
      <c r="R2734" s="8">
        <f t="shared" si="298"/>
        <v>41422</v>
      </c>
      <c r="S2734" t="s">
        <v>8295</v>
      </c>
      <c r="T2734" t="str">
        <f t="shared" si="299"/>
        <v>technology</v>
      </c>
      <c r="U2734" t="str">
        <f t="shared" si="300"/>
        <v>hardware</v>
      </c>
    </row>
    <row r="2735" spans="1:21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14">
        <f t="shared" si="294"/>
        <v>451.84033613445376</v>
      </c>
      <c r="N2735" t="b">
        <v>1</v>
      </c>
      <c r="O2735" s="5">
        <f t="shared" si="295"/>
        <v>1.07538</v>
      </c>
      <c r="P2735" s="14">
        <f t="shared" si="296"/>
        <v>451.84033613445376</v>
      </c>
      <c r="Q2735" s="8">
        <f t="shared" si="297"/>
        <v>42044.272847222222</v>
      </c>
      <c r="R2735" s="8">
        <f t="shared" si="298"/>
        <v>42104.231180555551</v>
      </c>
      <c r="S2735" t="s">
        <v>8295</v>
      </c>
      <c r="T2735" t="str">
        <f t="shared" si="299"/>
        <v>technology</v>
      </c>
      <c r="U2735" t="str">
        <f t="shared" si="300"/>
        <v>hardware</v>
      </c>
    </row>
    <row r="2736" spans="1:21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14">
        <f t="shared" si="294"/>
        <v>138.66871165644173</v>
      </c>
      <c r="N2736" t="b">
        <v>1</v>
      </c>
      <c r="O2736" s="5">
        <f t="shared" si="295"/>
        <v>22603</v>
      </c>
      <c r="P2736" s="14">
        <f t="shared" si="296"/>
        <v>138.66871165644173</v>
      </c>
      <c r="Q2736" s="8">
        <f t="shared" si="297"/>
        <v>42626.668888888889</v>
      </c>
      <c r="R2736" s="8">
        <f t="shared" si="298"/>
        <v>42656.915972222225</v>
      </c>
      <c r="S2736" t="s">
        <v>8295</v>
      </c>
      <c r="T2736" t="str">
        <f t="shared" si="299"/>
        <v>technology</v>
      </c>
      <c r="U2736" t="str">
        <f t="shared" si="300"/>
        <v>hardware</v>
      </c>
    </row>
    <row r="2737" spans="1:21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14">
        <f t="shared" si="294"/>
        <v>21.640147492625371</v>
      </c>
      <c r="N2737" t="b">
        <v>1</v>
      </c>
      <c r="O2737" s="5">
        <f t="shared" si="295"/>
        <v>9.7813466666666677</v>
      </c>
      <c r="P2737" s="14">
        <f t="shared" si="296"/>
        <v>21.640147492625371</v>
      </c>
      <c r="Q2737" s="8">
        <f t="shared" si="297"/>
        <v>41316.120949074073</v>
      </c>
      <c r="R2737" s="8">
        <f t="shared" si="298"/>
        <v>41346.833333333336</v>
      </c>
      <c r="S2737" t="s">
        <v>8295</v>
      </c>
      <c r="T2737" t="str">
        <f t="shared" si="299"/>
        <v>technology</v>
      </c>
      <c r="U2737" t="str">
        <f t="shared" si="300"/>
        <v>hardware</v>
      </c>
    </row>
    <row r="2738" spans="1:21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14">
        <f t="shared" si="294"/>
        <v>169.51724137931035</v>
      </c>
      <c r="N2738" t="b">
        <v>1</v>
      </c>
      <c r="O2738" s="5">
        <f t="shared" si="295"/>
        <v>1.2290000000000001</v>
      </c>
      <c r="P2738" s="14">
        <f t="shared" si="296"/>
        <v>169.51724137931035</v>
      </c>
      <c r="Q2738" s="8">
        <f t="shared" si="297"/>
        <v>41722.666354166664</v>
      </c>
      <c r="R2738" s="8">
        <f t="shared" si="298"/>
        <v>41752.666354166664</v>
      </c>
      <c r="S2738" t="s">
        <v>8295</v>
      </c>
      <c r="T2738" t="str">
        <f t="shared" si="299"/>
        <v>technology</v>
      </c>
      <c r="U2738" t="str">
        <f t="shared" si="300"/>
        <v>hardware</v>
      </c>
    </row>
    <row r="2739" spans="1:21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14">
        <f t="shared" si="294"/>
        <v>161.88210526315791</v>
      </c>
      <c r="N2739" t="b">
        <v>1</v>
      </c>
      <c r="O2739" s="5">
        <f t="shared" si="295"/>
        <v>2.4606080000000001</v>
      </c>
      <c r="P2739" s="14">
        <f t="shared" si="296"/>
        <v>161.88210526315791</v>
      </c>
      <c r="Q2739" s="8">
        <f t="shared" si="297"/>
        <v>41611.917673611111</v>
      </c>
      <c r="R2739" s="8">
        <f t="shared" si="298"/>
        <v>41654.791666666664</v>
      </c>
      <c r="S2739" t="s">
        <v>8295</v>
      </c>
      <c r="T2739" t="str">
        <f t="shared" si="299"/>
        <v>technology</v>
      </c>
      <c r="U2739" t="str">
        <f t="shared" si="300"/>
        <v>hardware</v>
      </c>
    </row>
    <row r="2740" spans="1:21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14">
        <f t="shared" si="294"/>
        <v>493.13333333333333</v>
      </c>
      <c r="N2740" t="b">
        <v>1</v>
      </c>
      <c r="O2740" s="5">
        <f t="shared" si="295"/>
        <v>1.4794</v>
      </c>
      <c r="P2740" s="14">
        <f t="shared" si="296"/>
        <v>493.13333333333333</v>
      </c>
      <c r="Q2740" s="8">
        <f t="shared" si="297"/>
        <v>42620.143564814818</v>
      </c>
      <c r="R2740" s="8">
        <f t="shared" si="298"/>
        <v>42680.143564814818</v>
      </c>
      <c r="S2740" t="s">
        <v>8295</v>
      </c>
      <c r="T2740" t="str">
        <f t="shared" si="299"/>
        <v>technology</v>
      </c>
      <c r="U2740" t="str">
        <f t="shared" si="300"/>
        <v>hardware</v>
      </c>
    </row>
    <row r="2741" spans="1:21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14">
        <f t="shared" si="294"/>
        <v>22.120418848167539</v>
      </c>
      <c r="N2741" t="b">
        <v>1</v>
      </c>
      <c r="O2741" s="5">
        <f t="shared" si="295"/>
        <v>3.8409090909090908</v>
      </c>
      <c r="P2741" s="14">
        <f t="shared" si="296"/>
        <v>22.120418848167539</v>
      </c>
      <c r="Q2741" s="8">
        <f t="shared" si="297"/>
        <v>41719.887928240743</v>
      </c>
      <c r="R2741" s="8">
        <f t="shared" si="298"/>
        <v>41764.887928240743</v>
      </c>
      <c r="S2741" t="s">
        <v>8295</v>
      </c>
      <c r="T2741" t="str">
        <f t="shared" si="299"/>
        <v>technology</v>
      </c>
      <c r="U2741" t="str">
        <f t="shared" si="300"/>
        <v>hardware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14">
        <f t="shared" si="294"/>
        <v>18.235294117647058</v>
      </c>
      <c r="N2742" t="b">
        <v>1</v>
      </c>
      <c r="O2742" s="5">
        <f t="shared" si="295"/>
        <v>1.0333333333333334</v>
      </c>
      <c r="P2742" s="14">
        <f t="shared" si="296"/>
        <v>18.235294117647058</v>
      </c>
      <c r="Q2742" s="8">
        <f t="shared" si="297"/>
        <v>42045.031851851847</v>
      </c>
      <c r="R2742" s="8">
        <f t="shared" si="298"/>
        <v>42074.99018518519</v>
      </c>
      <c r="S2742" t="s">
        <v>8295</v>
      </c>
      <c r="T2742" t="str">
        <f t="shared" si="299"/>
        <v>technology</v>
      </c>
      <c r="U2742" t="str">
        <f t="shared" si="300"/>
        <v>hardware</v>
      </c>
    </row>
    <row r="2743" spans="1:2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14">
        <f t="shared" si="294"/>
        <v>8.75</v>
      </c>
      <c r="N2743" t="b">
        <v>0</v>
      </c>
      <c r="O2743" s="5">
        <f t="shared" si="295"/>
        <v>4.3750000000000004E-3</v>
      </c>
      <c r="P2743" s="14">
        <f t="shared" si="296"/>
        <v>8.75</v>
      </c>
      <c r="Q2743" s="8">
        <f t="shared" si="297"/>
        <v>41911.657430555555</v>
      </c>
      <c r="R2743" s="8">
        <f t="shared" si="298"/>
        <v>41932.088194444441</v>
      </c>
      <c r="S2743" t="s">
        <v>8304</v>
      </c>
      <c r="T2743" t="str">
        <f t="shared" si="299"/>
        <v>publishing</v>
      </c>
      <c r="U2743" t="str">
        <f t="shared" si="300"/>
        <v>children's books</v>
      </c>
    </row>
    <row r="2744" spans="1:21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14">
        <f t="shared" si="294"/>
        <v>40.611111111111114</v>
      </c>
      <c r="N2744" t="b">
        <v>0</v>
      </c>
      <c r="O2744" s="5">
        <f t="shared" si="295"/>
        <v>0.29239999999999999</v>
      </c>
      <c r="P2744" s="14">
        <f t="shared" si="296"/>
        <v>40.611111111111114</v>
      </c>
      <c r="Q2744" s="8">
        <f t="shared" si="297"/>
        <v>41030.719756944447</v>
      </c>
      <c r="R2744" s="8">
        <f t="shared" si="298"/>
        <v>41044.719756944447</v>
      </c>
      <c r="S2744" t="s">
        <v>8304</v>
      </c>
      <c r="T2744" t="str">
        <f t="shared" si="299"/>
        <v>publishing</v>
      </c>
      <c r="U2744" t="str">
        <f t="shared" si="300"/>
        <v>children's books</v>
      </c>
    </row>
    <row r="2745" spans="1:21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14" t="e">
        <f t="shared" si="294"/>
        <v>#DIV/0!</v>
      </c>
      <c r="N2745" t="b">
        <v>0</v>
      </c>
      <c r="O2745" s="5">
        <f t="shared" si="295"/>
        <v>0</v>
      </c>
      <c r="P2745" s="14" t="e">
        <f t="shared" si="296"/>
        <v>#DIV/0!</v>
      </c>
      <c r="Q2745" s="8">
        <f t="shared" si="297"/>
        <v>42632.328784722224</v>
      </c>
      <c r="R2745" s="8">
        <f t="shared" si="298"/>
        <v>42662.328784722224</v>
      </c>
      <c r="S2745" t="s">
        <v>8304</v>
      </c>
      <c r="T2745" t="str">
        <f t="shared" si="299"/>
        <v>publishing</v>
      </c>
      <c r="U2745" t="str">
        <f t="shared" si="300"/>
        <v>children's books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14">
        <f t="shared" si="294"/>
        <v>37.954545454545453</v>
      </c>
      <c r="N2746" t="b">
        <v>0</v>
      </c>
      <c r="O2746" s="5">
        <f t="shared" si="295"/>
        <v>5.2187499999999998E-2</v>
      </c>
      <c r="P2746" s="14">
        <f t="shared" si="296"/>
        <v>37.954545454545453</v>
      </c>
      <c r="Q2746" s="8">
        <f t="shared" si="297"/>
        <v>40938.062476851854</v>
      </c>
      <c r="R2746" s="8">
        <f t="shared" si="298"/>
        <v>40968.062476851854</v>
      </c>
      <c r="S2746" t="s">
        <v>8304</v>
      </c>
      <c r="T2746" t="str">
        <f t="shared" si="299"/>
        <v>publishing</v>
      </c>
      <c r="U2746" t="str">
        <f t="shared" si="300"/>
        <v>children's books</v>
      </c>
    </row>
    <row r="2747" spans="1:21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14">
        <f t="shared" si="294"/>
        <v>35.734693877551024</v>
      </c>
      <c r="N2747" t="b">
        <v>0</v>
      </c>
      <c r="O2747" s="5">
        <f t="shared" si="295"/>
        <v>0.21887499999999999</v>
      </c>
      <c r="P2747" s="14">
        <f t="shared" si="296"/>
        <v>35.734693877551024</v>
      </c>
      <c r="Q2747" s="8">
        <f t="shared" si="297"/>
        <v>41044.988055555557</v>
      </c>
      <c r="R2747" s="8">
        <f t="shared" si="298"/>
        <v>41104.988055555557</v>
      </c>
      <c r="S2747" t="s">
        <v>8304</v>
      </c>
      <c r="T2747" t="str">
        <f t="shared" si="299"/>
        <v>publishing</v>
      </c>
      <c r="U2747" t="str">
        <f t="shared" si="300"/>
        <v>children's books</v>
      </c>
    </row>
    <row r="2748" spans="1:21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14">
        <f t="shared" si="294"/>
        <v>42.157894736842103</v>
      </c>
      <c r="N2748" t="b">
        <v>0</v>
      </c>
      <c r="O2748" s="5">
        <f t="shared" si="295"/>
        <v>0.26700000000000002</v>
      </c>
      <c r="P2748" s="14">
        <f t="shared" si="296"/>
        <v>42.157894736842103</v>
      </c>
      <c r="Q2748" s="8">
        <f t="shared" si="297"/>
        <v>41850.781377314815</v>
      </c>
      <c r="R2748" s="8">
        <f t="shared" si="298"/>
        <v>41880.781377314815</v>
      </c>
      <c r="S2748" t="s">
        <v>8304</v>
      </c>
      <c r="T2748" t="str">
        <f t="shared" si="299"/>
        <v>publishing</v>
      </c>
      <c r="U2748" t="str">
        <f t="shared" si="300"/>
        <v>children's books</v>
      </c>
    </row>
    <row r="2749" spans="1:21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14">
        <f t="shared" si="294"/>
        <v>35</v>
      </c>
      <c r="N2749" t="b">
        <v>0</v>
      </c>
      <c r="O2749" s="5">
        <f t="shared" si="295"/>
        <v>0.28000000000000003</v>
      </c>
      <c r="P2749" s="14">
        <f t="shared" si="296"/>
        <v>35</v>
      </c>
      <c r="Q2749" s="8">
        <f t="shared" si="297"/>
        <v>41044.64811342593</v>
      </c>
      <c r="R2749" s="8">
        <f t="shared" si="298"/>
        <v>41076.131944444445</v>
      </c>
      <c r="S2749" t="s">
        <v>8304</v>
      </c>
      <c r="T2749" t="str">
        <f t="shared" si="299"/>
        <v>publishing</v>
      </c>
      <c r="U2749" t="str">
        <f t="shared" si="300"/>
        <v>children's books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14">
        <f t="shared" si="294"/>
        <v>13.25</v>
      </c>
      <c r="N2750" t="b">
        <v>0</v>
      </c>
      <c r="O2750" s="5">
        <f t="shared" si="295"/>
        <v>1.06E-2</v>
      </c>
      <c r="P2750" s="14">
        <f t="shared" si="296"/>
        <v>13.25</v>
      </c>
      <c r="Q2750" s="8">
        <f t="shared" si="297"/>
        <v>42585.7106712963</v>
      </c>
      <c r="R2750" s="8">
        <f t="shared" si="298"/>
        <v>42615.7106712963</v>
      </c>
      <c r="S2750" t="s">
        <v>8304</v>
      </c>
      <c r="T2750" t="str">
        <f t="shared" si="299"/>
        <v>publishing</v>
      </c>
      <c r="U2750" t="str">
        <f t="shared" si="300"/>
        <v>children's books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14">
        <f t="shared" si="294"/>
        <v>55</v>
      </c>
      <c r="N2751" t="b">
        <v>0</v>
      </c>
      <c r="O2751" s="5">
        <f t="shared" si="295"/>
        <v>1.0999999999999999E-2</v>
      </c>
      <c r="P2751" s="14">
        <f t="shared" si="296"/>
        <v>55</v>
      </c>
      <c r="Q2751" s="8">
        <f t="shared" si="297"/>
        <v>42068.799039351856</v>
      </c>
      <c r="R2751" s="8">
        <f t="shared" si="298"/>
        <v>42098.757372685184</v>
      </c>
      <c r="S2751" t="s">
        <v>8304</v>
      </c>
      <c r="T2751" t="str">
        <f t="shared" si="299"/>
        <v>publishing</v>
      </c>
      <c r="U2751" t="str">
        <f t="shared" si="300"/>
        <v>children's books</v>
      </c>
    </row>
    <row r="2752" spans="1:21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14" t="e">
        <f t="shared" si="294"/>
        <v>#DIV/0!</v>
      </c>
      <c r="N2752" t="b">
        <v>0</v>
      </c>
      <c r="O2752" s="5">
        <f t="shared" si="295"/>
        <v>0</v>
      </c>
      <c r="P2752" s="14" t="e">
        <f t="shared" si="296"/>
        <v>#DIV/0!</v>
      </c>
      <c r="Q2752" s="8">
        <f t="shared" si="297"/>
        <v>41078.899826388886</v>
      </c>
      <c r="R2752" s="8">
        <f t="shared" si="298"/>
        <v>41090.833333333336</v>
      </c>
      <c r="S2752" t="s">
        <v>8304</v>
      </c>
      <c r="T2752" t="str">
        <f t="shared" si="299"/>
        <v>publishing</v>
      </c>
      <c r="U2752" t="str">
        <f t="shared" si="300"/>
        <v>children's books</v>
      </c>
    </row>
    <row r="2753" spans="1:21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14" t="e">
        <f t="shared" si="294"/>
        <v>#DIV/0!</v>
      </c>
      <c r="N2753" t="b">
        <v>0</v>
      </c>
      <c r="O2753" s="5">
        <f t="shared" si="295"/>
        <v>0</v>
      </c>
      <c r="P2753" s="14" t="e">
        <f t="shared" si="296"/>
        <v>#DIV/0!</v>
      </c>
      <c r="Q2753" s="8">
        <f t="shared" si="297"/>
        <v>41747.887060185189</v>
      </c>
      <c r="R2753" s="8">
        <f t="shared" si="298"/>
        <v>41807.887060185189</v>
      </c>
      <c r="S2753" t="s">
        <v>8304</v>
      </c>
      <c r="T2753" t="str">
        <f t="shared" si="299"/>
        <v>publishing</v>
      </c>
      <c r="U2753" t="str">
        <f t="shared" si="300"/>
        <v>children's books</v>
      </c>
    </row>
    <row r="2754" spans="1:21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14">
        <f t="shared" ref="M2754:M2817" si="301">$E2754/$L2754</f>
        <v>39.285714285714285</v>
      </c>
      <c r="N2754" t="b">
        <v>0</v>
      </c>
      <c r="O2754" s="5">
        <f t="shared" ref="O2754:O2817" si="302">E2754/D2754</f>
        <v>0.11458333333333333</v>
      </c>
      <c r="P2754" s="14">
        <f t="shared" ref="P2754:P2817" si="303">$E2754/$L2754</f>
        <v>39.285714285714285</v>
      </c>
      <c r="Q2754" s="8">
        <f t="shared" ref="Q2754:Q2817" si="304">(((J2754/60)/60)/24)+DATE(1970,1,1)</f>
        <v>40855.765092592592</v>
      </c>
      <c r="R2754" s="8">
        <f t="shared" ref="R2754:R2817" si="305">(((I2754/60)/60)/24)+DATE(1970,1,1)</f>
        <v>40895.765092592592</v>
      </c>
      <c r="S2754" t="s">
        <v>8304</v>
      </c>
      <c r="T2754" t="str">
        <f t="shared" ref="T2754:T2817" si="306">LEFT(S2754, SEARCH("/",S2754,1)-1)</f>
        <v>publishing</v>
      </c>
      <c r="U2754" t="str">
        <f t="shared" ref="U2754:U2817" si="307">RIGHT(S2754,LEN(S2754)-SEARCH("/",S2754,1))</f>
        <v>children's books</v>
      </c>
    </row>
    <row r="2755" spans="1:21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14">
        <f t="shared" si="301"/>
        <v>47.5</v>
      </c>
      <c r="N2755" t="b">
        <v>0</v>
      </c>
      <c r="O2755" s="5">
        <f t="shared" si="302"/>
        <v>0.19</v>
      </c>
      <c r="P2755" s="14">
        <f t="shared" si="303"/>
        <v>47.5</v>
      </c>
      <c r="Q2755" s="8">
        <f t="shared" si="304"/>
        <v>41117.900729166664</v>
      </c>
      <c r="R2755" s="8">
        <f t="shared" si="305"/>
        <v>41147.900729166664</v>
      </c>
      <c r="S2755" t="s">
        <v>8304</v>
      </c>
      <c r="T2755" t="str">
        <f t="shared" si="306"/>
        <v>publishing</v>
      </c>
      <c r="U2755" t="str">
        <f t="shared" si="307"/>
        <v>children's books</v>
      </c>
    </row>
    <row r="2756" spans="1:21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14" t="e">
        <f t="shared" si="301"/>
        <v>#DIV/0!</v>
      </c>
      <c r="N2756" t="b">
        <v>0</v>
      </c>
      <c r="O2756" s="5">
        <f t="shared" si="302"/>
        <v>0</v>
      </c>
      <c r="P2756" s="14" t="e">
        <f t="shared" si="303"/>
        <v>#DIV/0!</v>
      </c>
      <c r="Q2756" s="8">
        <f t="shared" si="304"/>
        <v>41863.636006944449</v>
      </c>
      <c r="R2756" s="8">
        <f t="shared" si="305"/>
        <v>41893.636006944449</v>
      </c>
      <c r="S2756" t="s">
        <v>8304</v>
      </c>
      <c r="T2756" t="str">
        <f t="shared" si="306"/>
        <v>publishing</v>
      </c>
      <c r="U2756" t="str">
        <f t="shared" si="307"/>
        <v>children's books</v>
      </c>
    </row>
    <row r="2757" spans="1:21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14">
        <f t="shared" si="301"/>
        <v>17.333333333333332</v>
      </c>
      <c r="N2757" t="b">
        <v>0</v>
      </c>
      <c r="O2757" s="5">
        <f t="shared" si="302"/>
        <v>0.52</v>
      </c>
      <c r="P2757" s="14">
        <f t="shared" si="303"/>
        <v>17.333333333333332</v>
      </c>
      <c r="Q2757" s="8">
        <f t="shared" si="304"/>
        <v>42072.790821759263</v>
      </c>
      <c r="R2757" s="8">
        <f t="shared" si="305"/>
        <v>42102.790821759263</v>
      </c>
      <c r="S2757" t="s">
        <v>8304</v>
      </c>
      <c r="T2757" t="str">
        <f t="shared" si="306"/>
        <v>publishing</v>
      </c>
      <c r="U2757" t="str">
        <f t="shared" si="307"/>
        <v>children's books</v>
      </c>
    </row>
    <row r="2758" spans="1:21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14">
        <f t="shared" si="301"/>
        <v>31.757575757575758</v>
      </c>
      <c r="N2758" t="b">
        <v>0</v>
      </c>
      <c r="O2758" s="5">
        <f t="shared" si="302"/>
        <v>0.1048</v>
      </c>
      <c r="P2758" s="14">
        <f t="shared" si="303"/>
        <v>31.757575757575758</v>
      </c>
      <c r="Q2758" s="8">
        <f t="shared" si="304"/>
        <v>41620.90047453704</v>
      </c>
      <c r="R2758" s="8">
        <f t="shared" si="305"/>
        <v>41650.90047453704</v>
      </c>
      <c r="S2758" t="s">
        <v>8304</v>
      </c>
      <c r="T2758" t="str">
        <f t="shared" si="306"/>
        <v>publishing</v>
      </c>
      <c r="U2758" t="str">
        <f t="shared" si="307"/>
        <v>children's books</v>
      </c>
    </row>
    <row r="2759" spans="1:2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14">
        <f t="shared" si="301"/>
        <v>5</v>
      </c>
      <c r="N2759" t="b">
        <v>0</v>
      </c>
      <c r="O2759" s="5">
        <f t="shared" si="302"/>
        <v>6.6666666666666671E-3</v>
      </c>
      <c r="P2759" s="14">
        <f t="shared" si="303"/>
        <v>5</v>
      </c>
      <c r="Q2759" s="8">
        <f t="shared" si="304"/>
        <v>42573.65662037037</v>
      </c>
      <c r="R2759" s="8">
        <f t="shared" si="305"/>
        <v>42588.65662037037</v>
      </c>
      <c r="S2759" t="s">
        <v>8304</v>
      </c>
      <c r="T2759" t="str">
        <f t="shared" si="306"/>
        <v>publishing</v>
      </c>
      <c r="U2759" t="str">
        <f t="shared" si="307"/>
        <v>children's books</v>
      </c>
    </row>
    <row r="2760" spans="1:21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14">
        <f t="shared" si="301"/>
        <v>39</v>
      </c>
      <c r="N2760" t="b">
        <v>0</v>
      </c>
      <c r="O2760" s="5">
        <f t="shared" si="302"/>
        <v>0.11700000000000001</v>
      </c>
      <c r="P2760" s="14">
        <f t="shared" si="303"/>
        <v>39</v>
      </c>
      <c r="Q2760" s="8">
        <f t="shared" si="304"/>
        <v>42639.441932870366</v>
      </c>
      <c r="R2760" s="8">
        <f t="shared" si="305"/>
        <v>42653.441932870366</v>
      </c>
      <c r="S2760" t="s">
        <v>8304</v>
      </c>
      <c r="T2760" t="str">
        <f t="shared" si="306"/>
        <v>publishing</v>
      </c>
      <c r="U2760" t="str">
        <f t="shared" si="307"/>
        <v>children's books</v>
      </c>
    </row>
    <row r="2761" spans="1:21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14">
        <f t="shared" si="301"/>
        <v>52.5</v>
      </c>
      <c r="N2761" t="b">
        <v>0</v>
      </c>
      <c r="O2761" s="5">
        <f t="shared" si="302"/>
        <v>0.105</v>
      </c>
      <c r="P2761" s="14">
        <f t="shared" si="303"/>
        <v>52.5</v>
      </c>
      <c r="Q2761" s="8">
        <f t="shared" si="304"/>
        <v>42524.36650462963</v>
      </c>
      <c r="R2761" s="8">
        <f t="shared" si="305"/>
        <v>42567.36650462963</v>
      </c>
      <c r="S2761" t="s">
        <v>8304</v>
      </c>
      <c r="T2761" t="str">
        <f t="shared" si="306"/>
        <v>publishing</v>
      </c>
      <c r="U2761" t="str">
        <f t="shared" si="307"/>
        <v>children's books</v>
      </c>
    </row>
    <row r="2762" spans="1:21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14" t="e">
        <f t="shared" si="301"/>
        <v>#DIV/0!</v>
      </c>
      <c r="N2762" t="b">
        <v>0</v>
      </c>
      <c r="O2762" s="5">
        <f t="shared" si="302"/>
        <v>0</v>
      </c>
      <c r="P2762" s="14" t="e">
        <f t="shared" si="303"/>
        <v>#DIV/0!</v>
      </c>
      <c r="Q2762" s="8">
        <f t="shared" si="304"/>
        <v>41415.461319444446</v>
      </c>
      <c r="R2762" s="8">
        <f t="shared" si="305"/>
        <v>41445.461319444446</v>
      </c>
      <c r="S2762" t="s">
        <v>8304</v>
      </c>
      <c r="T2762" t="str">
        <f t="shared" si="306"/>
        <v>publishing</v>
      </c>
      <c r="U2762" t="str">
        <f t="shared" si="307"/>
        <v>children's books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14">
        <f t="shared" si="301"/>
        <v>9</v>
      </c>
      <c r="N2763" t="b">
        <v>0</v>
      </c>
      <c r="O2763" s="5">
        <f t="shared" si="302"/>
        <v>7.1999999999999998E-3</v>
      </c>
      <c r="P2763" s="14">
        <f t="shared" si="303"/>
        <v>9</v>
      </c>
      <c r="Q2763" s="8">
        <f t="shared" si="304"/>
        <v>41247.063576388886</v>
      </c>
      <c r="R2763" s="8">
        <f t="shared" si="305"/>
        <v>41277.063576388886</v>
      </c>
      <c r="S2763" t="s">
        <v>8304</v>
      </c>
      <c r="T2763" t="str">
        <f t="shared" si="306"/>
        <v>publishing</v>
      </c>
      <c r="U2763" t="str">
        <f t="shared" si="307"/>
        <v>children's books</v>
      </c>
    </row>
    <row r="2764" spans="1:21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14">
        <f t="shared" si="301"/>
        <v>25</v>
      </c>
      <c r="N2764" t="b">
        <v>0</v>
      </c>
      <c r="O2764" s="5">
        <f t="shared" si="302"/>
        <v>7.6923076923076927E-3</v>
      </c>
      <c r="P2764" s="14">
        <f t="shared" si="303"/>
        <v>25</v>
      </c>
      <c r="Q2764" s="8">
        <f t="shared" si="304"/>
        <v>40927.036979166667</v>
      </c>
      <c r="R2764" s="8">
        <f t="shared" si="305"/>
        <v>40986.995312500003</v>
      </c>
      <c r="S2764" t="s">
        <v>8304</v>
      </c>
      <c r="T2764" t="str">
        <f t="shared" si="306"/>
        <v>publishing</v>
      </c>
      <c r="U2764" t="str">
        <f t="shared" si="307"/>
        <v>children's books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14">
        <f t="shared" si="301"/>
        <v>30</v>
      </c>
      <c r="N2765" t="b">
        <v>0</v>
      </c>
      <c r="O2765" s="5">
        <f t="shared" si="302"/>
        <v>2.2842639593908631E-3</v>
      </c>
      <c r="P2765" s="14">
        <f t="shared" si="303"/>
        <v>30</v>
      </c>
      <c r="Q2765" s="8">
        <f t="shared" si="304"/>
        <v>41373.579675925925</v>
      </c>
      <c r="R2765" s="8">
        <f t="shared" si="305"/>
        <v>41418.579675925925</v>
      </c>
      <c r="S2765" t="s">
        <v>8304</v>
      </c>
      <c r="T2765" t="str">
        <f t="shared" si="306"/>
        <v>publishing</v>
      </c>
      <c r="U2765" t="str">
        <f t="shared" si="307"/>
        <v>children's books</v>
      </c>
    </row>
    <row r="2766" spans="1:21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14">
        <f t="shared" si="301"/>
        <v>11.25</v>
      </c>
      <c r="N2766" t="b">
        <v>0</v>
      </c>
      <c r="O2766" s="5">
        <f t="shared" si="302"/>
        <v>1.125E-2</v>
      </c>
      <c r="P2766" s="14">
        <f t="shared" si="303"/>
        <v>11.25</v>
      </c>
      <c r="Q2766" s="8">
        <f t="shared" si="304"/>
        <v>41030.292025462964</v>
      </c>
      <c r="R2766" s="8">
        <f t="shared" si="305"/>
        <v>41059.791666666664</v>
      </c>
      <c r="S2766" t="s">
        <v>8304</v>
      </c>
      <c r="T2766" t="str">
        <f t="shared" si="306"/>
        <v>publishing</v>
      </c>
      <c r="U2766" t="str">
        <f t="shared" si="307"/>
        <v>children's books</v>
      </c>
    </row>
    <row r="2767" spans="1:21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14" t="e">
        <f t="shared" si="301"/>
        <v>#DIV/0!</v>
      </c>
      <c r="N2767" t="b">
        <v>0</v>
      </c>
      <c r="O2767" s="5">
        <f t="shared" si="302"/>
        <v>0</v>
      </c>
      <c r="P2767" s="14" t="e">
        <f t="shared" si="303"/>
        <v>#DIV/0!</v>
      </c>
      <c r="Q2767" s="8">
        <f t="shared" si="304"/>
        <v>41194.579027777778</v>
      </c>
      <c r="R2767" s="8">
        <f t="shared" si="305"/>
        <v>41210.579027777778</v>
      </c>
      <c r="S2767" t="s">
        <v>8304</v>
      </c>
      <c r="T2767" t="str">
        <f t="shared" si="306"/>
        <v>publishing</v>
      </c>
      <c r="U2767" t="str">
        <f t="shared" si="307"/>
        <v>children's books</v>
      </c>
    </row>
    <row r="2768" spans="1:21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14">
        <f t="shared" si="301"/>
        <v>25</v>
      </c>
      <c r="N2768" t="b">
        <v>0</v>
      </c>
      <c r="O2768" s="5">
        <f t="shared" si="302"/>
        <v>0.02</v>
      </c>
      <c r="P2768" s="14">
        <f t="shared" si="303"/>
        <v>25</v>
      </c>
      <c r="Q2768" s="8">
        <f t="shared" si="304"/>
        <v>40736.668032407404</v>
      </c>
      <c r="R2768" s="8">
        <f t="shared" si="305"/>
        <v>40766.668032407404</v>
      </c>
      <c r="S2768" t="s">
        <v>8304</v>
      </c>
      <c r="T2768" t="str">
        <f t="shared" si="306"/>
        <v>publishing</v>
      </c>
      <c r="U2768" t="str">
        <f t="shared" si="307"/>
        <v>children's books</v>
      </c>
    </row>
    <row r="2769" spans="1:21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14">
        <f t="shared" si="301"/>
        <v>11.333333333333334</v>
      </c>
      <c r="N2769" t="b">
        <v>0</v>
      </c>
      <c r="O2769" s="5">
        <f t="shared" si="302"/>
        <v>8.5000000000000006E-3</v>
      </c>
      <c r="P2769" s="14">
        <f t="shared" si="303"/>
        <v>11.333333333333334</v>
      </c>
      <c r="Q2769" s="8">
        <f t="shared" si="304"/>
        <v>42172.958912037036</v>
      </c>
      <c r="R2769" s="8">
        <f t="shared" si="305"/>
        <v>42232.958912037036</v>
      </c>
      <c r="S2769" t="s">
        <v>8304</v>
      </c>
      <c r="T2769" t="str">
        <f t="shared" si="306"/>
        <v>publishing</v>
      </c>
      <c r="U2769" t="str">
        <f t="shared" si="307"/>
        <v>children's books</v>
      </c>
    </row>
    <row r="2770" spans="1:21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14">
        <f t="shared" si="301"/>
        <v>29.470588235294116</v>
      </c>
      <c r="N2770" t="b">
        <v>0</v>
      </c>
      <c r="O2770" s="5">
        <f t="shared" si="302"/>
        <v>0.14314285714285716</v>
      </c>
      <c r="P2770" s="14">
        <f t="shared" si="303"/>
        <v>29.470588235294116</v>
      </c>
      <c r="Q2770" s="8">
        <f t="shared" si="304"/>
        <v>40967.614849537036</v>
      </c>
      <c r="R2770" s="8">
        <f t="shared" si="305"/>
        <v>40997.573182870372</v>
      </c>
      <c r="S2770" t="s">
        <v>8304</v>
      </c>
      <c r="T2770" t="str">
        <f t="shared" si="306"/>
        <v>publishing</v>
      </c>
      <c r="U2770" t="str">
        <f t="shared" si="307"/>
        <v>children's books</v>
      </c>
    </row>
    <row r="2771" spans="1:21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14">
        <f t="shared" si="301"/>
        <v>1</v>
      </c>
      <c r="N2771" t="b">
        <v>0</v>
      </c>
      <c r="O2771" s="5">
        <f t="shared" si="302"/>
        <v>2.5000000000000001E-3</v>
      </c>
      <c r="P2771" s="14">
        <f t="shared" si="303"/>
        <v>1</v>
      </c>
      <c r="Q2771" s="8">
        <f t="shared" si="304"/>
        <v>41745.826273148145</v>
      </c>
      <c r="R2771" s="8">
        <f t="shared" si="305"/>
        <v>41795.826273148145</v>
      </c>
      <c r="S2771" t="s">
        <v>8304</v>
      </c>
      <c r="T2771" t="str">
        <f t="shared" si="306"/>
        <v>publishing</v>
      </c>
      <c r="U2771" t="str">
        <f t="shared" si="307"/>
        <v>children's books</v>
      </c>
    </row>
    <row r="2772" spans="1:21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14">
        <f t="shared" si="301"/>
        <v>63.098484848484851</v>
      </c>
      <c r="N2772" t="b">
        <v>0</v>
      </c>
      <c r="O2772" s="5">
        <f t="shared" si="302"/>
        <v>0.1041125</v>
      </c>
      <c r="P2772" s="14">
        <f t="shared" si="303"/>
        <v>63.098484848484851</v>
      </c>
      <c r="Q2772" s="8">
        <f t="shared" si="304"/>
        <v>41686.705208333333</v>
      </c>
      <c r="R2772" s="8">
        <f t="shared" si="305"/>
        <v>41716.663541666669</v>
      </c>
      <c r="S2772" t="s">
        <v>8304</v>
      </c>
      <c r="T2772" t="str">
        <f t="shared" si="306"/>
        <v>publishing</v>
      </c>
      <c r="U2772" t="str">
        <f t="shared" si="307"/>
        <v>children's books</v>
      </c>
    </row>
    <row r="2773" spans="1:21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14" t="e">
        <f t="shared" si="301"/>
        <v>#DIV/0!</v>
      </c>
      <c r="N2773" t="b">
        <v>0</v>
      </c>
      <c r="O2773" s="5">
        <f t="shared" si="302"/>
        <v>0</v>
      </c>
      <c r="P2773" s="14" t="e">
        <f t="shared" si="303"/>
        <v>#DIV/0!</v>
      </c>
      <c r="Q2773" s="8">
        <f t="shared" si="304"/>
        <v>41257.531712962962</v>
      </c>
      <c r="R2773" s="8">
        <f t="shared" si="305"/>
        <v>41306.708333333336</v>
      </c>
      <c r="S2773" t="s">
        <v>8304</v>
      </c>
      <c r="T2773" t="str">
        <f t="shared" si="306"/>
        <v>publishing</v>
      </c>
      <c r="U2773" t="str">
        <f t="shared" si="307"/>
        <v>children's books</v>
      </c>
    </row>
    <row r="2774" spans="1:21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14" t="e">
        <f t="shared" si="301"/>
        <v>#DIV/0!</v>
      </c>
      <c r="N2774" t="b">
        <v>0</v>
      </c>
      <c r="O2774" s="5">
        <f t="shared" si="302"/>
        <v>0</v>
      </c>
      <c r="P2774" s="14" t="e">
        <f t="shared" si="303"/>
        <v>#DIV/0!</v>
      </c>
      <c r="Q2774" s="8">
        <f t="shared" si="304"/>
        <v>41537.869143518517</v>
      </c>
      <c r="R2774" s="8">
        <f t="shared" si="305"/>
        <v>41552.869143518517</v>
      </c>
      <c r="S2774" t="s">
        <v>8304</v>
      </c>
      <c r="T2774" t="str">
        <f t="shared" si="306"/>
        <v>publishing</v>
      </c>
      <c r="U2774" t="str">
        <f t="shared" si="307"/>
        <v>children's books</v>
      </c>
    </row>
    <row r="2775" spans="1:21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14">
        <f t="shared" si="301"/>
        <v>1</v>
      </c>
      <c r="N2775" t="b">
        <v>0</v>
      </c>
      <c r="O2775" s="5">
        <f t="shared" si="302"/>
        <v>1.8867924528301887E-3</v>
      </c>
      <c r="P2775" s="14">
        <f t="shared" si="303"/>
        <v>1</v>
      </c>
      <c r="Q2775" s="8">
        <f t="shared" si="304"/>
        <v>42474.86482638889</v>
      </c>
      <c r="R2775" s="8">
        <f t="shared" si="305"/>
        <v>42484.86482638889</v>
      </c>
      <c r="S2775" t="s">
        <v>8304</v>
      </c>
      <c r="T2775" t="str">
        <f t="shared" si="306"/>
        <v>publishing</v>
      </c>
      <c r="U2775" t="str">
        <f t="shared" si="307"/>
        <v>children's books</v>
      </c>
    </row>
    <row r="2776" spans="1:21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14">
        <f t="shared" si="301"/>
        <v>43.846153846153847</v>
      </c>
      <c r="N2776" t="b">
        <v>0</v>
      </c>
      <c r="O2776" s="5">
        <f t="shared" si="302"/>
        <v>0.14249999999999999</v>
      </c>
      <c r="P2776" s="14">
        <f t="shared" si="303"/>
        <v>43.846153846153847</v>
      </c>
      <c r="Q2776" s="8">
        <f t="shared" si="304"/>
        <v>41311.126481481479</v>
      </c>
      <c r="R2776" s="8">
        <f t="shared" si="305"/>
        <v>41341.126481481479</v>
      </c>
      <c r="S2776" t="s">
        <v>8304</v>
      </c>
      <c r="T2776" t="str">
        <f t="shared" si="306"/>
        <v>publishing</v>
      </c>
      <c r="U2776" t="str">
        <f t="shared" si="307"/>
        <v>children's books</v>
      </c>
    </row>
    <row r="2777" spans="1:21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14">
        <f t="shared" si="301"/>
        <v>75</v>
      </c>
      <c r="N2777" t="b">
        <v>0</v>
      </c>
      <c r="O2777" s="5">
        <f t="shared" si="302"/>
        <v>0.03</v>
      </c>
      <c r="P2777" s="14">
        <f t="shared" si="303"/>
        <v>75</v>
      </c>
      <c r="Q2777" s="8">
        <f t="shared" si="304"/>
        <v>40863.013356481482</v>
      </c>
      <c r="R2777" s="8">
        <f t="shared" si="305"/>
        <v>40893.013356481482</v>
      </c>
      <c r="S2777" t="s">
        <v>8304</v>
      </c>
      <c r="T2777" t="str">
        <f t="shared" si="306"/>
        <v>publishing</v>
      </c>
      <c r="U2777" t="str">
        <f t="shared" si="307"/>
        <v>children's books</v>
      </c>
    </row>
    <row r="2778" spans="1:21" ht="28.8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14">
        <f t="shared" si="301"/>
        <v>45.972222222222221</v>
      </c>
      <c r="N2778" t="b">
        <v>0</v>
      </c>
      <c r="O2778" s="5">
        <f t="shared" si="302"/>
        <v>7.8809523809523815E-2</v>
      </c>
      <c r="P2778" s="14">
        <f t="shared" si="303"/>
        <v>45.972222222222221</v>
      </c>
      <c r="Q2778" s="8">
        <f t="shared" si="304"/>
        <v>42136.297175925924</v>
      </c>
      <c r="R2778" s="8">
        <f t="shared" si="305"/>
        <v>42167.297175925924</v>
      </c>
      <c r="S2778" t="s">
        <v>8304</v>
      </c>
      <c r="T2778" t="str">
        <f t="shared" si="306"/>
        <v>publishing</v>
      </c>
      <c r="U2778" t="str">
        <f t="shared" si="307"/>
        <v>children's books</v>
      </c>
    </row>
    <row r="2779" spans="1:21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14">
        <f t="shared" si="301"/>
        <v>10</v>
      </c>
      <c r="N2779" t="b">
        <v>0</v>
      </c>
      <c r="O2779" s="5">
        <f t="shared" si="302"/>
        <v>3.3333333333333335E-3</v>
      </c>
      <c r="P2779" s="14">
        <f t="shared" si="303"/>
        <v>10</v>
      </c>
      <c r="Q2779" s="8">
        <f t="shared" si="304"/>
        <v>42172.669027777782</v>
      </c>
      <c r="R2779" s="8">
        <f t="shared" si="305"/>
        <v>42202.669027777782</v>
      </c>
      <c r="S2779" t="s">
        <v>8304</v>
      </c>
      <c r="T2779" t="str">
        <f t="shared" si="306"/>
        <v>publishing</v>
      </c>
      <c r="U2779" t="str">
        <f t="shared" si="307"/>
        <v>children's books</v>
      </c>
    </row>
    <row r="2780" spans="1:21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14">
        <f t="shared" si="301"/>
        <v>93.666666666666671</v>
      </c>
      <c r="N2780" t="b">
        <v>0</v>
      </c>
      <c r="O2780" s="5">
        <f t="shared" si="302"/>
        <v>0.25545454545454543</v>
      </c>
      <c r="P2780" s="14">
        <f t="shared" si="303"/>
        <v>93.666666666666671</v>
      </c>
      <c r="Q2780" s="8">
        <f t="shared" si="304"/>
        <v>41846.978078703702</v>
      </c>
      <c r="R2780" s="8">
        <f t="shared" si="305"/>
        <v>41876.978078703702</v>
      </c>
      <c r="S2780" t="s">
        <v>8304</v>
      </c>
      <c r="T2780" t="str">
        <f t="shared" si="306"/>
        <v>publishing</v>
      </c>
      <c r="U2780" t="str">
        <f t="shared" si="307"/>
        <v>children's books</v>
      </c>
    </row>
    <row r="2781" spans="1:21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14">
        <f t="shared" si="301"/>
        <v>53</v>
      </c>
      <c r="N2781" t="b">
        <v>0</v>
      </c>
      <c r="O2781" s="5">
        <f t="shared" si="302"/>
        <v>2.12E-2</v>
      </c>
      <c r="P2781" s="14">
        <f t="shared" si="303"/>
        <v>53</v>
      </c>
      <c r="Q2781" s="8">
        <f t="shared" si="304"/>
        <v>42300.585891203707</v>
      </c>
      <c r="R2781" s="8">
        <f t="shared" si="305"/>
        <v>42330.627557870372</v>
      </c>
      <c r="S2781" t="s">
        <v>8304</v>
      </c>
      <c r="T2781" t="str">
        <f t="shared" si="306"/>
        <v>publishing</v>
      </c>
      <c r="U2781" t="str">
        <f t="shared" si="307"/>
        <v>children's books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14" t="e">
        <f t="shared" si="301"/>
        <v>#DIV/0!</v>
      </c>
      <c r="N2782" t="b">
        <v>0</v>
      </c>
      <c r="O2782" s="5">
        <f t="shared" si="302"/>
        <v>0</v>
      </c>
      <c r="P2782" s="14" t="e">
        <f t="shared" si="303"/>
        <v>#DIV/0!</v>
      </c>
      <c r="Q2782" s="8">
        <f t="shared" si="304"/>
        <v>42774.447777777779</v>
      </c>
      <c r="R2782" s="8">
        <f t="shared" si="305"/>
        <v>42804.447777777779</v>
      </c>
      <c r="S2782" t="s">
        <v>8304</v>
      </c>
      <c r="T2782" t="str">
        <f t="shared" si="306"/>
        <v>publishing</v>
      </c>
      <c r="U2782" t="str">
        <f t="shared" si="307"/>
        <v>children's books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14">
        <f t="shared" si="301"/>
        <v>47</v>
      </c>
      <c r="N2783" t="b">
        <v>1</v>
      </c>
      <c r="O2783" s="5">
        <f t="shared" si="302"/>
        <v>1.0528</v>
      </c>
      <c r="P2783" s="14">
        <f t="shared" si="303"/>
        <v>47</v>
      </c>
      <c r="Q2783" s="8">
        <f t="shared" si="304"/>
        <v>42018.94159722222</v>
      </c>
      <c r="R2783" s="8">
        <f t="shared" si="305"/>
        <v>42047.291666666672</v>
      </c>
      <c r="S2783" t="s">
        <v>8271</v>
      </c>
      <c r="T2783" t="str">
        <f t="shared" si="306"/>
        <v>theater</v>
      </c>
      <c r="U2783" t="str">
        <f t="shared" si="307"/>
        <v>plays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14">
        <f t="shared" si="301"/>
        <v>66.666666666666671</v>
      </c>
      <c r="N2784" t="b">
        <v>1</v>
      </c>
      <c r="O2784" s="5">
        <f t="shared" si="302"/>
        <v>1.2</v>
      </c>
      <c r="P2784" s="14">
        <f t="shared" si="303"/>
        <v>66.666666666666671</v>
      </c>
      <c r="Q2784" s="8">
        <f t="shared" si="304"/>
        <v>42026.924976851849</v>
      </c>
      <c r="R2784" s="8">
        <f t="shared" si="305"/>
        <v>42052.207638888889</v>
      </c>
      <c r="S2784" t="s">
        <v>8271</v>
      </c>
      <c r="T2784" t="str">
        <f t="shared" si="306"/>
        <v>theater</v>
      </c>
      <c r="U2784" t="str">
        <f t="shared" si="307"/>
        <v>plays</v>
      </c>
    </row>
    <row r="2785" spans="1:21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14">
        <f t="shared" si="301"/>
        <v>18.770491803278688</v>
      </c>
      <c r="N2785" t="b">
        <v>1</v>
      </c>
      <c r="O2785" s="5">
        <f t="shared" si="302"/>
        <v>1.145</v>
      </c>
      <c r="P2785" s="14">
        <f t="shared" si="303"/>
        <v>18.770491803278688</v>
      </c>
      <c r="Q2785" s="8">
        <f t="shared" si="304"/>
        <v>42103.535254629634</v>
      </c>
      <c r="R2785" s="8">
        <f t="shared" si="305"/>
        <v>42117.535254629634</v>
      </c>
      <c r="S2785" t="s">
        <v>8271</v>
      </c>
      <c r="T2785" t="str">
        <f t="shared" si="306"/>
        <v>theater</v>
      </c>
      <c r="U2785" t="str">
        <f t="shared" si="307"/>
        <v>plays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14">
        <f t="shared" si="301"/>
        <v>66.111111111111114</v>
      </c>
      <c r="N2786" t="b">
        <v>1</v>
      </c>
      <c r="O2786" s="5">
        <f t="shared" si="302"/>
        <v>1.19</v>
      </c>
      <c r="P2786" s="14">
        <f t="shared" si="303"/>
        <v>66.111111111111114</v>
      </c>
      <c r="Q2786" s="8">
        <f t="shared" si="304"/>
        <v>41920.787534722222</v>
      </c>
      <c r="R2786" s="8">
        <f t="shared" si="305"/>
        <v>41941.787534722222</v>
      </c>
      <c r="S2786" t="s">
        <v>8271</v>
      </c>
      <c r="T2786" t="str">
        <f t="shared" si="306"/>
        <v>theater</v>
      </c>
      <c r="U2786" t="str">
        <f t="shared" si="307"/>
        <v>plays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14">
        <f t="shared" si="301"/>
        <v>36.859154929577464</v>
      </c>
      <c r="N2787" t="b">
        <v>1</v>
      </c>
      <c r="O2787" s="5">
        <f t="shared" si="302"/>
        <v>1.0468</v>
      </c>
      <c r="P2787" s="14">
        <f t="shared" si="303"/>
        <v>36.859154929577464</v>
      </c>
      <c r="Q2787" s="8">
        <f t="shared" si="304"/>
        <v>42558.189432870371</v>
      </c>
      <c r="R2787" s="8">
        <f t="shared" si="305"/>
        <v>42587.875</v>
      </c>
      <c r="S2787" t="s">
        <v>8271</v>
      </c>
      <c r="T2787" t="str">
        <f t="shared" si="306"/>
        <v>theater</v>
      </c>
      <c r="U2787" t="str">
        <f t="shared" si="307"/>
        <v>plays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14">
        <f t="shared" si="301"/>
        <v>39.810810810810814</v>
      </c>
      <c r="N2788" t="b">
        <v>1</v>
      </c>
      <c r="O2788" s="5">
        <f t="shared" si="302"/>
        <v>1.1783999999999999</v>
      </c>
      <c r="P2788" s="14">
        <f t="shared" si="303"/>
        <v>39.810810810810814</v>
      </c>
      <c r="Q2788" s="8">
        <f t="shared" si="304"/>
        <v>41815.569212962961</v>
      </c>
      <c r="R2788" s="8">
        <f t="shared" si="305"/>
        <v>41829.569212962961</v>
      </c>
      <c r="S2788" t="s">
        <v>8271</v>
      </c>
      <c r="T2788" t="str">
        <f t="shared" si="306"/>
        <v>theater</v>
      </c>
      <c r="U2788" t="str">
        <f t="shared" si="307"/>
        <v>plays</v>
      </c>
    </row>
    <row r="2789" spans="1:21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14">
        <f t="shared" si="301"/>
        <v>31.5</v>
      </c>
      <c r="N2789" t="b">
        <v>1</v>
      </c>
      <c r="O2789" s="5">
        <f t="shared" si="302"/>
        <v>1.1970000000000001</v>
      </c>
      <c r="P2789" s="14">
        <f t="shared" si="303"/>
        <v>31.5</v>
      </c>
      <c r="Q2789" s="8">
        <f t="shared" si="304"/>
        <v>41808.198518518519</v>
      </c>
      <c r="R2789" s="8">
        <f t="shared" si="305"/>
        <v>41838.198518518519</v>
      </c>
      <c r="S2789" t="s">
        <v>8271</v>
      </c>
      <c r="T2789" t="str">
        <f t="shared" si="306"/>
        <v>theater</v>
      </c>
      <c r="U2789" t="str">
        <f t="shared" si="307"/>
        <v>plays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14">
        <f t="shared" si="301"/>
        <v>102.5</v>
      </c>
      <c r="N2790" t="b">
        <v>1</v>
      </c>
      <c r="O2790" s="5">
        <f t="shared" si="302"/>
        <v>1.0249999999999999</v>
      </c>
      <c r="P2790" s="14">
        <f t="shared" si="303"/>
        <v>102.5</v>
      </c>
      <c r="Q2790" s="8">
        <f t="shared" si="304"/>
        <v>42550.701886574068</v>
      </c>
      <c r="R2790" s="8">
        <f t="shared" si="305"/>
        <v>42580.701886574068</v>
      </c>
      <c r="S2790" t="s">
        <v>8271</v>
      </c>
      <c r="T2790" t="str">
        <f t="shared" si="306"/>
        <v>theater</v>
      </c>
      <c r="U2790" t="str">
        <f t="shared" si="307"/>
        <v>plays</v>
      </c>
    </row>
    <row r="2791" spans="1:2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14">
        <f t="shared" si="301"/>
        <v>126.45833333333333</v>
      </c>
      <c r="N2791" t="b">
        <v>1</v>
      </c>
      <c r="O2791" s="5">
        <f t="shared" si="302"/>
        <v>1.0116666666666667</v>
      </c>
      <c r="P2791" s="14">
        <f t="shared" si="303"/>
        <v>126.45833333333333</v>
      </c>
      <c r="Q2791" s="8">
        <f t="shared" si="304"/>
        <v>42056.013124999998</v>
      </c>
      <c r="R2791" s="8">
        <f t="shared" si="305"/>
        <v>42075.166666666672</v>
      </c>
      <c r="S2791" t="s">
        <v>8271</v>
      </c>
      <c r="T2791" t="str">
        <f t="shared" si="306"/>
        <v>theater</v>
      </c>
      <c r="U2791" t="str">
        <f t="shared" si="307"/>
        <v>plays</v>
      </c>
    </row>
    <row r="2792" spans="1:21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14">
        <f t="shared" si="301"/>
        <v>47.878787878787875</v>
      </c>
      <c r="N2792" t="b">
        <v>1</v>
      </c>
      <c r="O2792" s="5">
        <f t="shared" si="302"/>
        <v>1.0533333333333332</v>
      </c>
      <c r="P2792" s="14">
        <f t="shared" si="303"/>
        <v>47.878787878787875</v>
      </c>
      <c r="Q2792" s="8">
        <f t="shared" si="304"/>
        <v>42016.938692129625</v>
      </c>
      <c r="R2792" s="8">
        <f t="shared" si="305"/>
        <v>42046.938692129625</v>
      </c>
      <c r="S2792" t="s">
        <v>8271</v>
      </c>
      <c r="T2792" t="str">
        <f t="shared" si="306"/>
        <v>theater</v>
      </c>
      <c r="U2792" t="str">
        <f t="shared" si="307"/>
        <v>plays</v>
      </c>
    </row>
    <row r="2793" spans="1:21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14">
        <f t="shared" si="301"/>
        <v>73.214285714285708</v>
      </c>
      <c r="N2793" t="b">
        <v>1</v>
      </c>
      <c r="O2793" s="5">
        <f t="shared" si="302"/>
        <v>1.0249999999999999</v>
      </c>
      <c r="P2793" s="14">
        <f t="shared" si="303"/>
        <v>73.214285714285708</v>
      </c>
      <c r="Q2793" s="8">
        <f t="shared" si="304"/>
        <v>42591.899988425925</v>
      </c>
      <c r="R2793" s="8">
        <f t="shared" si="305"/>
        <v>42622.166666666672</v>
      </c>
      <c r="S2793" t="s">
        <v>8271</v>
      </c>
      <c r="T2793" t="str">
        <f t="shared" si="306"/>
        <v>theater</v>
      </c>
      <c r="U2793" t="str">
        <f t="shared" si="307"/>
        <v>plays</v>
      </c>
    </row>
    <row r="2794" spans="1:21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14">
        <f t="shared" si="301"/>
        <v>89.666666666666671</v>
      </c>
      <c r="N2794" t="b">
        <v>1</v>
      </c>
      <c r="O2794" s="5">
        <f t="shared" si="302"/>
        <v>1.0760000000000001</v>
      </c>
      <c r="P2794" s="14">
        <f t="shared" si="303"/>
        <v>89.666666666666671</v>
      </c>
      <c r="Q2794" s="8">
        <f t="shared" si="304"/>
        <v>42183.231006944443</v>
      </c>
      <c r="R2794" s="8">
        <f t="shared" si="305"/>
        <v>42228.231006944443</v>
      </c>
      <c r="S2794" t="s">
        <v>8271</v>
      </c>
      <c r="T2794" t="str">
        <f t="shared" si="306"/>
        <v>theater</v>
      </c>
      <c r="U2794" t="str">
        <f t="shared" si="307"/>
        <v>plays</v>
      </c>
    </row>
    <row r="2795" spans="1:21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14">
        <f t="shared" si="301"/>
        <v>151.4623287671233</v>
      </c>
      <c r="N2795" t="b">
        <v>1</v>
      </c>
      <c r="O2795" s="5">
        <f t="shared" si="302"/>
        <v>1.105675</v>
      </c>
      <c r="P2795" s="14">
        <f t="shared" si="303"/>
        <v>151.4623287671233</v>
      </c>
      <c r="Q2795" s="8">
        <f t="shared" si="304"/>
        <v>42176.419039351851</v>
      </c>
      <c r="R2795" s="8">
        <f t="shared" si="305"/>
        <v>42206.419039351851</v>
      </c>
      <c r="S2795" t="s">
        <v>8271</v>
      </c>
      <c r="T2795" t="str">
        <f t="shared" si="306"/>
        <v>theater</v>
      </c>
      <c r="U2795" t="str">
        <f t="shared" si="307"/>
        <v>plays</v>
      </c>
    </row>
    <row r="2796" spans="1:21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14">
        <f t="shared" si="301"/>
        <v>25</v>
      </c>
      <c r="N2796" t="b">
        <v>1</v>
      </c>
      <c r="O2796" s="5">
        <f t="shared" si="302"/>
        <v>1.5</v>
      </c>
      <c r="P2796" s="14">
        <f t="shared" si="303"/>
        <v>25</v>
      </c>
      <c r="Q2796" s="8">
        <f t="shared" si="304"/>
        <v>42416.691655092596</v>
      </c>
      <c r="R2796" s="8">
        <f t="shared" si="305"/>
        <v>42432.791666666672</v>
      </c>
      <c r="S2796" t="s">
        <v>8271</v>
      </c>
      <c r="T2796" t="str">
        <f t="shared" si="306"/>
        <v>theater</v>
      </c>
      <c r="U2796" t="str">
        <f t="shared" si="307"/>
        <v>plays</v>
      </c>
    </row>
    <row r="2797" spans="1:21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14">
        <f t="shared" si="301"/>
        <v>36.5</v>
      </c>
      <c r="N2797" t="b">
        <v>1</v>
      </c>
      <c r="O2797" s="5">
        <f t="shared" si="302"/>
        <v>1.0428571428571429</v>
      </c>
      <c r="P2797" s="14">
        <f t="shared" si="303"/>
        <v>36.5</v>
      </c>
      <c r="Q2797" s="8">
        <f t="shared" si="304"/>
        <v>41780.525937500002</v>
      </c>
      <c r="R2797" s="8">
        <f t="shared" si="305"/>
        <v>41796.958333333336</v>
      </c>
      <c r="S2797" t="s">
        <v>8271</v>
      </c>
      <c r="T2797" t="str">
        <f t="shared" si="306"/>
        <v>theater</v>
      </c>
      <c r="U2797" t="str">
        <f t="shared" si="307"/>
        <v>plays</v>
      </c>
    </row>
    <row r="2798" spans="1:21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14">
        <f t="shared" si="301"/>
        <v>44</v>
      </c>
      <c r="N2798" t="b">
        <v>1</v>
      </c>
      <c r="O2798" s="5">
        <f t="shared" si="302"/>
        <v>1.155</v>
      </c>
      <c r="P2798" s="14">
        <f t="shared" si="303"/>
        <v>44</v>
      </c>
      <c r="Q2798" s="8">
        <f t="shared" si="304"/>
        <v>41795.528101851851</v>
      </c>
      <c r="R2798" s="8">
        <f t="shared" si="305"/>
        <v>41825.528101851851</v>
      </c>
      <c r="S2798" t="s">
        <v>8271</v>
      </c>
      <c r="T2798" t="str">
        <f t="shared" si="306"/>
        <v>theater</v>
      </c>
      <c r="U2798" t="str">
        <f t="shared" si="307"/>
        <v>plays</v>
      </c>
    </row>
    <row r="2799" spans="1:21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14">
        <f t="shared" si="301"/>
        <v>87.357553191489373</v>
      </c>
      <c r="N2799" t="b">
        <v>1</v>
      </c>
      <c r="O2799" s="5">
        <f t="shared" si="302"/>
        <v>1.02645125</v>
      </c>
      <c r="P2799" s="14">
        <f t="shared" si="303"/>
        <v>87.357553191489373</v>
      </c>
      <c r="Q2799" s="8">
        <f t="shared" si="304"/>
        <v>41798.94027777778</v>
      </c>
      <c r="R2799" s="8">
        <f t="shared" si="305"/>
        <v>41828.94027777778</v>
      </c>
      <c r="S2799" t="s">
        <v>8271</v>
      </c>
      <c r="T2799" t="str">
        <f t="shared" si="306"/>
        <v>theater</v>
      </c>
      <c r="U2799" t="str">
        <f t="shared" si="307"/>
        <v>plays</v>
      </c>
    </row>
    <row r="2800" spans="1:21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14">
        <f t="shared" si="301"/>
        <v>36.474820143884891</v>
      </c>
      <c r="N2800" t="b">
        <v>1</v>
      </c>
      <c r="O2800" s="5">
        <f t="shared" si="302"/>
        <v>1.014</v>
      </c>
      <c r="P2800" s="14">
        <f t="shared" si="303"/>
        <v>36.474820143884891</v>
      </c>
      <c r="Q2800" s="8">
        <f t="shared" si="304"/>
        <v>42201.675011574072</v>
      </c>
      <c r="R2800" s="8">
        <f t="shared" si="305"/>
        <v>42216.666666666672</v>
      </c>
      <c r="S2800" t="s">
        <v>8271</v>
      </c>
      <c r="T2800" t="str">
        <f t="shared" si="306"/>
        <v>theater</v>
      </c>
      <c r="U2800" t="str">
        <f t="shared" si="307"/>
        <v>plays</v>
      </c>
    </row>
    <row r="2801" spans="1:21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14">
        <f t="shared" si="301"/>
        <v>44.859538461538463</v>
      </c>
      <c r="N2801" t="b">
        <v>1</v>
      </c>
      <c r="O2801" s="5">
        <f t="shared" si="302"/>
        <v>1.1663479999999999</v>
      </c>
      <c r="P2801" s="14">
        <f t="shared" si="303"/>
        <v>44.859538461538463</v>
      </c>
      <c r="Q2801" s="8">
        <f t="shared" si="304"/>
        <v>42507.264699074076</v>
      </c>
      <c r="R2801" s="8">
        <f t="shared" si="305"/>
        <v>42538.666666666672</v>
      </c>
      <c r="S2801" t="s">
        <v>8271</v>
      </c>
      <c r="T2801" t="str">
        <f t="shared" si="306"/>
        <v>theater</v>
      </c>
      <c r="U2801" t="str">
        <f t="shared" si="307"/>
        <v>plays</v>
      </c>
    </row>
    <row r="2802" spans="1:21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14">
        <f t="shared" si="301"/>
        <v>42.903225806451616</v>
      </c>
      <c r="N2802" t="b">
        <v>1</v>
      </c>
      <c r="O2802" s="5">
        <f t="shared" si="302"/>
        <v>1.33</v>
      </c>
      <c r="P2802" s="14">
        <f t="shared" si="303"/>
        <v>42.903225806451616</v>
      </c>
      <c r="Q2802" s="8">
        <f t="shared" si="304"/>
        <v>41948.552847222221</v>
      </c>
      <c r="R2802" s="8">
        <f t="shared" si="305"/>
        <v>42008.552847222221</v>
      </c>
      <c r="S2802" t="s">
        <v>8271</v>
      </c>
      <c r="T2802" t="str">
        <f t="shared" si="306"/>
        <v>theater</v>
      </c>
      <c r="U2802" t="str">
        <f t="shared" si="307"/>
        <v>plays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14">
        <f t="shared" si="301"/>
        <v>51.230769230769234</v>
      </c>
      <c r="N2803" t="b">
        <v>1</v>
      </c>
      <c r="O2803" s="5">
        <f t="shared" si="302"/>
        <v>1.3320000000000001</v>
      </c>
      <c r="P2803" s="14">
        <f t="shared" si="303"/>
        <v>51.230769230769234</v>
      </c>
      <c r="Q2803" s="8">
        <f t="shared" si="304"/>
        <v>41900.243159722224</v>
      </c>
      <c r="R2803" s="8">
        <f t="shared" si="305"/>
        <v>41922.458333333336</v>
      </c>
      <c r="S2803" t="s">
        <v>8271</v>
      </c>
      <c r="T2803" t="str">
        <f t="shared" si="306"/>
        <v>theater</v>
      </c>
      <c r="U2803" t="str">
        <f t="shared" si="307"/>
        <v>plays</v>
      </c>
    </row>
    <row r="2804" spans="1:21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14">
        <f t="shared" si="301"/>
        <v>33.944444444444443</v>
      </c>
      <c r="N2804" t="b">
        <v>1</v>
      </c>
      <c r="O2804" s="5">
        <f t="shared" si="302"/>
        <v>1.0183333333333333</v>
      </c>
      <c r="P2804" s="14">
        <f t="shared" si="303"/>
        <v>33.944444444444443</v>
      </c>
      <c r="Q2804" s="8">
        <f t="shared" si="304"/>
        <v>42192.64707175926</v>
      </c>
      <c r="R2804" s="8">
        <f t="shared" si="305"/>
        <v>42222.64707175926</v>
      </c>
      <c r="S2804" t="s">
        <v>8271</v>
      </c>
      <c r="T2804" t="str">
        <f t="shared" si="306"/>
        <v>theater</v>
      </c>
      <c r="U2804" t="str">
        <f t="shared" si="307"/>
        <v>plays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14">
        <f t="shared" si="301"/>
        <v>90.744680851063833</v>
      </c>
      <c r="N2805" t="b">
        <v>1</v>
      </c>
      <c r="O2805" s="5">
        <f t="shared" si="302"/>
        <v>1.2795000000000001</v>
      </c>
      <c r="P2805" s="14">
        <f t="shared" si="303"/>
        <v>90.744680851063833</v>
      </c>
      <c r="Q2805" s="8">
        <f t="shared" si="304"/>
        <v>42158.065694444449</v>
      </c>
      <c r="R2805" s="8">
        <f t="shared" si="305"/>
        <v>42201</v>
      </c>
      <c r="S2805" t="s">
        <v>8271</v>
      </c>
      <c r="T2805" t="str">
        <f t="shared" si="306"/>
        <v>theater</v>
      </c>
      <c r="U2805" t="str">
        <f t="shared" si="307"/>
        <v>plays</v>
      </c>
    </row>
    <row r="2806" spans="1:21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14">
        <f t="shared" si="301"/>
        <v>50</v>
      </c>
      <c r="N2806" t="b">
        <v>1</v>
      </c>
      <c r="O2806" s="5">
        <f t="shared" si="302"/>
        <v>1.1499999999999999</v>
      </c>
      <c r="P2806" s="14">
        <f t="shared" si="303"/>
        <v>50</v>
      </c>
      <c r="Q2806" s="8">
        <f t="shared" si="304"/>
        <v>41881.453587962962</v>
      </c>
      <c r="R2806" s="8">
        <f t="shared" si="305"/>
        <v>41911.453587962962</v>
      </c>
      <c r="S2806" t="s">
        <v>8271</v>
      </c>
      <c r="T2806" t="str">
        <f t="shared" si="306"/>
        <v>theater</v>
      </c>
      <c r="U2806" t="str">
        <f t="shared" si="307"/>
        <v>plays</v>
      </c>
    </row>
    <row r="2807" spans="1:21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14">
        <f t="shared" si="301"/>
        <v>24.444444444444443</v>
      </c>
      <c r="N2807" t="b">
        <v>1</v>
      </c>
      <c r="O2807" s="5">
        <f t="shared" si="302"/>
        <v>1.1000000000000001</v>
      </c>
      <c r="P2807" s="14">
        <f t="shared" si="303"/>
        <v>24.444444444444443</v>
      </c>
      <c r="Q2807" s="8">
        <f t="shared" si="304"/>
        <v>42213.505474537036</v>
      </c>
      <c r="R2807" s="8">
        <f t="shared" si="305"/>
        <v>42238.505474537036</v>
      </c>
      <c r="S2807" t="s">
        <v>8271</v>
      </c>
      <c r="T2807" t="str">
        <f t="shared" si="306"/>
        <v>theater</v>
      </c>
      <c r="U2807" t="str">
        <f t="shared" si="307"/>
        <v>plays</v>
      </c>
    </row>
    <row r="2808" spans="1:21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14">
        <f t="shared" si="301"/>
        <v>44.25</v>
      </c>
      <c r="N2808" t="b">
        <v>1</v>
      </c>
      <c r="O2808" s="5">
        <f t="shared" si="302"/>
        <v>1.121</v>
      </c>
      <c r="P2808" s="14">
        <f t="shared" si="303"/>
        <v>44.25</v>
      </c>
      <c r="Q2808" s="8">
        <f t="shared" si="304"/>
        <v>42185.267245370371</v>
      </c>
      <c r="R2808" s="8">
        <f t="shared" si="305"/>
        <v>42221.458333333328</v>
      </c>
      <c r="S2808" t="s">
        <v>8271</v>
      </c>
      <c r="T2808" t="str">
        <f t="shared" si="306"/>
        <v>theater</v>
      </c>
      <c r="U2808" t="str">
        <f t="shared" si="307"/>
        <v>plays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14">
        <f t="shared" si="301"/>
        <v>67.741935483870961</v>
      </c>
      <c r="N2809" t="b">
        <v>1</v>
      </c>
      <c r="O2809" s="5">
        <f t="shared" si="302"/>
        <v>1.26</v>
      </c>
      <c r="P2809" s="14">
        <f t="shared" si="303"/>
        <v>67.741935483870961</v>
      </c>
      <c r="Q2809" s="8">
        <f t="shared" si="304"/>
        <v>42154.873124999998</v>
      </c>
      <c r="R2809" s="8">
        <f t="shared" si="305"/>
        <v>42184.873124999998</v>
      </c>
      <c r="S2809" t="s">
        <v>8271</v>
      </c>
      <c r="T2809" t="str">
        <f t="shared" si="306"/>
        <v>theater</v>
      </c>
      <c r="U2809" t="str">
        <f t="shared" si="307"/>
        <v>plays</v>
      </c>
    </row>
    <row r="2810" spans="1:21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14">
        <f t="shared" si="301"/>
        <v>65.376811594202906</v>
      </c>
      <c r="N2810" t="b">
        <v>1</v>
      </c>
      <c r="O2810" s="5">
        <f t="shared" si="302"/>
        <v>1.0024444444444445</v>
      </c>
      <c r="P2810" s="14">
        <f t="shared" si="303"/>
        <v>65.376811594202906</v>
      </c>
      <c r="Q2810" s="8">
        <f t="shared" si="304"/>
        <v>42208.84646990741</v>
      </c>
      <c r="R2810" s="8">
        <f t="shared" si="305"/>
        <v>42238.84646990741</v>
      </c>
      <c r="S2810" t="s">
        <v>8271</v>
      </c>
      <c r="T2810" t="str">
        <f t="shared" si="306"/>
        <v>theater</v>
      </c>
      <c r="U2810" t="str">
        <f t="shared" si="307"/>
        <v>plays</v>
      </c>
    </row>
    <row r="2811" spans="1:21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14">
        <f t="shared" si="301"/>
        <v>121.9047619047619</v>
      </c>
      <c r="N2811" t="b">
        <v>1</v>
      </c>
      <c r="O2811" s="5">
        <f t="shared" si="302"/>
        <v>1.024</v>
      </c>
      <c r="P2811" s="14">
        <f t="shared" si="303"/>
        <v>121.9047619047619</v>
      </c>
      <c r="Q2811" s="8">
        <f t="shared" si="304"/>
        <v>42451.496817129635</v>
      </c>
      <c r="R2811" s="8">
        <f t="shared" si="305"/>
        <v>42459.610416666663</v>
      </c>
      <c r="S2811" t="s">
        <v>8271</v>
      </c>
      <c r="T2811" t="str">
        <f t="shared" si="306"/>
        <v>theater</v>
      </c>
      <c r="U2811" t="str">
        <f t="shared" si="307"/>
        <v>plays</v>
      </c>
    </row>
    <row r="2812" spans="1:21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14">
        <f t="shared" si="301"/>
        <v>47.456140350877192</v>
      </c>
      <c r="N2812" t="b">
        <v>1</v>
      </c>
      <c r="O2812" s="5">
        <f t="shared" si="302"/>
        <v>1.0820000000000001</v>
      </c>
      <c r="P2812" s="14">
        <f t="shared" si="303"/>
        <v>47.456140350877192</v>
      </c>
      <c r="Q2812" s="8">
        <f t="shared" si="304"/>
        <v>41759.13962962963</v>
      </c>
      <c r="R2812" s="8">
        <f t="shared" si="305"/>
        <v>41791.165972222225</v>
      </c>
      <c r="S2812" t="s">
        <v>8271</v>
      </c>
      <c r="T2812" t="str">
        <f t="shared" si="306"/>
        <v>theater</v>
      </c>
      <c r="U2812" t="str">
        <f t="shared" si="307"/>
        <v>plays</v>
      </c>
    </row>
    <row r="2813" spans="1:21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14">
        <f t="shared" si="301"/>
        <v>92.842592592592595</v>
      </c>
      <c r="N2813" t="b">
        <v>1</v>
      </c>
      <c r="O2813" s="5">
        <f t="shared" si="302"/>
        <v>1.0026999999999999</v>
      </c>
      <c r="P2813" s="14">
        <f t="shared" si="303"/>
        <v>92.842592592592595</v>
      </c>
      <c r="Q2813" s="8">
        <f t="shared" si="304"/>
        <v>42028.496562500004</v>
      </c>
      <c r="R2813" s="8">
        <f t="shared" si="305"/>
        <v>42058.496562500004</v>
      </c>
      <c r="S2813" t="s">
        <v>8271</v>
      </c>
      <c r="T2813" t="str">
        <f t="shared" si="306"/>
        <v>theater</v>
      </c>
      <c r="U2813" t="str">
        <f t="shared" si="307"/>
        <v>plays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14">
        <f t="shared" si="301"/>
        <v>68.253012048192772</v>
      </c>
      <c r="N2814" t="b">
        <v>1</v>
      </c>
      <c r="O2814" s="5">
        <f t="shared" si="302"/>
        <v>1.133</v>
      </c>
      <c r="P2814" s="14">
        <f t="shared" si="303"/>
        <v>68.253012048192772</v>
      </c>
      <c r="Q2814" s="8">
        <f t="shared" si="304"/>
        <v>42054.74418981481</v>
      </c>
      <c r="R2814" s="8">
        <f t="shared" si="305"/>
        <v>42100.166666666672</v>
      </c>
      <c r="S2814" t="s">
        <v>8271</v>
      </c>
      <c r="T2814" t="str">
        <f t="shared" si="306"/>
        <v>theater</v>
      </c>
      <c r="U2814" t="str">
        <f t="shared" si="307"/>
        <v>plays</v>
      </c>
    </row>
    <row r="2815" spans="1:21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14">
        <f t="shared" si="301"/>
        <v>37.209583333333335</v>
      </c>
      <c r="N2815" t="b">
        <v>1</v>
      </c>
      <c r="O2815" s="5">
        <f t="shared" si="302"/>
        <v>1.2757571428571428</v>
      </c>
      <c r="P2815" s="14">
        <f t="shared" si="303"/>
        <v>37.209583333333335</v>
      </c>
      <c r="Q2815" s="8">
        <f t="shared" si="304"/>
        <v>42693.742604166662</v>
      </c>
      <c r="R2815" s="8">
        <f t="shared" si="305"/>
        <v>42718.742604166662</v>
      </c>
      <c r="S2815" t="s">
        <v>8271</v>
      </c>
      <c r="T2815" t="str">
        <f t="shared" si="306"/>
        <v>theater</v>
      </c>
      <c r="U2815" t="str">
        <f t="shared" si="307"/>
        <v>plays</v>
      </c>
    </row>
    <row r="2816" spans="1:21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14">
        <f t="shared" si="301"/>
        <v>25.25</v>
      </c>
      <c r="N2816" t="b">
        <v>1</v>
      </c>
      <c r="O2816" s="5">
        <f t="shared" si="302"/>
        <v>1.0773333333333333</v>
      </c>
      <c r="P2816" s="14">
        <f t="shared" si="303"/>
        <v>25.25</v>
      </c>
      <c r="Q2816" s="8">
        <f t="shared" si="304"/>
        <v>42103.399479166663</v>
      </c>
      <c r="R2816" s="8">
        <f t="shared" si="305"/>
        <v>42133.399479166663</v>
      </c>
      <c r="S2816" t="s">
        <v>8271</v>
      </c>
      <c r="T2816" t="str">
        <f t="shared" si="306"/>
        <v>theater</v>
      </c>
      <c r="U2816" t="str">
        <f t="shared" si="307"/>
        <v>plays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14">
        <f t="shared" si="301"/>
        <v>43.214285714285715</v>
      </c>
      <c r="N2817" t="b">
        <v>1</v>
      </c>
      <c r="O2817" s="5">
        <f t="shared" si="302"/>
        <v>2.42</v>
      </c>
      <c r="P2817" s="14">
        <f t="shared" si="303"/>
        <v>43.214285714285715</v>
      </c>
      <c r="Q2817" s="8">
        <f t="shared" si="304"/>
        <v>42559.776724537034</v>
      </c>
      <c r="R2817" s="8">
        <f t="shared" si="305"/>
        <v>42589.776724537034</v>
      </c>
      <c r="S2817" t="s">
        <v>8271</v>
      </c>
      <c r="T2817" t="str">
        <f t="shared" si="306"/>
        <v>theater</v>
      </c>
      <c r="U2817" t="str">
        <f t="shared" si="307"/>
        <v>plays</v>
      </c>
    </row>
    <row r="2818" spans="1:21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14">
        <f t="shared" ref="M2818:M2881" si="308">$E2818/$L2818</f>
        <v>25.130177514792898</v>
      </c>
      <c r="N2818" t="b">
        <v>1</v>
      </c>
      <c r="O2818" s="5">
        <f t="shared" ref="O2818:O2881" si="309">E2818/D2818</f>
        <v>1.4156666666666666</v>
      </c>
      <c r="P2818" s="14">
        <f t="shared" ref="P2818:P2881" si="310">$E2818/$L2818</f>
        <v>25.130177514792898</v>
      </c>
      <c r="Q2818" s="8">
        <f t="shared" ref="Q2818:Q2881" si="311">(((J2818/60)/60)/24)+DATE(1970,1,1)</f>
        <v>42188.467499999999</v>
      </c>
      <c r="R2818" s="8">
        <f t="shared" ref="R2818:R2881" si="312">(((I2818/60)/60)/24)+DATE(1970,1,1)</f>
        <v>42218.666666666672</v>
      </c>
      <c r="S2818" t="s">
        <v>8271</v>
      </c>
      <c r="T2818" t="str">
        <f t="shared" ref="T2818:T2881" si="313">LEFT(S2818, SEARCH("/",S2818,1)-1)</f>
        <v>theater</v>
      </c>
      <c r="U2818" t="str">
        <f t="shared" ref="U2818:U2881" si="314">RIGHT(S2818,LEN(S2818)-SEARCH("/",S2818,1))</f>
        <v>plays</v>
      </c>
    </row>
    <row r="2819" spans="1:21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14">
        <f t="shared" si="308"/>
        <v>23.636363636363637</v>
      </c>
      <c r="N2819" t="b">
        <v>1</v>
      </c>
      <c r="O2819" s="5">
        <f t="shared" si="309"/>
        <v>1.3</v>
      </c>
      <c r="P2819" s="14">
        <f t="shared" si="310"/>
        <v>23.636363636363637</v>
      </c>
      <c r="Q2819" s="8">
        <f t="shared" si="311"/>
        <v>42023.634976851856</v>
      </c>
      <c r="R2819" s="8">
        <f t="shared" si="312"/>
        <v>42063.634976851856</v>
      </c>
      <c r="S2819" t="s">
        <v>8271</v>
      </c>
      <c r="T2819" t="str">
        <f t="shared" si="313"/>
        <v>theater</v>
      </c>
      <c r="U2819" t="str">
        <f t="shared" si="314"/>
        <v>plays</v>
      </c>
    </row>
    <row r="2820" spans="1:21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14">
        <f t="shared" si="308"/>
        <v>103.95098039215686</v>
      </c>
      <c r="N2820" t="b">
        <v>1</v>
      </c>
      <c r="O2820" s="5">
        <f t="shared" si="309"/>
        <v>1.0603</v>
      </c>
      <c r="P2820" s="14">
        <f t="shared" si="310"/>
        <v>103.95098039215686</v>
      </c>
      <c r="Q2820" s="8">
        <f t="shared" si="311"/>
        <v>42250.598217592589</v>
      </c>
      <c r="R2820" s="8">
        <f t="shared" si="312"/>
        <v>42270.598217592589</v>
      </c>
      <c r="S2820" t="s">
        <v>8271</v>
      </c>
      <c r="T2820" t="str">
        <f t="shared" si="313"/>
        <v>theater</v>
      </c>
      <c r="U2820" t="str">
        <f t="shared" si="314"/>
        <v>plays</v>
      </c>
    </row>
    <row r="2821" spans="1:21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14">
        <f t="shared" si="308"/>
        <v>50.384615384615387</v>
      </c>
      <c r="N2821" t="b">
        <v>1</v>
      </c>
      <c r="O2821" s="5">
        <f t="shared" si="309"/>
        <v>1.048</v>
      </c>
      <c r="P2821" s="14">
        <f t="shared" si="310"/>
        <v>50.384615384615387</v>
      </c>
      <c r="Q2821" s="8">
        <f t="shared" si="311"/>
        <v>42139.525567129633</v>
      </c>
      <c r="R2821" s="8">
        <f t="shared" si="312"/>
        <v>42169.525567129633</v>
      </c>
      <c r="S2821" t="s">
        <v>8271</v>
      </c>
      <c r="T2821" t="str">
        <f t="shared" si="313"/>
        <v>theater</v>
      </c>
      <c r="U2821" t="str">
        <f t="shared" si="314"/>
        <v>plays</v>
      </c>
    </row>
    <row r="2822" spans="1:21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14">
        <f t="shared" si="308"/>
        <v>13.6</v>
      </c>
      <c r="N2822" t="b">
        <v>1</v>
      </c>
      <c r="O2822" s="5">
        <f t="shared" si="309"/>
        <v>1.36</v>
      </c>
      <c r="P2822" s="14">
        <f t="shared" si="310"/>
        <v>13.6</v>
      </c>
      <c r="Q2822" s="8">
        <f t="shared" si="311"/>
        <v>42401.610983796301</v>
      </c>
      <c r="R2822" s="8">
        <f t="shared" si="312"/>
        <v>42426</v>
      </c>
      <c r="S2822" t="s">
        <v>8271</v>
      </c>
      <c r="T2822" t="str">
        <f t="shared" si="313"/>
        <v>theater</v>
      </c>
      <c r="U2822" t="str">
        <f t="shared" si="314"/>
        <v>plays</v>
      </c>
    </row>
    <row r="2823" spans="1:21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14">
        <f t="shared" si="308"/>
        <v>28.571428571428573</v>
      </c>
      <c r="N2823" t="b">
        <v>1</v>
      </c>
      <c r="O2823" s="5">
        <f t="shared" si="309"/>
        <v>1</v>
      </c>
      <c r="P2823" s="14">
        <f t="shared" si="310"/>
        <v>28.571428571428573</v>
      </c>
      <c r="Q2823" s="8">
        <f t="shared" si="311"/>
        <v>41875.922858796301</v>
      </c>
      <c r="R2823" s="8">
        <f t="shared" si="312"/>
        <v>41905.922858796301</v>
      </c>
      <c r="S2823" t="s">
        <v>8271</v>
      </c>
      <c r="T2823" t="str">
        <f t="shared" si="313"/>
        <v>theater</v>
      </c>
      <c r="U2823" t="str">
        <f t="shared" si="314"/>
        <v>plays</v>
      </c>
    </row>
    <row r="2824" spans="1:21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14">
        <f t="shared" si="308"/>
        <v>63.829787234042556</v>
      </c>
      <c r="N2824" t="b">
        <v>1</v>
      </c>
      <c r="O2824" s="5">
        <f t="shared" si="309"/>
        <v>1</v>
      </c>
      <c r="P2824" s="14">
        <f t="shared" si="310"/>
        <v>63.829787234042556</v>
      </c>
      <c r="Q2824" s="8">
        <f t="shared" si="311"/>
        <v>42060.683935185181</v>
      </c>
      <c r="R2824" s="8">
        <f t="shared" si="312"/>
        <v>42090.642268518524</v>
      </c>
      <c r="S2824" t="s">
        <v>8271</v>
      </c>
      <c r="T2824" t="str">
        <f t="shared" si="313"/>
        <v>theater</v>
      </c>
      <c r="U2824" t="str">
        <f t="shared" si="314"/>
        <v>plays</v>
      </c>
    </row>
    <row r="2825" spans="1:21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14">
        <f t="shared" si="308"/>
        <v>8.8571428571428577</v>
      </c>
      <c r="N2825" t="b">
        <v>1</v>
      </c>
      <c r="O2825" s="5">
        <f t="shared" si="309"/>
        <v>1.24</v>
      </c>
      <c r="P2825" s="14">
        <f t="shared" si="310"/>
        <v>8.8571428571428577</v>
      </c>
      <c r="Q2825" s="8">
        <f t="shared" si="311"/>
        <v>42067.011643518519</v>
      </c>
      <c r="R2825" s="8">
        <f t="shared" si="312"/>
        <v>42094.957638888889</v>
      </c>
      <c r="S2825" t="s">
        <v>8271</v>
      </c>
      <c r="T2825" t="str">
        <f t="shared" si="313"/>
        <v>theater</v>
      </c>
      <c r="U2825" t="str">
        <f t="shared" si="314"/>
        <v>plays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14">
        <f t="shared" si="308"/>
        <v>50.666666666666664</v>
      </c>
      <c r="N2826" t="b">
        <v>1</v>
      </c>
      <c r="O2826" s="5">
        <f t="shared" si="309"/>
        <v>1.1692307692307693</v>
      </c>
      <c r="P2826" s="14">
        <f t="shared" si="310"/>
        <v>50.666666666666664</v>
      </c>
      <c r="Q2826" s="8">
        <f t="shared" si="311"/>
        <v>42136.270787037036</v>
      </c>
      <c r="R2826" s="8">
        <f t="shared" si="312"/>
        <v>42168.071527777778</v>
      </c>
      <c r="S2826" t="s">
        <v>8271</v>
      </c>
      <c r="T2826" t="str">
        <f t="shared" si="313"/>
        <v>theater</v>
      </c>
      <c r="U2826" t="str">
        <f t="shared" si="314"/>
        <v>plays</v>
      </c>
    </row>
    <row r="2827" spans="1:21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14">
        <f t="shared" si="308"/>
        <v>60.784313725490193</v>
      </c>
      <c r="N2827" t="b">
        <v>1</v>
      </c>
      <c r="O2827" s="5">
        <f t="shared" si="309"/>
        <v>1.0333333333333334</v>
      </c>
      <c r="P2827" s="14">
        <f t="shared" si="310"/>
        <v>60.784313725490193</v>
      </c>
      <c r="Q2827" s="8">
        <f t="shared" si="311"/>
        <v>42312.792662037042</v>
      </c>
      <c r="R2827" s="8">
        <f t="shared" si="312"/>
        <v>42342.792662037042</v>
      </c>
      <c r="S2827" t="s">
        <v>8271</v>
      </c>
      <c r="T2827" t="str">
        <f t="shared" si="313"/>
        <v>theater</v>
      </c>
      <c r="U2827" t="str">
        <f t="shared" si="314"/>
        <v>plays</v>
      </c>
    </row>
    <row r="2828" spans="1:21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14">
        <f t="shared" si="308"/>
        <v>113.42105263157895</v>
      </c>
      <c r="N2828" t="b">
        <v>1</v>
      </c>
      <c r="O2828" s="5">
        <f t="shared" si="309"/>
        <v>1.0774999999999999</v>
      </c>
      <c r="P2828" s="14">
        <f t="shared" si="310"/>
        <v>113.42105263157895</v>
      </c>
      <c r="Q2828" s="8">
        <f t="shared" si="311"/>
        <v>42171.034861111111</v>
      </c>
      <c r="R2828" s="8">
        <f t="shared" si="312"/>
        <v>42195.291666666672</v>
      </c>
      <c r="S2828" t="s">
        <v>8271</v>
      </c>
      <c r="T2828" t="str">
        <f t="shared" si="313"/>
        <v>theater</v>
      </c>
      <c r="U2828" t="str">
        <f t="shared" si="314"/>
        <v>plays</v>
      </c>
    </row>
    <row r="2829" spans="1:21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14">
        <f t="shared" si="308"/>
        <v>104.56521739130434</v>
      </c>
      <c r="N2829" t="b">
        <v>1</v>
      </c>
      <c r="O2829" s="5">
        <f t="shared" si="309"/>
        <v>1.2024999999999999</v>
      </c>
      <c r="P2829" s="14">
        <f t="shared" si="310"/>
        <v>104.56521739130434</v>
      </c>
      <c r="Q2829" s="8">
        <f t="shared" si="311"/>
        <v>42494.683634259258</v>
      </c>
      <c r="R2829" s="8">
        <f t="shared" si="312"/>
        <v>42524.6875</v>
      </c>
      <c r="S2829" t="s">
        <v>8271</v>
      </c>
      <c r="T2829" t="str">
        <f t="shared" si="313"/>
        <v>theater</v>
      </c>
      <c r="U2829" t="str">
        <f t="shared" si="314"/>
        <v>plays</v>
      </c>
    </row>
    <row r="2830" spans="1:21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14">
        <f t="shared" si="308"/>
        <v>98.30927835051547</v>
      </c>
      <c r="N2830" t="b">
        <v>1</v>
      </c>
      <c r="O2830" s="5">
        <f t="shared" si="309"/>
        <v>1.0037894736842106</v>
      </c>
      <c r="P2830" s="14">
        <f t="shared" si="310"/>
        <v>98.30927835051547</v>
      </c>
      <c r="Q2830" s="8">
        <f t="shared" si="311"/>
        <v>42254.264687499999</v>
      </c>
      <c r="R2830" s="8">
        <f t="shared" si="312"/>
        <v>42279.958333333328</v>
      </c>
      <c r="S2830" t="s">
        <v>8271</v>
      </c>
      <c r="T2830" t="str">
        <f t="shared" si="313"/>
        <v>theater</v>
      </c>
      <c r="U2830" t="str">
        <f t="shared" si="314"/>
        <v>plays</v>
      </c>
    </row>
    <row r="2831" spans="1:21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14">
        <f t="shared" si="308"/>
        <v>35.039473684210527</v>
      </c>
      <c r="N2831" t="b">
        <v>1</v>
      </c>
      <c r="O2831" s="5">
        <f t="shared" si="309"/>
        <v>1.0651999999999999</v>
      </c>
      <c r="P2831" s="14">
        <f t="shared" si="310"/>
        <v>35.039473684210527</v>
      </c>
      <c r="Q2831" s="8">
        <f t="shared" si="311"/>
        <v>42495.434236111112</v>
      </c>
      <c r="R2831" s="8">
        <f t="shared" si="312"/>
        <v>42523.434236111112</v>
      </c>
      <c r="S2831" t="s">
        <v>8271</v>
      </c>
      <c r="T2831" t="str">
        <f t="shared" si="313"/>
        <v>theater</v>
      </c>
      <c r="U2831" t="str">
        <f t="shared" si="314"/>
        <v>plays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14">
        <f t="shared" si="308"/>
        <v>272.72727272727275</v>
      </c>
      <c r="N2832" t="b">
        <v>1</v>
      </c>
      <c r="O2832" s="5">
        <f t="shared" si="309"/>
        <v>1</v>
      </c>
      <c r="P2832" s="14">
        <f t="shared" si="310"/>
        <v>272.72727272727275</v>
      </c>
      <c r="Q2832" s="8">
        <f t="shared" si="311"/>
        <v>41758.839675925927</v>
      </c>
      <c r="R2832" s="8">
        <f t="shared" si="312"/>
        <v>41771.165972222225</v>
      </c>
      <c r="S2832" t="s">
        <v>8271</v>
      </c>
      <c r="T2832" t="str">
        <f t="shared" si="313"/>
        <v>theater</v>
      </c>
      <c r="U2832" t="str">
        <f t="shared" si="314"/>
        <v>plays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14">
        <f t="shared" si="308"/>
        <v>63.846153846153847</v>
      </c>
      <c r="N2833" t="b">
        <v>1</v>
      </c>
      <c r="O2833" s="5">
        <f t="shared" si="309"/>
        <v>1.1066666666666667</v>
      </c>
      <c r="P2833" s="14">
        <f t="shared" si="310"/>
        <v>63.846153846153847</v>
      </c>
      <c r="Q2833" s="8">
        <f t="shared" si="311"/>
        <v>42171.824884259258</v>
      </c>
      <c r="R2833" s="8">
        <f t="shared" si="312"/>
        <v>42201.824884259258</v>
      </c>
      <c r="S2833" t="s">
        <v>8271</v>
      </c>
      <c r="T2833" t="str">
        <f t="shared" si="313"/>
        <v>theater</v>
      </c>
      <c r="U2833" t="str">
        <f t="shared" si="314"/>
        <v>plays</v>
      </c>
    </row>
    <row r="2834" spans="1:21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14">
        <f t="shared" si="308"/>
        <v>30.189368421052631</v>
      </c>
      <c r="N2834" t="b">
        <v>1</v>
      </c>
      <c r="O2834" s="5">
        <f t="shared" si="309"/>
        <v>1.1471959999999999</v>
      </c>
      <c r="P2834" s="14">
        <f t="shared" si="310"/>
        <v>30.189368421052631</v>
      </c>
      <c r="Q2834" s="8">
        <f t="shared" si="311"/>
        <v>41938.709421296298</v>
      </c>
      <c r="R2834" s="8">
        <f t="shared" si="312"/>
        <v>41966.916666666672</v>
      </c>
      <c r="S2834" t="s">
        <v>8271</v>
      </c>
      <c r="T2834" t="str">
        <f t="shared" si="313"/>
        <v>theater</v>
      </c>
      <c r="U2834" t="str">
        <f t="shared" si="314"/>
        <v>plays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14">
        <f t="shared" si="308"/>
        <v>83.51428571428572</v>
      </c>
      <c r="N2835" t="b">
        <v>1</v>
      </c>
      <c r="O2835" s="5">
        <f t="shared" si="309"/>
        <v>1.0825925925925926</v>
      </c>
      <c r="P2835" s="14">
        <f t="shared" si="310"/>
        <v>83.51428571428572</v>
      </c>
      <c r="Q2835" s="8">
        <f t="shared" si="311"/>
        <v>42268.127696759257</v>
      </c>
      <c r="R2835" s="8">
        <f t="shared" si="312"/>
        <v>42288.083333333328</v>
      </c>
      <c r="S2835" t="s">
        <v>8271</v>
      </c>
      <c r="T2835" t="str">
        <f t="shared" si="313"/>
        <v>theater</v>
      </c>
      <c r="U2835" t="str">
        <f t="shared" si="314"/>
        <v>plays</v>
      </c>
    </row>
    <row r="2836" spans="1:21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14">
        <f t="shared" si="308"/>
        <v>64.761904761904759</v>
      </c>
      <c r="N2836" t="b">
        <v>1</v>
      </c>
      <c r="O2836" s="5">
        <f t="shared" si="309"/>
        <v>1.7</v>
      </c>
      <c r="P2836" s="14">
        <f t="shared" si="310"/>
        <v>64.761904761904759</v>
      </c>
      <c r="Q2836" s="8">
        <f t="shared" si="311"/>
        <v>42019.959837962961</v>
      </c>
      <c r="R2836" s="8">
        <f t="shared" si="312"/>
        <v>42034.959837962961</v>
      </c>
      <c r="S2836" t="s">
        <v>8271</v>
      </c>
      <c r="T2836" t="str">
        <f t="shared" si="313"/>
        <v>theater</v>
      </c>
      <c r="U2836" t="str">
        <f t="shared" si="314"/>
        <v>plays</v>
      </c>
    </row>
    <row r="2837" spans="1:21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14">
        <f t="shared" si="308"/>
        <v>20.118172043010752</v>
      </c>
      <c r="N2837" t="b">
        <v>1</v>
      </c>
      <c r="O2837" s="5">
        <f t="shared" si="309"/>
        <v>1.8709899999999999</v>
      </c>
      <c r="P2837" s="14">
        <f t="shared" si="310"/>
        <v>20.118172043010752</v>
      </c>
      <c r="Q2837" s="8">
        <f t="shared" si="311"/>
        <v>42313.703900462962</v>
      </c>
      <c r="R2837" s="8">
        <f t="shared" si="312"/>
        <v>42343</v>
      </c>
      <c r="S2837" t="s">
        <v>8271</v>
      </c>
      <c r="T2837" t="str">
        <f t="shared" si="313"/>
        <v>theater</v>
      </c>
      <c r="U2837" t="str">
        <f t="shared" si="314"/>
        <v>plays</v>
      </c>
    </row>
    <row r="2838" spans="1:21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14">
        <f t="shared" si="308"/>
        <v>44.090909090909093</v>
      </c>
      <c r="N2838" t="b">
        <v>1</v>
      </c>
      <c r="O2838" s="5">
        <f t="shared" si="309"/>
        <v>1.0777777777777777</v>
      </c>
      <c r="P2838" s="14">
        <f t="shared" si="310"/>
        <v>44.090909090909093</v>
      </c>
      <c r="Q2838" s="8">
        <f t="shared" si="311"/>
        <v>42746.261782407411</v>
      </c>
      <c r="R2838" s="8">
        <f t="shared" si="312"/>
        <v>42784.207638888889</v>
      </c>
      <c r="S2838" t="s">
        <v>8271</v>
      </c>
      <c r="T2838" t="str">
        <f t="shared" si="313"/>
        <v>theater</v>
      </c>
      <c r="U2838" t="str">
        <f t="shared" si="314"/>
        <v>plays</v>
      </c>
    </row>
    <row r="2839" spans="1:21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14">
        <f t="shared" si="308"/>
        <v>40.476190476190474</v>
      </c>
      <c r="N2839" t="b">
        <v>1</v>
      </c>
      <c r="O2839" s="5">
        <f t="shared" si="309"/>
        <v>1</v>
      </c>
      <c r="P2839" s="14">
        <f t="shared" si="310"/>
        <v>40.476190476190474</v>
      </c>
      <c r="Q2839" s="8">
        <f t="shared" si="311"/>
        <v>42307.908379629633</v>
      </c>
      <c r="R2839" s="8">
        <f t="shared" si="312"/>
        <v>42347.950046296297</v>
      </c>
      <c r="S2839" t="s">
        <v>8271</v>
      </c>
      <c r="T2839" t="str">
        <f t="shared" si="313"/>
        <v>theater</v>
      </c>
      <c r="U2839" t="str">
        <f t="shared" si="314"/>
        <v>plays</v>
      </c>
    </row>
    <row r="2840" spans="1:21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14">
        <f t="shared" si="308"/>
        <v>44.537037037037038</v>
      </c>
      <c r="N2840" t="b">
        <v>1</v>
      </c>
      <c r="O2840" s="5">
        <f t="shared" si="309"/>
        <v>1.2024999999999999</v>
      </c>
      <c r="P2840" s="14">
        <f t="shared" si="310"/>
        <v>44.537037037037038</v>
      </c>
      <c r="Q2840" s="8">
        <f t="shared" si="311"/>
        <v>41842.607592592591</v>
      </c>
      <c r="R2840" s="8">
        <f t="shared" si="312"/>
        <v>41864.916666666664</v>
      </c>
      <c r="S2840" t="s">
        <v>8271</v>
      </c>
      <c r="T2840" t="str">
        <f t="shared" si="313"/>
        <v>theater</v>
      </c>
      <c r="U2840" t="str">
        <f t="shared" si="314"/>
        <v>plays</v>
      </c>
    </row>
    <row r="2841" spans="1:21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14">
        <f t="shared" si="308"/>
        <v>125.80645161290323</v>
      </c>
      <c r="N2841" t="b">
        <v>1</v>
      </c>
      <c r="O2841" s="5">
        <f t="shared" si="309"/>
        <v>1.1142857142857143</v>
      </c>
      <c r="P2841" s="14">
        <f t="shared" si="310"/>
        <v>125.80645161290323</v>
      </c>
      <c r="Q2841" s="8">
        <f t="shared" si="311"/>
        <v>41853.240208333329</v>
      </c>
      <c r="R2841" s="8">
        <f t="shared" si="312"/>
        <v>41876.207638888889</v>
      </c>
      <c r="S2841" t="s">
        <v>8271</v>
      </c>
      <c r="T2841" t="str">
        <f t="shared" si="313"/>
        <v>theater</v>
      </c>
      <c r="U2841" t="str">
        <f t="shared" si="314"/>
        <v>plays</v>
      </c>
    </row>
    <row r="2842" spans="1:21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14">
        <f t="shared" si="308"/>
        <v>19.696969696969695</v>
      </c>
      <c r="N2842" t="b">
        <v>1</v>
      </c>
      <c r="O2842" s="5">
        <f t="shared" si="309"/>
        <v>1.04</v>
      </c>
      <c r="P2842" s="14">
        <f t="shared" si="310"/>
        <v>19.696969696969695</v>
      </c>
      <c r="Q2842" s="8">
        <f t="shared" si="311"/>
        <v>42060.035636574074</v>
      </c>
      <c r="R2842" s="8">
        <f t="shared" si="312"/>
        <v>42081.708333333328</v>
      </c>
      <c r="S2842" t="s">
        <v>8271</v>
      </c>
      <c r="T2842" t="str">
        <f t="shared" si="313"/>
        <v>theater</v>
      </c>
      <c r="U2842" t="str">
        <f t="shared" si="314"/>
        <v>plays</v>
      </c>
    </row>
    <row r="2843" spans="1:21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14">
        <f t="shared" si="308"/>
        <v>10</v>
      </c>
      <c r="N2843" t="b">
        <v>0</v>
      </c>
      <c r="O2843" s="5">
        <f t="shared" si="309"/>
        <v>0.01</v>
      </c>
      <c r="P2843" s="14">
        <f t="shared" si="310"/>
        <v>10</v>
      </c>
      <c r="Q2843" s="8">
        <f t="shared" si="311"/>
        <v>42291.739548611105</v>
      </c>
      <c r="R2843" s="8">
        <f t="shared" si="312"/>
        <v>42351.781215277777</v>
      </c>
      <c r="S2843" t="s">
        <v>8271</v>
      </c>
      <c r="T2843" t="str">
        <f t="shared" si="313"/>
        <v>theater</v>
      </c>
      <c r="U2843" t="str">
        <f t="shared" si="314"/>
        <v>plays</v>
      </c>
    </row>
    <row r="2844" spans="1:21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14" t="e">
        <f t="shared" si="308"/>
        <v>#DIV/0!</v>
      </c>
      <c r="N2844" t="b">
        <v>0</v>
      </c>
      <c r="O2844" s="5">
        <f t="shared" si="309"/>
        <v>0</v>
      </c>
      <c r="P2844" s="14" t="e">
        <f t="shared" si="310"/>
        <v>#DIV/0!</v>
      </c>
      <c r="Q2844" s="8">
        <f t="shared" si="311"/>
        <v>41784.952488425923</v>
      </c>
      <c r="R2844" s="8">
        <f t="shared" si="312"/>
        <v>41811.458333333336</v>
      </c>
      <c r="S2844" t="s">
        <v>8271</v>
      </c>
      <c r="T2844" t="str">
        <f t="shared" si="313"/>
        <v>theater</v>
      </c>
      <c r="U2844" t="str">
        <f t="shared" si="314"/>
        <v>plays</v>
      </c>
    </row>
    <row r="2845" spans="1:21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14" t="e">
        <f t="shared" si="308"/>
        <v>#DIV/0!</v>
      </c>
      <c r="N2845" t="b">
        <v>0</v>
      </c>
      <c r="O2845" s="5">
        <f t="shared" si="309"/>
        <v>0</v>
      </c>
      <c r="P2845" s="14" t="e">
        <f t="shared" si="310"/>
        <v>#DIV/0!</v>
      </c>
      <c r="Q2845" s="8">
        <f t="shared" si="311"/>
        <v>42492.737847222219</v>
      </c>
      <c r="R2845" s="8">
        <f t="shared" si="312"/>
        <v>42534.166666666672</v>
      </c>
      <c r="S2845" t="s">
        <v>8271</v>
      </c>
      <c r="T2845" t="str">
        <f t="shared" si="313"/>
        <v>theater</v>
      </c>
      <c r="U2845" t="str">
        <f t="shared" si="314"/>
        <v>plays</v>
      </c>
    </row>
    <row r="2846" spans="1:21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14">
        <f t="shared" si="308"/>
        <v>30</v>
      </c>
      <c r="N2846" t="b">
        <v>0</v>
      </c>
      <c r="O2846" s="5">
        <f t="shared" si="309"/>
        <v>5.4545454545454543E-2</v>
      </c>
      <c r="P2846" s="14">
        <f t="shared" si="310"/>
        <v>30</v>
      </c>
      <c r="Q2846" s="8">
        <f t="shared" si="311"/>
        <v>42709.546064814815</v>
      </c>
      <c r="R2846" s="8">
        <f t="shared" si="312"/>
        <v>42739.546064814815</v>
      </c>
      <c r="S2846" t="s">
        <v>8271</v>
      </c>
      <c r="T2846" t="str">
        <f t="shared" si="313"/>
        <v>theater</v>
      </c>
      <c r="U2846" t="str">
        <f t="shared" si="314"/>
        <v>plays</v>
      </c>
    </row>
    <row r="2847" spans="1:21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14">
        <f t="shared" si="308"/>
        <v>60.666666666666664</v>
      </c>
      <c r="N2847" t="b">
        <v>0</v>
      </c>
      <c r="O2847" s="5">
        <f t="shared" si="309"/>
        <v>0.31546666666666667</v>
      </c>
      <c r="P2847" s="14">
        <f t="shared" si="310"/>
        <v>60.666666666666664</v>
      </c>
      <c r="Q2847" s="8">
        <f t="shared" si="311"/>
        <v>42103.016585648147</v>
      </c>
      <c r="R2847" s="8">
        <f t="shared" si="312"/>
        <v>42163.016585648147</v>
      </c>
      <c r="S2847" t="s">
        <v>8271</v>
      </c>
      <c r="T2847" t="str">
        <f t="shared" si="313"/>
        <v>theater</v>
      </c>
      <c r="U2847" t="str">
        <f t="shared" si="314"/>
        <v>plays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14" t="e">
        <f t="shared" si="308"/>
        <v>#DIV/0!</v>
      </c>
      <c r="N2848" t="b">
        <v>0</v>
      </c>
      <c r="O2848" s="5">
        <f t="shared" si="309"/>
        <v>0</v>
      </c>
      <c r="P2848" s="14" t="e">
        <f t="shared" si="310"/>
        <v>#DIV/0!</v>
      </c>
      <c r="Q2848" s="8">
        <f t="shared" si="311"/>
        <v>42108.692060185189</v>
      </c>
      <c r="R2848" s="8">
        <f t="shared" si="312"/>
        <v>42153.692060185189</v>
      </c>
      <c r="S2848" t="s">
        <v>8271</v>
      </c>
      <c r="T2848" t="str">
        <f t="shared" si="313"/>
        <v>theater</v>
      </c>
      <c r="U2848" t="str">
        <f t="shared" si="314"/>
        <v>plays</v>
      </c>
    </row>
    <row r="2849" spans="1:21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14" t="e">
        <f t="shared" si="308"/>
        <v>#DIV/0!</v>
      </c>
      <c r="N2849" t="b">
        <v>0</v>
      </c>
      <c r="O2849" s="5">
        <f t="shared" si="309"/>
        <v>0</v>
      </c>
      <c r="P2849" s="14" t="e">
        <f t="shared" si="310"/>
        <v>#DIV/0!</v>
      </c>
      <c r="Q2849" s="8">
        <f t="shared" si="311"/>
        <v>42453.806307870371</v>
      </c>
      <c r="R2849" s="8">
        <f t="shared" si="312"/>
        <v>42513.806307870371</v>
      </c>
      <c r="S2849" t="s">
        <v>8271</v>
      </c>
      <c r="T2849" t="str">
        <f t="shared" si="313"/>
        <v>theater</v>
      </c>
      <c r="U2849" t="str">
        <f t="shared" si="314"/>
        <v>plays</v>
      </c>
    </row>
    <row r="2850" spans="1:21" ht="28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14">
        <f t="shared" si="308"/>
        <v>23.333333333333332</v>
      </c>
      <c r="N2850" t="b">
        <v>0</v>
      </c>
      <c r="O2850" s="5">
        <f t="shared" si="309"/>
        <v>2E-3</v>
      </c>
      <c r="P2850" s="14">
        <f t="shared" si="310"/>
        <v>23.333333333333332</v>
      </c>
      <c r="Q2850" s="8">
        <f t="shared" si="311"/>
        <v>42123.648831018523</v>
      </c>
      <c r="R2850" s="8">
        <f t="shared" si="312"/>
        <v>42153.648831018523</v>
      </c>
      <c r="S2850" t="s">
        <v>8271</v>
      </c>
      <c r="T2850" t="str">
        <f t="shared" si="313"/>
        <v>theater</v>
      </c>
      <c r="U2850" t="str">
        <f t="shared" si="314"/>
        <v>plays</v>
      </c>
    </row>
    <row r="2851" spans="1:21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14">
        <f t="shared" si="308"/>
        <v>5</v>
      </c>
      <c r="N2851" t="b">
        <v>0</v>
      </c>
      <c r="O2851" s="5">
        <f t="shared" si="309"/>
        <v>0.01</v>
      </c>
      <c r="P2851" s="14">
        <f t="shared" si="310"/>
        <v>5</v>
      </c>
      <c r="Q2851" s="8">
        <f t="shared" si="311"/>
        <v>42453.428240740745</v>
      </c>
      <c r="R2851" s="8">
        <f t="shared" si="312"/>
        <v>42483.428240740745</v>
      </c>
      <c r="S2851" t="s">
        <v>8271</v>
      </c>
      <c r="T2851" t="str">
        <f t="shared" si="313"/>
        <v>theater</v>
      </c>
      <c r="U2851" t="str">
        <f t="shared" si="314"/>
        <v>plays</v>
      </c>
    </row>
    <row r="2852" spans="1:21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14">
        <f t="shared" si="308"/>
        <v>23.923076923076923</v>
      </c>
      <c r="N2852" t="b">
        <v>0</v>
      </c>
      <c r="O2852" s="5">
        <f t="shared" si="309"/>
        <v>3.8875E-2</v>
      </c>
      <c r="P2852" s="14">
        <f t="shared" si="310"/>
        <v>23.923076923076923</v>
      </c>
      <c r="Q2852" s="8">
        <f t="shared" si="311"/>
        <v>41858.007071759261</v>
      </c>
      <c r="R2852" s="8">
        <f t="shared" si="312"/>
        <v>41888.007071759261</v>
      </c>
      <c r="S2852" t="s">
        <v>8271</v>
      </c>
      <c r="T2852" t="str">
        <f t="shared" si="313"/>
        <v>theater</v>
      </c>
      <c r="U2852" t="str">
        <f t="shared" si="314"/>
        <v>plays</v>
      </c>
    </row>
    <row r="2853" spans="1:21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14" t="e">
        <f t="shared" si="308"/>
        <v>#DIV/0!</v>
      </c>
      <c r="N2853" t="b">
        <v>0</v>
      </c>
      <c r="O2853" s="5">
        <f t="shared" si="309"/>
        <v>0</v>
      </c>
      <c r="P2853" s="14" t="e">
        <f t="shared" si="310"/>
        <v>#DIV/0!</v>
      </c>
      <c r="Q2853" s="8">
        <f t="shared" si="311"/>
        <v>42390.002650462964</v>
      </c>
      <c r="R2853" s="8">
        <f t="shared" si="312"/>
        <v>42398.970138888893</v>
      </c>
      <c r="S2853" t="s">
        <v>8271</v>
      </c>
      <c r="T2853" t="str">
        <f t="shared" si="313"/>
        <v>theater</v>
      </c>
      <c r="U2853" t="str">
        <f t="shared" si="314"/>
        <v>plays</v>
      </c>
    </row>
    <row r="2854" spans="1:21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14">
        <f t="shared" si="308"/>
        <v>15.833333333333334</v>
      </c>
      <c r="N2854" t="b">
        <v>0</v>
      </c>
      <c r="O2854" s="5">
        <f t="shared" si="309"/>
        <v>1.9E-2</v>
      </c>
      <c r="P2854" s="14">
        <f t="shared" si="310"/>
        <v>15.833333333333334</v>
      </c>
      <c r="Q2854" s="8">
        <f t="shared" si="311"/>
        <v>41781.045173611114</v>
      </c>
      <c r="R2854" s="8">
        <f t="shared" si="312"/>
        <v>41811.045173611114</v>
      </c>
      <c r="S2854" t="s">
        <v>8271</v>
      </c>
      <c r="T2854" t="str">
        <f t="shared" si="313"/>
        <v>theater</v>
      </c>
      <c r="U2854" t="str">
        <f t="shared" si="314"/>
        <v>plays</v>
      </c>
    </row>
    <row r="2855" spans="1:21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14" t="e">
        <f t="shared" si="308"/>
        <v>#DIV/0!</v>
      </c>
      <c r="N2855" t="b">
        <v>0</v>
      </c>
      <c r="O2855" s="5">
        <f t="shared" si="309"/>
        <v>0</v>
      </c>
      <c r="P2855" s="14" t="e">
        <f t="shared" si="310"/>
        <v>#DIV/0!</v>
      </c>
      <c r="Q2855" s="8">
        <f t="shared" si="311"/>
        <v>41836.190937499996</v>
      </c>
      <c r="R2855" s="8">
        <f t="shared" si="312"/>
        <v>41896.190937499996</v>
      </c>
      <c r="S2855" t="s">
        <v>8271</v>
      </c>
      <c r="T2855" t="str">
        <f t="shared" si="313"/>
        <v>theater</v>
      </c>
      <c r="U2855" t="str">
        <f t="shared" si="314"/>
        <v>plays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14">
        <f t="shared" si="308"/>
        <v>29.785714285714285</v>
      </c>
      <c r="N2856" t="b">
        <v>0</v>
      </c>
      <c r="O2856" s="5">
        <f t="shared" si="309"/>
        <v>0.41699999999999998</v>
      </c>
      <c r="P2856" s="14">
        <f t="shared" si="310"/>
        <v>29.785714285714285</v>
      </c>
      <c r="Q2856" s="8">
        <f t="shared" si="311"/>
        <v>42111.71665509259</v>
      </c>
      <c r="R2856" s="8">
        <f t="shared" si="312"/>
        <v>42131.71665509259</v>
      </c>
      <c r="S2856" t="s">
        <v>8271</v>
      </c>
      <c r="T2856" t="str">
        <f t="shared" si="313"/>
        <v>theater</v>
      </c>
      <c r="U2856" t="str">
        <f t="shared" si="314"/>
        <v>plays</v>
      </c>
    </row>
    <row r="2857" spans="1:21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14">
        <f t="shared" si="308"/>
        <v>60</v>
      </c>
      <c r="N2857" t="b">
        <v>0</v>
      </c>
      <c r="O2857" s="5">
        <f t="shared" si="309"/>
        <v>0.5</v>
      </c>
      <c r="P2857" s="14">
        <f t="shared" si="310"/>
        <v>60</v>
      </c>
      <c r="Q2857" s="8">
        <f t="shared" si="311"/>
        <v>42370.007766203707</v>
      </c>
      <c r="R2857" s="8">
        <f t="shared" si="312"/>
        <v>42398.981944444444</v>
      </c>
      <c r="S2857" t="s">
        <v>8271</v>
      </c>
      <c r="T2857" t="str">
        <f t="shared" si="313"/>
        <v>theater</v>
      </c>
      <c r="U2857" t="str">
        <f t="shared" si="314"/>
        <v>plays</v>
      </c>
    </row>
    <row r="2858" spans="1:21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14">
        <f t="shared" si="308"/>
        <v>24.333333333333332</v>
      </c>
      <c r="N2858" t="b">
        <v>0</v>
      </c>
      <c r="O2858" s="5">
        <f t="shared" si="309"/>
        <v>4.8666666666666664E-2</v>
      </c>
      <c r="P2858" s="14">
        <f t="shared" si="310"/>
        <v>24.333333333333332</v>
      </c>
      <c r="Q2858" s="8">
        <f t="shared" si="311"/>
        <v>42165.037581018521</v>
      </c>
      <c r="R2858" s="8">
        <f t="shared" si="312"/>
        <v>42224.898611111115</v>
      </c>
      <c r="S2858" t="s">
        <v>8271</v>
      </c>
      <c r="T2858" t="str">
        <f t="shared" si="313"/>
        <v>theater</v>
      </c>
      <c r="U2858" t="str">
        <f t="shared" si="314"/>
        <v>plays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14">
        <f t="shared" si="308"/>
        <v>500</v>
      </c>
      <c r="N2859" t="b">
        <v>0</v>
      </c>
      <c r="O2859" s="5">
        <f t="shared" si="309"/>
        <v>0.19736842105263158</v>
      </c>
      <c r="P2859" s="14">
        <f t="shared" si="310"/>
        <v>500</v>
      </c>
      <c r="Q2859" s="8">
        <f t="shared" si="311"/>
        <v>42726.920081018514</v>
      </c>
      <c r="R2859" s="8">
        <f t="shared" si="312"/>
        <v>42786.75</v>
      </c>
      <c r="S2859" t="s">
        <v>8271</v>
      </c>
      <c r="T2859" t="str">
        <f t="shared" si="313"/>
        <v>theater</v>
      </c>
      <c r="U2859" t="str">
        <f t="shared" si="314"/>
        <v>plays</v>
      </c>
    </row>
    <row r="2860" spans="1:21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14" t="e">
        <f t="shared" si="308"/>
        <v>#DIV/0!</v>
      </c>
      <c r="N2860" t="b">
        <v>0</v>
      </c>
      <c r="O2860" s="5">
        <f t="shared" si="309"/>
        <v>0</v>
      </c>
      <c r="P2860" s="14" t="e">
        <f t="shared" si="310"/>
        <v>#DIV/0!</v>
      </c>
      <c r="Q2860" s="8">
        <f t="shared" si="311"/>
        <v>41954.545081018514</v>
      </c>
      <c r="R2860" s="8">
        <f t="shared" si="312"/>
        <v>41978.477777777778</v>
      </c>
      <c r="S2860" t="s">
        <v>8271</v>
      </c>
      <c r="T2860" t="str">
        <f t="shared" si="313"/>
        <v>theater</v>
      </c>
      <c r="U2860" t="str">
        <f t="shared" si="314"/>
        <v>plays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14">
        <f t="shared" si="308"/>
        <v>35</v>
      </c>
      <c r="N2861" t="b">
        <v>0</v>
      </c>
      <c r="O2861" s="5">
        <f t="shared" si="309"/>
        <v>1.7500000000000002E-2</v>
      </c>
      <c r="P2861" s="14">
        <f t="shared" si="310"/>
        <v>35</v>
      </c>
      <c r="Q2861" s="8">
        <f t="shared" si="311"/>
        <v>42233.362314814818</v>
      </c>
      <c r="R2861" s="8">
        <f t="shared" si="312"/>
        <v>42293.362314814818</v>
      </c>
      <c r="S2861" t="s">
        <v>8271</v>
      </c>
      <c r="T2861" t="str">
        <f t="shared" si="313"/>
        <v>theater</v>
      </c>
      <c r="U2861" t="str">
        <f t="shared" si="314"/>
        <v>plays</v>
      </c>
    </row>
    <row r="2862" spans="1:21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14">
        <f t="shared" si="308"/>
        <v>29.555555555555557</v>
      </c>
      <c r="N2862" t="b">
        <v>0</v>
      </c>
      <c r="O2862" s="5">
        <f t="shared" si="309"/>
        <v>6.6500000000000004E-2</v>
      </c>
      <c r="P2862" s="14">
        <f t="shared" si="310"/>
        <v>29.555555555555557</v>
      </c>
      <c r="Q2862" s="8">
        <f t="shared" si="311"/>
        <v>42480.800648148142</v>
      </c>
      <c r="R2862" s="8">
        <f t="shared" si="312"/>
        <v>42540.800648148142</v>
      </c>
      <c r="S2862" t="s">
        <v>8271</v>
      </c>
      <c r="T2862" t="str">
        <f t="shared" si="313"/>
        <v>theater</v>
      </c>
      <c r="U2862" t="str">
        <f t="shared" si="314"/>
        <v>plays</v>
      </c>
    </row>
    <row r="2863" spans="1:21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14">
        <f t="shared" si="308"/>
        <v>26.666666666666668</v>
      </c>
      <c r="N2863" t="b">
        <v>0</v>
      </c>
      <c r="O2863" s="5">
        <f t="shared" si="309"/>
        <v>0.32</v>
      </c>
      <c r="P2863" s="14">
        <f t="shared" si="310"/>
        <v>26.666666666666668</v>
      </c>
      <c r="Q2863" s="8">
        <f t="shared" si="311"/>
        <v>42257.590833333335</v>
      </c>
      <c r="R2863" s="8">
        <f t="shared" si="312"/>
        <v>42271.590833333335</v>
      </c>
      <c r="S2863" t="s">
        <v>8271</v>
      </c>
      <c r="T2863" t="str">
        <f t="shared" si="313"/>
        <v>theater</v>
      </c>
      <c r="U2863" t="str">
        <f t="shared" si="314"/>
        <v>plays</v>
      </c>
    </row>
    <row r="2864" spans="1:21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14">
        <f t="shared" si="308"/>
        <v>18.333333333333332</v>
      </c>
      <c r="N2864" t="b">
        <v>0</v>
      </c>
      <c r="O2864" s="5">
        <f t="shared" si="309"/>
        <v>4.3307086614173228E-3</v>
      </c>
      <c r="P2864" s="14">
        <f t="shared" si="310"/>
        <v>18.333333333333332</v>
      </c>
      <c r="Q2864" s="8">
        <f t="shared" si="311"/>
        <v>41784.789687500001</v>
      </c>
      <c r="R2864" s="8">
        <f t="shared" si="312"/>
        <v>41814.789687500001</v>
      </c>
      <c r="S2864" t="s">
        <v>8271</v>
      </c>
      <c r="T2864" t="str">
        <f t="shared" si="313"/>
        <v>theater</v>
      </c>
      <c r="U2864" t="str">
        <f t="shared" si="314"/>
        <v>plays</v>
      </c>
    </row>
    <row r="2865" spans="1:21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14">
        <f t="shared" si="308"/>
        <v>20</v>
      </c>
      <c r="N2865" t="b">
        <v>0</v>
      </c>
      <c r="O2865" s="5">
        <f t="shared" si="309"/>
        <v>4.0000000000000002E-4</v>
      </c>
      <c r="P2865" s="14">
        <f t="shared" si="310"/>
        <v>20</v>
      </c>
      <c r="Q2865" s="8">
        <f t="shared" si="311"/>
        <v>41831.675034722226</v>
      </c>
      <c r="R2865" s="8">
        <f t="shared" si="312"/>
        <v>41891.675034722226</v>
      </c>
      <c r="S2865" t="s">
        <v>8271</v>
      </c>
      <c r="T2865" t="str">
        <f t="shared" si="313"/>
        <v>theater</v>
      </c>
      <c r="U2865" t="str">
        <f t="shared" si="314"/>
        <v>plays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14">
        <f t="shared" si="308"/>
        <v>13.333333333333334</v>
      </c>
      <c r="N2866" t="b">
        <v>0</v>
      </c>
      <c r="O2866" s="5">
        <f t="shared" si="309"/>
        <v>1.6E-2</v>
      </c>
      <c r="P2866" s="14">
        <f t="shared" si="310"/>
        <v>13.333333333333334</v>
      </c>
      <c r="Q2866" s="8">
        <f t="shared" si="311"/>
        <v>42172.613506944443</v>
      </c>
      <c r="R2866" s="8">
        <f t="shared" si="312"/>
        <v>42202.554166666669</v>
      </c>
      <c r="S2866" t="s">
        <v>8271</v>
      </c>
      <c r="T2866" t="str">
        <f t="shared" si="313"/>
        <v>theater</v>
      </c>
      <c r="U2866" t="str">
        <f t="shared" si="314"/>
        <v>plays</v>
      </c>
    </row>
    <row r="2867" spans="1:21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14" t="e">
        <f t="shared" si="308"/>
        <v>#DIV/0!</v>
      </c>
      <c r="N2867" t="b">
        <v>0</v>
      </c>
      <c r="O2867" s="5">
        <f t="shared" si="309"/>
        <v>0</v>
      </c>
      <c r="P2867" s="14" t="e">
        <f t="shared" si="310"/>
        <v>#DIV/0!</v>
      </c>
      <c r="Q2867" s="8">
        <f t="shared" si="311"/>
        <v>41950.114108796297</v>
      </c>
      <c r="R2867" s="8">
        <f t="shared" si="312"/>
        <v>42010.114108796297</v>
      </c>
      <c r="S2867" t="s">
        <v>8271</v>
      </c>
      <c r="T2867" t="str">
        <f t="shared" si="313"/>
        <v>theater</v>
      </c>
      <c r="U2867" t="str">
        <f t="shared" si="314"/>
        <v>plays</v>
      </c>
    </row>
    <row r="2868" spans="1:21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14">
        <f t="shared" si="308"/>
        <v>22.5</v>
      </c>
      <c r="N2868" t="b">
        <v>0</v>
      </c>
      <c r="O2868" s="5">
        <f t="shared" si="309"/>
        <v>8.9999999999999993E-3</v>
      </c>
      <c r="P2868" s="14">
        <f t="shared" si="310"/>
        <v>22.5</v>
      </c>
      <c r="Q2868" s="8">
        <f t="shared" si="311"/>
        <v>42627.955104166671</v>
      </c>
      <c r="R2868" s="8">
        <f t="shared" si="312"/>
        <v>42657.916666666672</v>
      </c>
      <c r="S2868" t="s">
        <v>8271</v>
      </c>
      <c r="T2868" t="str">
        <f t="shared" si="313"/>
        <v>theater</v>
      </c>
      <c r="U2868" t="str">
        <f t="shared" si="314"/>
        <v>plays</v>
      </c>
    </row>
    <row r="2869" spans="1:21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14">
        <f t="shared" si="308"/>
        <v>50.4</v>
      </c>
      <c r="N2869" t="b">
        <v>0</v>
      </c>
      <c r="O2869" s="5">
        <f t="shared" si="309"/>
        <v>0.2016</v>
      </c>
      <c r="P2869" s="14">
        <f t="shared" si="310"/>
        <v>50.4</v>
      </c>
      <c r="Q2869" s="8">
        <f t="shared" si="311"/>
        <v>42531.195277777777</v>
      </c>
      <c r="R2869" s="8">
        <f t="shared" si="312"/>
        <v>42555.166666666672</v>
      </c>
      <c r="S2869" t="s">
        <v>8271</v>
      </c>
      <c r="T2869" t="str">
        <f t="shared" si="313"/>
        <v>theater</v>
      </c>
      <c r="U2869" t="str">
        <f t="shared" si="314"/>
        <v>plays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14">
        <f t="shared" si="308"/>
        <v>105.02933333333334</v>
      </c>
      <c r="N2870" t="b">
        <v>0</v>
      </c>
      <c r="O2870" s="5">
        <f t="shared" si="309"/>
        <v>0.42011733333333334</v>
      </c>
      <c r="P2870" s="14">
        <f t="shared" si="310"/>
        <v>105.02933333333334</v>
      </c>
      <c r="Q2870" s="8">
        <f t="shared" si="311"/>
        <v>42618.827013888891</v>
      </c>
      <c r="R2870" s="8">
        <f t="shared" si="312"/>
        <v>42648.827013888891</v>
      </c>
      <c r="S2870" t="s">
        <v>8271</v>
      </c>
      <c r="T2870" t="str">
        <f t="shared" si="313"/>
        <v>theater</v>
      </c>
      <c r="U2870" t="str">
        <f t="shared" si="314"/>
        <v>plays</v>
      </c>
    </row>
    <row r="2871" spans="1:21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14">
        <f t="shared" si="308"/>
        <v>35.4</v>
      </c>
      <c r="N2871" t="b">
        <v>0</v>
      </c>
      <c r="O2871" s="5">
        <f t="shared" si="309"/>
        <v>8.8500000000000002E-3</v>
      </c>
      <c r="P2871" s="14">
        <f t="shared" si="310"/>
        <v>35.4</v>
      </c>
      <c r="Q2871" s="8">
        <f t="shared" si="311"/>
        <v>42540.593530092592</v>
      </c>
      <c r="R2871" s="8">
        <f t="shared" si="312"/>
        <v>42570.593530092592</v>
      </c>
      <c r="S2871" t="s">
        <v>8271</v>
      </c>
      <c r="T2871" t="str">
        <f t="shared" si="313"/>
        <v>theater</v>
      </c>
      <c r="U2871" t="str">
        <f t="shared" si="314"/>
        <v>plays</v>
      </c>
    </row>
    <row r="2872" spans="1:21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14">
        <f t="shared" si="308"/>
        <v>83.333333333333329</v>
      </c>
      <c r="N2872" t="b">
        <v>0</v>
      </c>
      <c r="O2872" s="5">
        <f t="shared" si="309"/>
        <v>0.15</v>
      </c>
      <c r="P2872" s="14">
        <f t="shared" si="310"/>
        <v>83.333333333333329</v>
      </c>
      <c r="Q2872" s="8">
        <f t="shared" si="311"/>
        <v>41746.189409722225</v>
      </c>
      <c r="R2872" s="8">
        <f t="shared" si="312"/>
        <v>41776.189409722225</v>
      </c>
      <c r="S2872" t="s">
        <v>8271</v>
      </c>
      <c r="T2872" t="str">
        <f t="shared" si="313"/>
        <v>theater</v>
      </c>
      <c r="U2872" t="str">
        <f t="shared" si="314"/>
        <v>plays</v>
      </c>
    </row>
    <row r="2873" spans="1:21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14">
        <f t="shared" si="308"/>
        <v>35.92307692307692</v>
      </c>
      <c r="N2873" t="b">
        <v>0</v>
      </c>
      <c r="O2873" s="5">
        <f t="shared" si="309"/>
        <v>4.6699999999999998E-2</v>
      </c>
      <c r="P2873" s="14">
        <f t="shared" si="310"/>
        <v>35.92307692307692</v>
      </c>
      <c r="Q2873" s="8">
        <f t="shared" si="311"/>
        <v>41974.738576388889</v>
      </c>
      <c r="R2873" s="8">
        <f t="shared" si="312"/>
        <v>41994.738576388889</v>
      </c>
      <c r="S2873" t="s">
        <v>8271</v>
      </c>
      <c r="T2873" t="str">
        <f t="shared" si="313"/>
        <v>theater</v>
      </c>
      <c r="U2873" t="str">
        <f t="shared" si="314"/>
        <v>plays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14" t="e">
        <f t="shared" si="308"/>
        <v>#DIV/0!</v>
      </c>
      <c r="N2874" t="b">
        <v>0</v>
      </c>
      <c r="O2874" s="5">
        <f t="shared" si="309"/>
        <v>0</v>
      </c>
      <c r="P2874" s="14" t="e">
        <f t="shared" si="310"/>
        <v>#DIV/0!</v>
      </c>
      <c r="Q2874" s="8">
        <f t="shared" si="311"/>
        <v>42115.11618055556</v>
      </c>
      <c r="R2874" s="8">
        <f t="shared" si="312"/>
        <v>42175.11618055556</v>
      </c>
      <c r="S2874" t="s">
        <v>8271</v>
      </c>
      <c r="T2874" t="str">
        <f t="shared" si="313"/>
        <v>theater</v>
      </c>
      <c r="U2874" t="str">
        <f t="shared" si="314"/>
        <v>plays</v>
      </c>
    </row>
    <row r="2875" spans="1:21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14">
        <f t="shared" si="308"/>
        <v>119.125</v>
      </c>
      <c r="N2875" t="b">
        <v>0</v>
      </c>
      <c r="O2875" s="5">
        <f t="shared" si="309"/>
        <v>0.38119999999999998</v>
      </c>
      <c r="P2875" s="14">
        <f t="shared" si="310"/>
        <v>119.125</v>
      </c>
      <c r="Q2875" s="8">
        <f t="shared" si="311"/>
        <v>42002.817488425921</v>
      </c>
      <c r="R2875" s="8">
        <f t="shared" si="312"/>
        <v>42032.817488425921</v>
      </c>
      <c r="S2875" t="s">
        <v>8271</v>
      </c>
      <c r="T2875" t="str">
        <f t="shared" si="313"/>
        <v>theater</v>
      </c>
      <c r="U2875" t="str">
        <f t="shared" si="314"/>
        <v>plays</v>
      </c>
    </row>
    <row r="2876" spans="1:21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14">
        <f t="shared" si="308"/>
        <v>90.333333333333329</v>
      </c>
      <c r="N2876" t="b">
        <v>0</v>
      </c>
      <c r="O2876" s="5">
        <f t="shared" si="309"/>
        <v>5.4199999999999998E-2</v>
      </c>
      <c r="P2876" s="14">
        <f t="shared" si="310"/>
        <v>90.333333333333329</v>
      </c>
      <c r="Q2876" s="8">
        <f t="shared" si="311"/>
        <v>42722.84474537037</v>
      </c>
      <c r="R2876" s="8">
        <f t="shared" si="312"/>
        <v>42752.84474537037</v>
      </c>
      <c r="S2876" t="s">
        <v>8271</v>
      </c>
      <c r="T2876" t="str">
        <f t="shared" si="313"/>
        <v>theater</v>
      </c>
      <c r="U2876" t="str">
        <f t="shared" si="314"/>
        <v>plays</v>
      </c>
    </row>
    <row r="2877" spans="1:21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14">
        <f t="shared" si="308"/>
        <v>2.3333333333333335</v>
      </c>
      <c r="N2877" t="b">
        <v>0</v>
      </c>
      <c r="O2877" s="5">
        <f t="shared" si="309"/>
        <v>3.5E-4</v>
      </c>
      <c r="P2877" s="14">
        <f t="shared" si="310"/>
        <v>2.3333333333333335</v>
      </c>
      <c r="Q2877" s="8">
        <f t="shared" si="311"/>
        <v>42465.128391203703</v>
      </c>
      <c r="R2877" s="8">
        <f t="shared" si="312"/>
        <v>42495.128391203703</v>
      </c>
      <c r="S2877" t="s">
        <v>8271</v>
      </c>
      <c r="T2877" t="str">
        <f t="shared" si="313"/>
        <v>theater</v>
      </c>
      <c r="U2877" t="str">
        <f t="shared" si="314"/>
        <v>plays</v>
      </c>
    </row>
    <row r="2878" spans="1:21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14" t="e">
        <f t="shared" si="308"/>
        <v>#DIV/0!</v>
      </c>
      <c r="N2878" t="b">
        <v>0</v>
      </c>
      <c r="O2878" s="5">
        <f t="shared" si="309"/>
        <v>0</v>
      </c>
      <c r="P2878" s="14" t="e">
        <f t="shared" si="310"/>
        <v>#DIV/0!</v>
      </c>
      <c r="Q2878" s="8">
        <f t="shared" si="311"/>
        <v>42171.743969907402</v>
      </c>
      <c r="R2878" s="8">
        <f t="shared" si="312"/>
        <v>42201.743969907402</v>
      </c>
      <c r="S2878" t="s">
        <v>8271</v>
      </c>
      <c r="T2878" t="str">
        <f t="shared" si="313"/>
        <v>theater</v>
      </c>
      <c r="U2878" t="str">
        <f t="shared" si="314"/>
        <v>plays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14">
        <f t="shared" si="308"/>
        <v>108.33333333333333</v>
      </c>
      <c r="N2879" t="b">
        <v>0</v>
      </c>
      <c r="O2879" s="5">
        <f t="shared" si="309"/>
        <v>0.10833333333333334</v>
      </c>
      <c r="P2879" s="14">
        <f t="shared" si="310"/>
        <v>108.33333333333333</v>
      </c>
      <c r="Q2879" s="8">
        <f t="shared" si="311"/>
        <v>42672.955138888887</v>
      </c>
      <c r="R2879" s="8">
        <f t="shared" si="312"/>
        <v>42704.708333333328</v>
      </c>
      <c r="S2879" t="s">
        <v>8271</v>
      </c>
      <c r="T2879" t="str">
        <f t="shared" si="313"/>
        <v>theater</v>
      </c>
      <c r="U2879" t="str">
        <f t="shared" si="314"/>
        <v>plays</v>
      </c>
    </row>
    <row r="2880" spans="1:21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14">
        <f t="shared" si="308"/>
        <v>15.75</v>
      </c>
      <c r="N2880" t="b">
        <v>0</v>
      </c>
      <c r="O2880" s="5">
        <f t="shared" si="309"/>
        <v>2.1000000000000001E-2</v>
      </c>
      <c r="P2880" s="14">
        <f t="shared" si="310"/>
        <v>15.75</v>
      </c>
      <c r="Q2880" s="8">
        <f t="shared" si="311"/>
        <v>42128.615682870368</v>
      </c>
      <c r="R2880" s="8">
        <f t="shared" si="312"/>
        <v>42188.615682870368</v>
      </c>
      <c r="S2880" t="s">
        <v>8271</v>
      </c>
      <c r="T2880" t="str">
        <f t="shared" si="313"/>
        <v>theater</v>
      </c>
      <c r="U2880" t="str">
        <f t="shared" si="314"/>
        <v>plays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14">
        <f t="shared" si="308"/>
        <v>29</v>
      </c>
      <c r="N2881" t="b">
        <v>0</v>
      </c>
      <c r="O2881" s="5">
        <f t="shared" si="309"/>
        <v>2.5892857142857141E-3</v>
      </c>
      <c r="P2881" s="14">
        <f t="shared" si="310"/>
        <v>29</v>
      </c>
      <c r="Q2881" s="8">
        <f t="shared" si="311"/>
        <v>42359.725243055553</v>
      </c>
      <c r="R2881" s="8">
        <f t="shared" si="312"/>
        <v>42389.725243055553</v>
      </c>
      <c r="S2881" t="s">
        <v>8271</v>
      </c>
      <c r="T2881" t="str">
        <f t="shared" si="313"/>
        <v>theater</v>
      </c>
      <c r="U2881" t="str">
        <f t="shared" si="314"/>
        <v>plays</v>
      </c>
    </row>
    <row r="2882" spans="1:21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14">
        <f t="shared" ref="M2882:M2945" si="315">$E2882/$L2882</f>
        <v>96.551724137931032</v>
      </c>
      <c r="N2882" t="b">
        <v>0</v>
      </c>
      <c r="O2882" s="5">
        <f t="shared" ref="O2882:O2945" si="316">E2882/D2882</f>
        <v>0.23333333333333334</v>
      </c>
      <c r="P2882" s="14">
        <f t="shared" ref="P2882:P2945" si="317">$E2882/$L2882</f>
        <v>96.551724137931032</v>
      </c>
      <c r="Q2882" s="8">
        <f t="shared" ref="Q2882:Q2945" si="318">(((J2882/60)/60)/24)+DATE(1970,1,1)</f>
        <v>42192.905694444446</v>
      </c>
      <c r="R2882" s="8">
        <f t="shared" ref="R2882:R2945" si="319">(((I2882/60)/60)/24)+DATE(1970,1,1)</f>
        <v>42236.711805555555</v>
      </c>
      <c r="S2882" t="s">
        <v>8271</v>
      </c>
      <c r="T2882" t="str">
        <f t="shared" ref="T2882:T2945" si="320">LEFT(S2882, SEARCH("/",S2882,1)-1)</f>
        <v>theater</v>
      </c>
      <c r="U2882" t="str">
        <f t="shared" ref="U2882:U2945" si="321">RIGHT(S2882,LEN(S2882)-SEARCH("/",S2882,1))</f>
        <v>plays</v>
      </c>
    </row>
    <row r="2883" spans="1:21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14" t="e">
        <f t="shared" si="315"/>
        <v>#DIV/0!</v>
      </c>
      <c r="N2883" t="b">
        <v>0</v>
      </c>
      <c r="O2883" s="5">
        <f t="shared" si="316"/>
        <v>0</v>
      </c>
      <c r="P2883" s="14" t="e">
        <f t="shared" si="317"/>
        <v>#DIV/0!</v>
      </c>
      <c r="Q2883" s="8">
        <f t="shared" si="318"/>
        <v>41916.597638888888</v>
      </c>
      <c r="R2883" s="8">
        <f t="shared" si="319"/>
        <v>41976.639305555553</v>
      </c>
      <c r="S2883" t="s">
        <v>8271</v>
      </c>
      <c r="T2883" t="str">
        <f t="shared" si="320"/>
        <v>theater</v>
      </c>
      <c r="U2883" t="str">
        <f t="shared" si="321"/>
        <v>plays</v>
      </c>
    </row>
    <row r="2884" spans="1:21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14">
        <f t="shared" si="315"/>
        <v>63</v>
      </c>
      <c r="N2884" t="b">
        <v>0</v>
      </c>
      <c r="O2884" s="5">
        <f t="shared" si="316"/>
        <v>0.33600000000000002</v>
      </c>
      <c r="P2884" s="14">
        <f t="shared" si="317"/>
        <v>63</v>
      </c>
      <c r="Q2884" s="8">
        <f t="shared" si="318"/>
        <v>42461.596273148149</v>
      </c>
      <c r="R2884" s="8">
        <f t="shared" si="319"/>
        <v>42491.596273148149</v>
      </c>
      <c r="S2884" t="s">
        <v>8271</v>
      </c>
      <c r="T2884" t="str">
        <f t="shared" si="320"/>
        <v>theater</v>
      </c>
      <c r="U2884" t="str">
        <f t="shared" si="321"/>
        <v>plays</v>
      </c>
    </row>
    <row r="2885" spans="1:21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14">
        <f t="shared" si="315"/>
        <v>381.6</v>
      </c>
      <c r="N2885" t="b">
        <v>0</v>
      </c>
      <c r="O2885" s="5">
        <f t="shared" si="316"/>
        <v>0.1908</v>
      </c>
      <c r="P2885" s="14">
        <f t="shared" si="317"/>
        <v>381.6</v>
      </c>
      <c r="Q2885" s="8">
        <f t="shared" si="318"/>
        <v>42370.90320601852</v>
      </c>
      <c r="R2885" s="8">
        <f t="shared" si="319"/>
        <v>42406.207638888889</v>
      </c>
      <c r="S2885" t="s">
        <v>8271</v>
      </c>
      <c r="T2885" t="str">
        <f t="shared" si="320"/>
        <v>theater</v>
      </c>
      <c r="U2885" t="str">
        <f t="shared" si="321"/>
        <v>plays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14">
        <f t="shared" si="315"/>
        <v>46.25</v>
      </c>
      <c r="N2886" t="b">
        <v>0</v>
      </c>
      <c r="O2886" s="5">
        <f t="shared" si="316"/>
        <v>4.1111111111111114E-3</v>
      </c>
      <c r="P2886" s="14">
        <f t="shared" si="317"/>
        <v>46.25</v>
      </c>
      <c r="Q2886" s="8">
        <f t="shared" si="318"/>
        <v>41948.727256944447</v>
      </c>
      <c r="R2886" s="8">
        <f t="shared" si="319"/>
        <v>41978.727256944447</v>
      </c>
      <c r="S2886" t="s">
        <v>8271</v>
      </c>
      <c r="T2886" t="str">
        <f t="shared" si="320"/>
        <v>theater</v>
      </c>
      <c r="U2886" t="str">
        <f t="shared" si="321"/>
        <v>plays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14">
        <f t="shared" si="315"/>
        <v>26</v>
      </c>
      <c r="N2887" t="b">
        <v>0</v>
      </c>
      <c r="O2887" s="5">
        <f t="shared" si="316"/>
        <v>0.32500000000000001</v>
      </c>
      <c r="P2887" s="14">
        <f t="shared" si="317"/>
        <v>26</v>
      </c>
      <c r="Q2887" s="8">
        <f t="shared" si="318"/>
        <v>42047.07640046296</v>
      </c>
      <c r="R2887" s="8">
        <f t="shared" si="319"/>
        <v>42077.034733796296</v>
      </c>
      <c r="S2887" t="s">
        <v>8271</v>
      </c>
      <c r="T2887" t="str">
        <f t="shared" si="320"/>
        <v>theater</v>
      </c>
      <c r="U2887" t="str">
        <f t="shared" si="321"/>
        <v>plays</v>
      </c>
    </row>
    <row r="2888" spans="1:21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14">
        <f t="shared" si="315"/>
        <v>10</v>
      </c>
      <c r="N2888" t="b">
        <v>0</v>
      </c>
      <c r="O2888" s="5">
        <f t="shared" si="316"/>
        <v>0.05</v>
      </c>
      <c r="P2888" s="14">
        <f t="shared" si="317"/>
        <v>10</v>
      </c>
      <c r="Q2888" s="8">
        <f t="shared" si="318"/>
        <v>42261.632916666669</v>
      </c>
      <c r="R2888" s="8">
        <f t="shared" si="319"/>
        <v>42266.165972222225</v>
      </c>
      <c r="S2888" t="s">
        <v>8271</v>
      </c>
      <c r="T2888" t="str">
        <f t="shared" si="320"/>
        <v>theater</v>
      </c>
      <c r="U2888" t="str">
        <f t="shared" si="321"/>
        <v>plays</v>
      </c>
    </row>
    <row r="2889" spans="1:21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14">
        <f t="shared" si="315"/>
        <v>5</v>
      </c>
      <c r="N2889" t="b">
        <v>0</v>
      </c>
      <c r="O2889" s="5">
        <f t="shared" si="316"/>
        <v>1.6666666666666668E-3</v>
      </c>
      <c r="P2889" s="14">
        <f t="shared" si="317"/>
        <v>5</v>
      </c>
      <c r="Q2889" s="8">
        <f t="shared" si="318"/>
        <v>41985.427361111113</v>
      </c>
      <c r="R2889" s="8">
        <f t="shared" si="319"/>
        <v>42015.427361111113</v>
      </c>
      <c r="S2889" t="s">
        <v>8271</v>
      </c>
      <c r="T2889" t="str">
        <f t="shared" si="320"/>
        <v>theater</v>
      </c>
      <c r="U2889" t="str">
        <f t="shared" si="321"/>
        <v>plays</v>
      </c>
    </row>
    <row r="2890" spans="1:21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14" t="e">
        <f t="shared" si="315"/>
        <v>#DIV/0!</v>
      </c>
      <c r="N2890" t="b">
        <v>0</v>
      </c>
      <c r="O2890" s="5">
        <f t="shared" si="316"/>
        <v>0</v>
      </c>
      <c r="P2890" s="14" t="e">
        <f t="shared" si="317"/>
        <v>#DIV/0!</v>
      </c>
      <c r="Q2890" s="8">
        <f t="shared" si="318"/>
        <v>41922.535185185188</v>
      </c>
      <c r="R2890" s="8">
        <f t="shared" si="319"/>
        <v>41930.207638888889</v>
      </c>
      <c r="S2890" t="s">
        <v>8271</v>
      </c>
      <c r="T2890" t="str">
        <f t="shared" si="320"/>
        <v>theater</v>
      </c>
      <c r="U2890" t="str">
        <f t="shared" si="321"/>
        <v>plays</v>
      </c>
    </row>
    <row r="2891" spans="1:21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14">
        <f t="shared" si="315"/>
        <v>81.571428571428569</v>
      </c>
      <c r="N2891" t="b">
        <v>0</v>
      </c>
      <c r="O2891" s="5">
        <f t="shared" si="316"/>
        <v>0.38066666666666665</v>
      </c>
      <c r="P2891" s="14">
        <f t="shared" si="317"/>
        <v>81.571428571428569</v>
      </c>
      <c r="Q2891" s="8">
        <f t="shared" si="318"/>
        <v>41850.863252314812</v>
      </c>
      <c r="R2891" s="8">
        <f t="shared" si="319"/>
        <v>41880.863252314812</v>
      </c>
      <c r="S2891" t="s">
        <v>8271</v>
      </c>
      <c r="T2891" t="str">
        <f t="shared" si="320"/>
        <v>theater</v>
      </c>
      <c r="U2891" t="str">
        <f t="shared" si="321"/>
        <v>plays</v>
      </c>
    </row>
    <row r="2892" spans="1:21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14">
        <f t="shared" si="315"/>
        <v>7</v>
      </c>
      <c r="N2892" t="b">
        <v>0</v>
      </c>
      <c r="O2892" s="5">
        <f t="shared" si="316"/>
        <v>1.0500000000000001E-2</v>
      </c>
      <c r="P2892" s="14">
        <f t="shared" si="317"/>
        <v>7</v>
      </c>
      <c r="Q2892" s="8">
        <f t="shared" si="318"/>
        <v>41831.742962962962</v>
      </c>
      <c r="R2892" s="8">
        <f t="shared" si="319"/>
        <v>41860.125</v>
      </c>
      <c r="S2892" t="s">
        <v>8271</v>
      </c>
      <c r="T2892" t="str">
        <f t="shared" si="320"/>
        <v>theater</v>
      </c>
      <c r="U2892" t="str">
        <f t="shared" si="321"/>
        <v>plays</v>
      </c>
    </row>
    <row r="2893" spans="1:21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14">
        <f t="shared" si="315"/>
        <v>27.3</v>
      </c>
      <c r="N2893" t="b">
        <v>0</v>
      </c>
      <c r="O2893" s="5">
        <f t="shared" si="316"/>
        <v>2.7300000000000001E-2</v>
      </c>
      <c r="P2893" s="14">
        <f t="shared" si="317"/>
        <v>27.3</v>
      </c>
      <c r="Q2893" s="8">
        <f t="shared" si="318"/>
        <v>42415.883425925931</v>
      </c>
      <c r="R2893" s="8">
        <f t="shared" si="319"/>
        <v>42475.84175925926</v>
      </c>
      <c r="S2893" t="s">
        <v>8271</v>
      </c>
      <c r="T2893" t="str">
        <f t="shared" si="320"/>
        <v>theater</v>
      </c>
      <c r="U2893" t="str">
        <f t="shared" si="321"/>
        <v>plays</v>
      </c>
    </row>
    <row r="2894" spans="1:21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14">
        <f t="shared" si="315"/>
        <v>29.411764705882351</v>
      </c>
      <c r="N2894" t="b">
        <v>0</v>
      </c>
      <c r="O2894" s="5">
        <f t="shared" si="316"/>
        <v>9.0909090909090912E-2</v>
      </c>
      <c r="P2894" s="14">
        <f t="shared" si="317"/>
        <v>29.411764705882351</v>
      </c>
      <c r="Q2894" s="8">
        <f t="shared" si="318"/>
        <v>41869.714166666665</v>
      </c>
      <c r="R2894" s="8">
        <f t="shared" si="319"/>
        <v>41876.875</v>
      </c>
      <c r="S2894" t="s">
        <v>8271</v>
      </c>
      <c r="T2894" t="str">
        <f t="shared" si="320"/>
        <v>theater</v>
      </c>
      <c r="U2894" t="str">
        <f t="shared" si="321"/>
        <v>plays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14">
        <f t="shared" si="315"/>
        <v>12.5</v>
      </c>
      <c r="N2895" t="b">
        <v>0</v>
      </c>
      <c r="O2895" s="5">
        <f t="shared" si="316"/>
        <v>5.0000000000000001E-3</v>
      </c>
      <c r="P2895" s="14">
        <f t="shared" si="317"/>
        <v>12.5</v>
      </c>
      <c r="Q2895" s="8">
        <f t="shared" si="318"/>
        <v>41953.773090277777</v>
      </c>
      <c r="R2895" s="8">
        <f t="shared" si="319"/>
        <v>42013.083333333328</v>
      </c>
      <c r="S2895" t="s">
        <v>8271</v>
      </c>
      <c r="T2895" t="str">
        <f t="shared" si="320"/>
        <v>theater</v>
      </c>
      <c r="U2895" t="str">
        <f t="shared" si="321"/>
        <v>plays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14" t="e">
        <f t="shared" si="315"/>
        <v>#DIV/0!</v>
      </c>
      <c r="N2896" t="b">
        <v>0</v>
      </c>
      <c r="O2896" s="5">
        <f t="shared" si="316"/>
        <v>0</v>
      </c>
      <c r="P2896" s="14" t="e">
        <f t="shared" si="317"/>
        <v>#DIV/0!</v>
      </c>
      <c r="Q2896" s="8">
        <f t="shared" si="318"/>
        <v>42037.986284722225</v>
      </c>
      <c r="R2896" s="8">
        <f t="shared" si="319"/>
        <v>42097.944618055553</v>
      </c>
      <c r="S2896" t="s">
        <v>8271</v>
      </c>
      <c r="T2896" t="str">
        <f t="shared" si="320"/>
        <v>theater</v>
      </c>
      <c r="U2896" t="str">
        <f t="shared" si="321"/>
        <v>plays</v>
      </c>
    </row>
    <row r="2897" spans="1:21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14">
        <f t="shared" si="315"/>
        <v>5.75</v>
      </c>
      <c r="N2897" t="b">
        <v>0</v>
      </c>
      <c r="O2897" s="5">
        <f t="shared" si="316"/>
        <v>4.5999999999999999E-2</v>
      </c>
      <c r="P2897" s="14">
        <f t="shared" si="317"/>
        <v>5.75</v>
      </c>
      <c r="Q2897" s="8">
        <f t="shared" si="318"/>
        <v>41811.555462962962</v>
      </c>
      <c r="R2897" s="8">
        <f t="shared" si="319"/>
        <v>41812.875</v>
      </c>
      <c r="S2897" t="s">
        <v>8271</v>
      </c>
      <c r="T2897" t="str">
        <f t="shared" si="320"/>
        <v>theater</v>
      </c>
      <c r="U2897" t="str">
        <f t="shared" si="321"/>
        <v>plays</v>
      </c>
    </row>
    <row r="2898" spans="1:21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14">
        <f t="shared" si="315"/>
        <v>52.083333333333336</v>
      </c>
      <c r="N2898" t="b">
        <v>0</v>
      </c>
      <c r="O2898" s="5">
        <f t="shared" si="316"/>
        <v>0.20833333333333334</v>
      </c>
      <c r="P2898" s="14">
        <f t="shared" si="317"/>
        <v>52.083333333333336</v>
      </c>
      <c r="Q2898" s="8">
        <f t="shared" si="318"/>
        <v>42701.908807870372</v>
      </c>
      <c r="R2898" s="8">
        <f t="shared" si="319"/>
        <v>42716.25</v>
      </c>
      <c r="S2898" t="s">
        <v>8271</v>
      </c>
      <c r="T2898" t="str">
        <f t="shared" si="320"/>
        <v>theater</v>
      </c>
      <c r="U2898" t="str">
        <f t="shared" si="321"/>
        <v>plays</v>
      </c>
    </row>
    <row r="2899" spans="1:21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14">
        <f t="shared" si="315"/>
        <v>183.33333333333334</v>
      </c>
      <c r="N2899" t="b">
        <v>0</v>
      </c>
      <c r="O2899" s="5">
        <f t="shared" si="316"/>
        <v>4.583333333333333E-2</v>
      </c>
      <c r="P2899" s="14">
        <f t="shared" si="317"/>
        <v>183.33333333333334</v>
      </c>
      <c r="Q2899" s="8">
        <f t="shared" si="318"/>
        <v>42258.646504629629</v>
      </c>
      <c r="R2899" s="8">
        <f t="shared" si="319"/>
        <v>42288.645196759258</v>
      </c>
      <c r="S2899" t="s">
        <v>8271</v>
      </c>
      <c r="T2899" t="str">
        <f t="shared" si="320"/>
        <v>theater</v>
      </c>
      <c r="U2899" t="str">
        <f t="shared" si="321"/>
        <v>plays</v>
      </c>
    </row>
    <row r="2900" spans="1:21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14">
        <f t="shared" si="315"/>
        <v>26.333333333333332</v>
      </c>
      <c r="N2900" t="b">
        <v>0</v>
      </c>
      <c r="O2900" s="5">
        <f t="shared" si="316"/>
        <v>4.2133333333333335E-2</v>
      </c>
      <c r="P2900" s="14">
        <f t="shared" si="317"/>
        <v>26.333333333333332</v>
      </c>
      <c r="Q2900" s="8">
        <f t="shared" si="318"/>
        <v>42278.664965277778</v>
      </c>
      <c r="R2900" s="8">
        <f t="shared" si="319"/>
        <v>42308.664965277778</v>
      </c>
      <c r="S2900" t="s">
        <v>8271</v>
      </c>
      <c r="T2900" t="str">
        <f t="shared" si="320"/>
        <v>theater</v>
      </c>
      <c r="U2900" t="str">
        <f t="shared" si="321"/>
        <v>plays</v>
      </c>
    </row>
    <row r="2901" spans="1:21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14" t="e">
        <f t="shared" si="315"/>
        <v>#DIV/0!</v>
      </c>
      <c r="N2901" t="b">
        <v>0</v>
      </c>
      <c r="O2901" s="5">
        <f t="shared" si="316"/>
        <v>0</v>
      </c>
      <c r="P2901" s="14" t="e">
        <f t="shared" si="317"/>
        <v>#DIV/0!</v>
      </c>
      <c r="Q2901" s="8">
        <f t="shared" si="318"/>
        <v>42515.078217592592</v>
      </c>
      <c r="R2901" s="8">
        <f t="shared" si="319"/>
        <v>42575.078217592592</v>
      </c>
      <c r="S2901" t="s">
        <v>8271</v>
      </c>
      <c r="T2901" t="str">
        <f t="shared" si="320"/>
        <v>theater</v>
      </c>
      <c r="U2901" t="str">
        <f t="shared" si="321"/>
        <v>plays</v>
      </c>
    </row>
    <row r="2902" spans="1:21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14">
        <f t="shared" si="315"/>
        <v>486.42857142857144</v>
      </c>
      <c r="N2902" t="b">
        <v>0</v>
      </c>
      <c r="O2902" s="5">
        <f t="shared" si="316"/>
        <v>0.61909090909090914</v>
      </c>
      <c r="P2902" s="14">
        <f t="shared" si="317"/>
        <v>486.42857142857144</v>
      </c>
      <c r="Q2902" s="8">
        <f t="shared" si="318"/>
        <v>41830.234166666669</v>
      </c>
      <c r="R2902" s="8">
        <f t="shared" si="319"/>
        <v>41860.234166666669</v>
      </c>
      <c r="S2902" t="s">
        <v>8271</v>
      </c>
      <c r="T2902" t="str">
        <f t="shared" si="320"/>
        <v>theater</v>
      </c>
      <c r="U2902" t="str">
        <f t="shared" si="321"/>
        <v>plays</v>
      </c>
    </row>
    <row r="2903" spans="1:21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14">
        <f t="shared" si="315"/>
        <v>3</v>
      </c>
      <c r="N2903" t="b">
        <v>0</v>
      </c>
      <c r="O2903" s="5">
        <f t="shared" si="316"/>
        <v>8.0000000000000002E-3</v>
      </c>
      <c r="P2903" s="14">
        <f t="shared" si="317"/>
        <v>3</v>
      </c>
      <c r="Q2903" s="8">
        <f t="shared" si="318"/>
        <v>41982.904386574075</v>
      </c>
      <c r="R2903" s="8">
        <f t="shared" si="319"/>
        <v>42042.904386574075</v>
      </c>
      <c r="S2903" t="s">
        <v>8271</v>
      </c>
      <c r="T2903" t="str">
        <f t="shared" si="320"/>
        <v>theater</v>
      </c>
      <c r="U2903" t="str">
        <f t="shared" si="321"/>
        <v>plays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14">
        <f t="shared" si="315"/>
        <v>25</v>
      </c>
      <c r="N2904" t="b">
        <v>0</v>
      </c>
      <c r="O2904" s="5">
        <f t="shared" si="316"/>
        <v>1.6666666666666666E-4</v>
      </c>
      <c r="P2904" s="14">
        <f t="shared" si="317"/>
        <v>25</v>
      </c>
      <c r="Q2904" s="8">
        <f t="shared" si="318"/>
        <v>42210.439768518518</v>
      </c>
      <c r="R2904" s="8">
        <f t="shared" si="319"/>
        <v>42240.439768518518</v>
      </c>
      <c r="S2904" t="s">
        <v>8271</v>
      </c>
      <c r="T2904" t="str">
        <f t="shared" si="320"/>
        <v>theater</v>
      </c>
      <c r="U2904" t="str">
        <f t="shared" si="321"/>
        <v>plays</v>
      </c>
    </row>
    <row r="2905" spans="1:21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14">
        <f t="shared" si="315"/>
        <v>9.75</v>
      </c>
      <c r="N2905" t="b">
        <v>0</v>
      </c>
      <c r="O2905" s="5">
        <f t="shared" si="316"/>
        <v>7.7999999999999996E-3</v>
      </c>
      <c r="P2905" s="14">
        <f t="shared" si="317"/>
        <v>9.75</v>
      </c>
      <c r="Q2905" s="8">
        <f t="shared" si="318"/>
        <v>42196.166874999995</v>
      </c>
      <c r="R2905" s="8">
        <f t="shared" si="319"/>
        <v>42256.166874999995</v>
      </c>
      <c r="S2905" t="s">
        <v>8271</v>
      </c>
      <c r="T2905" t="str">
        <f t="shared" si="320"/>
        <v>theater</v>
      </c>
      <c r="U2905" t="str">
        <f t="shared" si="321"/>
        <v>plays</v>
      </c>
    </row>
    <row r="2906" spans="1:21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14">
        <f t="shared" si="315"/>
        <v>18.75</v>
      </c>
      <c r="N2906" t="b">
        <v>0</v>
      </c>
      <c r="O2906" s="5">
        <f t="shared" si="316"/>
        <v>0.05</v>
      </c>
      <c r="P2906" s="14">
        <f t="shared" si="317"/>
        <v>18.75</v>
      </c>
      <c r="Q2906" s="8">
        <f t="shared" si="318"/>
        <v>41940.967951388891</v>
      </c>
      <c r="R2906" s="8">
        <f t="shared" si="319"/>
        <v>41952.5</v>
      </c>
      <c r="S2906" t="s">
        <v>8271</v>
      </c>
      <c r="T2906" t="str">
        <f t="shared" si="320"/>
        <v>theater</v>
      </c>
      <c r="U2906" t="str">
        <f t="shared" si="321"/>
        <v>plays</v>
      </c>
    </row>
    <row r="2907" spans="1:21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14">
        <f t="shared" si="315"/>
        <v>36.588235294117645</v>
      </c>
      <c r="N2907" t="b">
        <v>0</v>
      </c>
      <c r="O2907" s="5">
        <f t="shared" si="316"/>
        <v>0.17771428571428571</v>
      </c>
      <c r="P2907" s="14">
        <f t="shared" si="317"/>
        <v>36.588235294117645</v>
      </c>
      <c r="Q2907" s="8">
        <f t="shared" si="318"/>
        <v>42606.056863425925</v>
      </c>
      <c r="R2907" s="8">
        <f t="shared" si="319"/>
        <v>42620.056863425925</v>
      </c>
      <c r="S2907" t="s">
        <v>8271</v>
      </c>
      <c r="T2907" t="str">
        <f t="shared" si="320"/>
        <v>theater</v>
      </c>
      <c r="U2907" t="str">
        <f t="shared" si="321"/>
        <v>plays</v>
      </c>
    </row>
    <row r="2908" spans="1:21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14">
        <f t="shared" si="315"/>
        <v>80.714285714285708</v>
      </c>
      <c r="N2908" t="b">
        <v>0</v>
      </c>
      <c r="O2908" s="5">
        <f t="shared" si="316"/>
        <v>9.4166666666666662E-2</v>
      </c>
      <c r="P2908" s="14">
        <f t="shared" si="317"/>
        <v>80.714285714285708</v>
      </c>
      <c r="Q2908" s="8">
        <f t="shared" si="318"/>
        <v>42199.648912037039</v>
      </c>
      <c r="R2908" s="8">
        <f t="shared" si="319"/>
        <v>42217.041666666672</v>
      </c>
      <c r="S2908" t="s">
        <v>8271</v>
      </c>
      <c r="T2908" t="str">
        <f t="shared" si="320"/>
        <v>theater</v>
      </c>
      <c r="U2908" t="str">
        <f t="shared" si="321"/>
        <v>plays</v>
      </c>
    </row>
    <row r="2909" spans="1:21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14">
        <f t="shared" si="315"/>
        <v>1</v>
      </c>
      <c r="N2909" t="b">
        <v>0</v>
      </c>
      <c r="O2909" s="5">
        <f t="shared" si="316"/>
        <v>8.0000000000000004E-4</v>
      </c>
      <c r="P2909" s="14">
        <f t="shared" si="317"/>
        <v>1</v>
      </c>
      <c r="Q2909" s="8">
        <f t="shared" si="318"/>
        <v>42444.877743055549</v>
      </c>
      <c r="R2909" s="8">
        <f t="shared" si="319"/>
        <v>42504.877743055549</v>
      </c>
      <c r="S2909" t="s">
        <v>8271</v>
      </c>
      <c r="T2909" t="str">
        <f t="shared" si="320"/>
        <v>theater</v>
      </c>
      <c r="U2909" t="str">
        <f t="shared" si="321"/>
        <v>plays</v>
      </c>
    </row>
    <row r="2910" spans="1:21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14">
        <f t="shared" si="315"/>
        <v>52.8</v>
      </c>
      <c r="N2910" t="b">
        <v>0</v>
      </c>
      <c r="O2910" s="5">
        <f t="shared" si="316"/>
        <v>2.75E-2</v>
      </c>
      <c r="P2910" s="14">
        <f t="shared" si="317"/>
        <v>52.8</v>
      </c>
      <c r="Q2910" s="8">
        <f t="shared" si="318"/>
        <v>42499.731701388882</v>
      </c>
      <c r="R2910" s="8">
        <f t="shared" si="319"/>
        <v>42529.731701388882</v>
      </c>
      <c r="S2910" t="s">
        <v>8271</v>
      </c>
      <c r="T2910" t="str">
        <f t="shared" si="320"/>
        <v>theater</v>
      </c>
      <c r="U2910" t="str">
        <f t="shared" si="321"/>
        <v>plays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14">
        <f t="shared" si="315"/>
        <v>20</v>
      </c>
      <c r="N2911" t="b">
        <v>0</v>
      </c>
      <c r="O2911" s="5">
        <f t="shared" si="316"/>
        <v>1.1111111111111112E-4</v>
      </c>
      <c r="P2911" s="14">
        <f t="shared" si="317"/>
        <v>20</v>
      </c>
      <c r="Q2911" s="8">
        <f t="shared" si="318"/>
        <v>41929.266215277778</v>
      </c>
      <c r="R2911" s="8">
        <f t="shared" si="319"/>
        <v>41968.823611111111</v>
      </c>
      <c r="S2911" t="s">
        <v>8271</v>
      </c>
      <c r="T2911" t="str">
        <f t="shared" si="320"/>
        <v>theater</v>
      </c>
      <c r="U2911" t="str">
        <f t="shared" si="321"/>
        <v>plays</v>
      </c>
    </row>
    <row r="2912" spans="1:21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14">
        <f t="shared" si="315"/>
        <v>1</v>
      </c>
      <c r="N2912" t="b">
        <v>0</v>
      </c>
      <c r="O2912" s="5">
        <f t="shared" si="316"/>
        <v>3.3333333333333335E-5</v>
      </c>
      <c r="P2912" s="14">
        <f t="shared" si="317"/>
        <v>1</v>
      </c>
      <c r="Q2912" s="8">
        <f t="shared" si="318"/>
        <v>42107.841284722221</v>
      </c>
      <c r="R2912" s="8">
        <f t="shared" si="319"/>
        <v>42167.841284722221</v>
      </c>
      <c r="S2912" t="s">
        <v>8271</v>
      </c>
      <c r="T2912" t="str">
        <f t="shared" si="320"/>
        <v>theater</v>
      </c>
      <c r="U2912" t="str">
        <f t="shared" si="321"/>
        <v>plays</v>
      </c>
    </row>
    <row r="2913" spans="1:21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14">
        <f t="shared" si="315"/>
        <v>46.928571428571431</v>
      </c>
      <c r="N2913" t="b">
        <v>0</v>
      </c>
      <c r="O2913" s="5">
        <f t="shared" si="316"/>
        <v>0.36499999999999999</v>
      </c>
      <c r="P2913" s="14">
        <f t="shared" si="317"/>
        <v>46.928571428571431</v>
      </c>
      <c r="Q2913" s="8">
        <f t="shared" si="318"/>
        <v>42142.768819444449</v>
      </c>
      <c r="R2913" s="8">
        <f t="shared" si="319"/>
        <v>42182.768819444449</v>
      </c>
      <c r="S2913" t="s">
        <v>8271</v>
      </c>
      <c r="T2913" t="str">
        <f t="shared" si="320"/>
        <v>theater</v>
      </c>
      <c r="U2913" t="str">
        <f t="shared" si="321"/>
        <v>plays</v>
      </c>
    </row>
    <row r="2914" spans="1:21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14">
        <f t="shared" si="315"/>
        <v>78.07692307692308</v>
      </c>
      <c r="N2914" t="b">
        <v>0</v>
      </c>
      <c r="O2914" s="5">
        <f t="shared" si="316"/>
        <v>0.14058171745152354</v>
      </c>
      <c r="P2914" s="14">
        <f t="shared" si="317"/>
        <v>78.07692307692308</v>
      </c>
      <c r="Q2914" s="8">
        <f t="shared" si="318"/>
        <v>42354.131643518514</v>
      </c>
      <c r="R2914" s="8">
        <f t="shared" si="319"/>
        <v>42384.131643518514</v>
      </c>
      <c r="S2914" t="s">
        <v>8271</v>
      </c>
      <c r="T2914" t="str">
        <f t="shared" si="320"/>
        <v>theater</v>
      </c>
      <c r="U2914" t="str">
        <f t="shared" si="321"/>
        <v>plays</v>
      </c>
    </row>
    <row r="2915" spans="1:21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14">
        <f t="shared" si="315"/>
        <v>1</v>
      </c>
      <c r="N2915" t="b">
        <v>0</v>
      </c>
      <c r="O2915" s="5">
        <f t="shared" si="316"/>
        <v>2.0000000000000001E-4</v>
      </c>
      <c r="P2915" s="14">
        <f t="shared" si="317"/>
        <v>1</v>
      </c>
      <c r="Q2915" s="8">
        <f t="shared" si="318"/>
        <v>41828.922905092593</v>
      </c>
      <c r="R2915" s="8">
        <f t="shared" si="319"/>
        <v>41888.922905092593</v>
      </c>
      <c r="S2915" t="s">
        <v>8271</v>
      </c>
      <c r="T2915" t="str">
        <f t="shared" si="320"/>
        <v>theater</v>
      </c>
      <c r="U2915" t="str">
        <f t="shared" si="321"/>
        <v>plays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14">
        <f t="shared" si="315"/>
        <v>1</v>
      </c>
      <c r="N2916" t="b">
        <v>0</v>
      </c>
      <c r="O2916" s="5">
        <f t="shared" si="316"/>
        <v>4.0000000000000003E-5</v>
      </c>
      <c r="P2916" s="14">
        <f t="shared" si="317"/>
        <v>1</v>
      </c>
      <c r="Q2916" s="8">
        <f t="shared" si="318"/>
        <v>42017.907337962963</v>
      </c>
      <c r="R2916" s="8">
        <f t="shared" si="319"/>
        <v>42077.865671296298</v>
      </c>
      <c r="S2916" t="s">
        <v>8271</v>
      </c>
      <c r="T2916" t="str">
        <f t="shared" si="320"/>
        <v>theater</v>
      </c>
      <c r="U2916" t="str">
        <f t="shared" si="321"/>
        <v>plays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14">
        <f t="shared" si="315"/>
        <v>203.66666666666666</v>
      </c>
      <c r="N2917" t="b">
        <v>0</v>
      </c>
      <c r="O2917" s="5">
        <f t="shared" si="316"/>
        <v>0.61099999999999999</v>
      </c>
      <c r="P2917" s="14">
        <f t="shared" si="317"/>
        <v>203.66666666666666</v>
      </c>
      <c r="Q2917" s="8">
        <f t="shared" si="318"/>
        <v>42415.398032407407</v>
      </c>
      <c r="R2917" s="8">
        <f t="shared" si="319"/>
        <v>42445.356365740736</v>
      </c>
      <c r="S2917" t="s">
        <v>8271</v>
      </c>
      <c r="T2917" t="str">
        <f t="shared" si="320"/>
        <v>theater</v>
      </c>
      <c r="U2917" t="str">
        <f t="shared" si="321"/>
        <v>plays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14">
        <f t="shared" si="315"/>
        <v>20.714285714285715</v>
      </c>
      <c r="N2918" t="b">
        <v>0</v>
      </c>
      <c r="O2918" s="5">
        <f t="shared" si="316"/>
        <v>7.8378378378378383E-2</v>
      </c>
      <c r="P2918" s="14">
        <f t="shared" si="317"/>
        <v>20.714285714285715</v>
      </c>
      <c r="Q2918" s="8">
        <f t="shared" si="318"/>
        <v>41755.476724537039</v>
      </c>
      <c r="R2918" s="8">
        <f t="shared" si="319"/>
        <v>41778.476724537039</v>
      </c>
      <c r="S2918" t="s">
        <v>8271</v>
      </c>
      <c r="T2918" t="str">
        <f t="shared" si="320"/>
        <v>theater</v>
      </c>
      <c r="U2918" t="str">
        <f t="shared" si="321"/>
        <v>plays</v>
      </c>
    </row>
    <row r="2919" spans="1:21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14">
        <f t="shared" si="315"/>
        <v>48.555555555555557</v>
      </c>
      <c r="N2919" t="b">
        <v>0</v>
      </c>
      <c r="O2919" s="5">
        <f t="shared" si="316"/>
        <v>0.2185</v>
      </c>
      <c r="P2919" s="14">
        <f t="shared" si="317"/>
        <v>48.555555555555557</v>
      </c>
      <c r="Q2919" s="8">
        <f t="shared" si="318"/>
        <v>42245.234340277777</v>
      </c>
      <c r="R2919" s="8">
        <f t="shared" si="319"/>
        <v>42263.234340277777</v>
      </c>
      <c r="S2919" t="s">
        <v>8271</v>
      </c>
      <c r="T2919" t="str">
        <f t="shared" si="320"/>
        <v>theater</v>
      </c>
      <c r="U2919" t="str">
        <f t="shared" si="321"/>
        <v>plays</v>
      </c>
    </row>
    <row r="2920" spans="1:21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14">
        <f t="shared" si="315"/>
        <v>68.099999999999994</v>
      </c>
      <c r="N2920" t="b">
        <v>0</v>
      </c>
      <c r="O2920" s="5">
        <f t="shared" si="316"/>
        <v>0.27239999999999998</v>
      </c>
      <c r="P2920" s="14">
        <f t="shared" si="317"/>
        <v>68.099999999999994</v>
      </c>
      <c r="Q2920" s="8">
        <f t="shared" si="318"/>
        <v>42278.629710648151</v>
      </c>
      <c r="R2920" s="8">
        <f t="shared" si="319"/>
        <v>42306.629710648151</v>
      </c>
      <c r="S2920" t="s">
        <v>8271</v>
      </c>
      <c r="T2920" t="str">
        <f t="shared" si="320"/>
        <v>theater</v>
      </c>
      <c r="U2920" t="str">
        <f t="shared" si="321"/>
        <v>plays</v>
      </c>
    </row>
    <row r="2921" spans="1:21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14">
        <f t="shared" si="315"/>
        <v>8.5</v>
      </c>
      <c r="N2921" t="b">
        <v>0</v>
      </c>
      <c r="O2921" s="5">
        <f t="shared" si="316"/>
        <v>8.5000000000000006E-2</v>
      </c>
      <c r="P2921" s="14">
        <f t="shared" si="317"/>
        <v>8.5</v>
      </c>
      <c r="Q2921" s="8">
        <f t="shared" si="318"/>
        <v>41826.61954861111</v>
      </c>
      <c r="R2921" s="8">
        <f t="shared" si="319"/>
        <v>41856.61954861111</v>
      </c>
      <c r="S2921" t="s">
        <v>8271</v>
      </c>
      <c r="T2921" t="str">
        <f t="shared" si="320"/>
        <v>theater</v>
      </c>
      <c r="U2921" t="str">
        <f t="shared" si="321"/>
        <v>plays</v>
      </c>
    </row>
    <row r="2922" spans="1:21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14">
        <f t="shared" si="315"/>
        <v>51.615384615384613</v>
      </c>
      <c r="N2922" t="b">
        <v>0</v>
      </c>
      <c r="O2922" s="5">
        <f t="shared" si="316"/>
        <v>0.26840000000000003</v>
      </c>
      <c r="P2922" s="14">
        <f t="shared" si="317"/>
        <v>51.615384615384613</v>
      </c>
      <c r="Q2922" s="8">
        <f t="shared" si="318"/>
        <v>42058.792476851857</v>
      </c>
      <c r="R2922" s="8">
        <f t="shared" si="319"/>
        <v>42088.750810185185</v>
      </c>
      <c r="S2922" t="s">
        <v>8271</v>
      </c>
      <c r="T2922" t="str">
        <f t="shared" si="320"/>
        <v>theater</v>
      </c>
      <c r="U2922" t="str">
        <f t="shared" si="321"/>
        <v>plays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14">
        <f t="shared" si="315"/>
        <v>43</v>
      </c>
      <c r="N2923" t="b">
        <v>1</v>
      </c>
      <c r="O2923" s="5">
        <f t="shared" si="316"/>
        <v>1.29</v>
      </c>
      <c r="P2923" s="14">
        <f t="shared" si="317"/>
        <v>43</v>
      </c>
      <c r="Q2923" s="8">
        <f t="shared" si="318"/>
        <v>41877.886620370373</v>
      </c>
      <c r="R2923" s="8">
        <f t="shared" si="319"/>
        <v>41907.886620370373</v>
      </c>
      <c r="S2923" t="s">
        <v>8305</v>
      </c>
      <c r="T2923" t="str">
        <f t="shared" si="320"/>
        <v>theater</v>
      </c>
      <c r="U2923" t="str">
        <f t="shared" si="321"/>
        <v>musical</v>
      </c>
    </row>
    <row r="2924" spans="1:21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14">
        <f t="shared" si="315"/>
        <v>83.333333333333329</v>
      </c>
      <c r="N2924" t="b">
        <v>1</v>
      </c>
      <c r="O2924" s="5">
        <f t="shared" si="316"/>
        <v>1</v>
      </c>
      <c r="P2924" s="14">
        <f t="shared" si="317"/>
        <v>83.333333333333329</v>
      </c>
      <c r="Q2924" s="8">
        <f t="shared" si="318"/>
        <v>42097.874155092592</v>
      </c>
      <c r="R2924" s="8">
        <f t="shared" si="319"/>
        <v>42142.874155092592</v>
      </c>
      <c r="S2924" t="s">
        <v>8305</v>
      </c>
      <c r="T2924" t="str">
        <f t="shared" si="320"/>
        <v>theater</v>
      </c>
      <c r="U2924" t="str">
        <f t="shared" si="321"/>
        <v>musical</v>
      </c>
    </row>
    <row r="2925" spans="1:21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14">
        <f t="shared" si="315"/>
        <v>30</v>
      </c>
      <c r="N2925" t="b">
        <v>1</v>
      </c>
      <c r="O2925" s="5">
        <f t="shared" si="316"/>
        <v>1</v>
      </c>
      <c r="P2925" s="14">
        <f t="shared" si="317"/>
        <v>30</v>
      </c>
      <c r="Q2925" s="8">
        <f t="shared" si="318"/>
        <v>42013.15253472222</v>
      </c>
      <c r="R2925" s="8">
        <f t="shared" si="319"/>
        <v>42028.125</v>
      </c>
      <c r="S2925" t="s">
        <v>8305</v>
      </c>
      <c r="T2925" t="str">
        <f t="shared" si="320"/>
        <v>theater</v>
      </c>
      <c r="U2925" t="str">
        <f t="shared" si="321"/>
        <v>musical</v>
      </c>
    </row>
    <row r="2926" spans="1:21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14">
        <f t="shared" si="315"/>
        <v>175.51020408163265</v>
      </c>
      <c r="N2926" t="b">
        <v>1</v>
      </c>
      <c r="O2926" s="5">
        <f t="shared" si="316"/>
        <v>1.032</v>
      </c>
      <c r="P2926" s="14">
        <f t="shared" si="317"/>
        <v>175.51020408163265</v>
      </c>
      <c r="Q2926" s="8">
        <f t="shared" si="318"/>
        <v>42103.556828703702</v>
      </c>
      <c r="R2926" s="8">
        <f t="shared" si="319"/>
        <v>42133.165972222225</v>
      </c>
      <c r="S2926" t="s">
        <v>8305</v>
      </c>
      <c r="T2926" t="str">
        <f t="shared" si="320"/>
        <v>theater</v>
      </c>
      <c r="U2926" t="str">
        <f t="shared" si="321"/>
        <v>musical</v>
      </c>
    </row>
    <row r="2927" spans="1:21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14">
        <f t="shared" si="315"/>
        <v>231.66175879396985</v>
      </c>
      <c r="N2927" t="b">
        <v>1</v>
      </c>
      <c r="O2927" s="5">
        <f t="shared" si="316"/>
        <v>1.0244597777777777</v>
      </c>
      <c r="P2927" s="14">
        <f t="shared" si="317"/>
        <v>231.66175879396985</v>
      </c>
      <c r="Q2927" s="8">
        <f t="shared" si="318"/>
        <v>41863.584120370368</v>
      </c>
      <c r="R2927" s="8">
        <f t="shared" si="319"/>
        <v>41893.584120370368</v>
      </c>
      <c r="S2927" t="s">
        <v>8305</v>
      </c>
      <c r="T2927" t="str">
        <f t="shared" si="320"/>
        <v>theater</v>
      </c>
      <c r="U2927" t="str">
        <f t="shared" si="321"/>
        <v>musical</v>
      </c>
    </row>
    <row r="2928" spans="1:21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14">
        <f t="shared" si="315"/>
        <v>75</v>
      </c>
      <c r="N2928" t="b">
        <v>1</v>
      </c>
      <c r="O2928" s="5">
        <f t="shared" si="316"/>
        <v>1.25</v>
      </c>
      <c r="P2928" s="14">
        <f t="shared" si="317"/>
        <v>75</v>
      </c>
      <c r="Q2928" s="8">
        <f t="shared" si="318"/>
        <v>42044.765960648147</v>
      </c>
      <c r="R2928" s="8">
        <f t="shared" si="319"/>
        <v>42058.765960648147</v>
      </c>
      <c r="S2928" t="s">
        <v>8305</v>
      </c>
      <c r="T2928" t="str">
        <f t="shared" si="320"/>
        <v>theater</v>
      </c>
      <c r="U2928" t="str">
        <f t="shared" si="321"/>
        <v>musical</v>
      </c>
    </row>
    <row r="2929" spans="1:21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14">
        <f t="shared" si="315"/>
        <v>112.14285714285714</v>
      </c>
      <c r="N2929" t="b">
        <v>1</v>
      </c>
      <c r="O2929" s="5">
        <f t="shared" si="316"/>
        <v>1.3083333333333333</v>
      </c>
      <c r="P2929" s="14">
        <f t="shared" si="317"/>
        <v>112.14285714285714</v>
      </c>
      <c r="Q2929" s="8">
        <f t="shared" si="318"/>
        <v>41806.669317129628</v>
      </c>
      <c r="R2929" s="8">
        <f t="shared" si="319"/>
        <v>41835.208333333336</v>
      </c>
      <c r="S2929" t="s">
        <v>8305</v>
      </c>
      <c r="T2929" t="str">
        <f t="shared" si="320"/>
        <v>theater</v>
      </c>
      <c r="U2929" t="str">
        <f t="shared" si="321"/>
        <v>musical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14">
        <f t="shared" si="315"/>
        <v>41.666666666666664</v>
      </c>
      <c r="N2930" t="b">
        <v>1</v>
      </c>
      <c r="O2930" s="5">
        <f t="shared" si="316"/>
        <v>1</v>
      </c>
      <c r="P2930" s="14">
        <f t="shared" si="317"/>
        <v>41.666666666666664</v>
      </c>
      <c r="Q2930" s="8">
        <f t="shared" si="318"/>
        <v>42403.998217592598</v>
      </c>
      <c r="R2930" s="8">
        <f t="shared" si="319"/>
        <v>42433.998217592598</v>
      </c>
      <c r="S2930" t="s">
        <v>8305</v>
      </c>
      <c r="T2930" t="str">
        <f t="shared" si="320"/>
        <v>theater</v>
      </c>
      <c r="U2930" t="str">
        <f t="shared" si="321"/>
        <v>musical</v>
      </c>
    </row>
    <row r="2931" spans="1:21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14">
        <f t="shared" si="315"/>
        <v>255.17343750000001</v>
      </c>
      <c r="N2931" t="b">
        <v>1</v>
      </c>
      <c r="O2931" s="5">
        <f t="shared" si="316"/>
        <v>1.02069375</v>
      </c>
      <c r="P2931" s="14">
        <f t="shared" si="317"/>
        <v>255.17343750000001</v>
      </c>
      <c r="Q2931" s="8">
        <f t="shared" si="318"/>
        <v>41754.564328703702</v>
      </c>
      <c r="R2931" s="8">
        <f t="shared" si="319"/>
        <v>41784.564328703702</v>
      </c>
      <c r="S2931" t="s">
        <v>8305</v>
      </c>
      <c r="T2931" t="str">
        <f t="shared" si="320"/>
        <v>theater</v>
      </c>
      <c r="U2931" t="str">
        <f t="shared" si="321"/>
        <v>musical</v>
      </c>
    </row>
    <row r="2932" spans="1:21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14">
        <f t="shared" si="315"/>
        <v>162.7741935483871</v>
      </c>
      <c r="N2932" t="b">
        <v>1</v>
      </c>
      <c r="O2932" s="5">
        <f t="shared" si="316"/>
        <v>1.0092000000000001</v>
      </c>
      <c r="P2932" s="14">
        <f t="shared" si="317"/>
        <v>162.7741935483871</v>
      </c>
      <c r="Q2932" s="8">
        <f t="shared" si="318"/>
        <v>42101.584074074075</v>
      </c>
      <c r="R2932" s="8">
        <f t="shared" si="319"/>
        <v>42131.584074074075</v>
      </c>
      <c r="S2932" t="s">
        <v>8305</v>
      </c>
      <c r="T2932" t="str">
        <f t="shared" si="320"/>
        <v>theater</v>
      </c>
      <c r="U2932" t="str">
        <f t="shared" si="321"/>
        <v>musical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14">
        <f t="shared" si="315"/>
        <v>88.333333333333329</v>
      </c>
      <c r="N2933" t="b">
        <v>1</v>
      </c>
      <c r="O2933" s="5">
        <f t="shared" si="316"/>
        <v>1.06</v>
      </c>
      <c r="P2933" s="14">
        <f t="shared" si="317"/>
        <v>88.333333333333329</v>
      </c>
      <c r="Q2933" s="8">
        <f t="shared" si="318"/>
        <v>41872.291238425925</v>
      </c>
      <c r="R2933" s="8">
        <f t="shared" si="319"/>
        <v>41897.255555555559</v>
      </c>
      <c r="S2933" t="s">
        <v>8305</v>
      </c>
      <c r="T2933" t="str">
        <f t="shared" si="320"/>
        <v>theater</v>
      </c>
      <c r="U2933" t="str">
        <f t="shared" si="321"/>
        <v>musical</v>
      </c>
    </row>
    <row r="2934" spans="1:21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14">
        <f t="shared" si="315"/>
        <v>85.736842105263165</v>
      </c>
      <c r="N2934" t="b">
        <v>1</v>
      </c>
      <c r="O2934" s="5">
        <f t="shared" si="316"/>
        <v>1.0509677419354839</v>
      </c>
      <c r="P2934" s="14">
        <f t="shared" si="317"/>
        <v>85.736842105263165</v>
      </c>
      <c r="Q2934" s="8">
        <f t="shared" si="318"/>
        <v>42025.164780092593</v>
      </c>
      <c r="R2934" s="8">
        <f t="shared" si="319"/>
        <v>42056.458333333328</v>
      </c>
      <c r="S2934" t="s">
        <v>8305</v>
      </c>
      <c r="T2934" t="str">
        <f t="shared" si="320"/>
        <v>theater</v>
      </c>
      <c r="U2934" t="str">
        <f t="shared" si="321"/>
        <v>musical</v>
      </c>
    </row>
    <row r="2935" spans="1:21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14">
        <f t="shared" si="315"/>
        <v>47.574074074074076</v>
      </c>
      <c r="N2935" t="b">
        <v>1</v>
      </c>
      <c r="O2935" s="5">
        <f t="shared" si="316"/>
        <v>1.0276000000000001</v>
      </c>
      <c r="P2935" s="14">
        <f t="shared" si="317"/>
        <v>47.574074074074076</v>
      </c>
      <c r="Q2935" s="8">
        <f t="shared" si="318"/>
        <v>42495.956631944442</v>
      </c>
      <c r="R2935" s="8">
        <f t="shared" si="319"/>
        <v>42525.956631944442</v>
      </c>
      <c r="S2935" t="s">
        <v>8305</v>
      </c>
      <c r="T2935" t="str">
        <f t="shared" si="320"/>
        <v>theater</v>
      </c>
      <c r="U2935" t="str">
        <f t="shared" si="321"/>
        <v>musical</v>
      </c>
    </row>
    <row r="2936" spans="1:21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14">
        <f t="shared" si="315"/>
        <v>72.972972972972968</v>
      </c>
      <c r="N2936" t="b">
        <v>1</v>
      </c>
      <c r="O2936" s="5">
        <f t="shared" si="316"/>
        <v>1.08</v>
      </c>
      <c r="P2936" s="14">
        <f t="shared" si="317"/>
        <v>72.972972972972968</v>
      </c>
      <c r="Q2936" s="8">
        <f t="shared" si="318"/>
        <v>41775.636157407411</v>
      </c>
      <c r="R2936" s="8">
        <f t="shared" si="319"/>
        <v>41805.636157407411</v>
      </c>
      <c r="S2936" t="s">
        <v>8305</v>
      </c>
      <c r="T2936" t="str">
        <f t="shared" si="320"/>
        <v>theater</v>
      </c>
      <c r="U2936" t="str">
        <f t="shared" si="321"/>
        <v>musical</v>
      </c>
    </row>
    <row r="2937" spans="1:21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14">
        <f t="shared" si="315"/>
        <v>90.538461538461533</v>
      </c>
      <c r="N2937" t="b">
        <v>1</v>
      </c>
      <c r="O2937" s="5">
        <f t="shared" si="316"/>
        <v>1.0088571428571429</v>
      </c>
      <c r="P2937" s="14">
        <f t="shared" si="317"/>
        <v>90.538461538461533</v>
      </c>
      <c r="Q2937" s="8">
        <f t="shared" si="318"/>
        <v>42553.583425925928</v>
      </c>
      <c r="R2937" s="8">
        <f t="shared" si="319"/>
        <v>42611.708333333328</v>
      </c>
      <c r="S2937" t="s">
        <v>8305</v>
      </c>
      <c r="T2937" t="str">
        <f t="shared" si="320"/>
        <v>theater</v>
      </c>
      <c r="U2937" t="str">
        <f t="shared" si="321"/>
        <v>musical</v>
      </c>
    </row>
    <row r="2938" spans="1:21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14">
        <f t="shared" si="315"/>
        <v>37.647058823529413</v>
      </c>
      <c r="N2938" t="b">
        <v>1</v>
      </c>
      <c r="O2938" s="5">
        <f t="shared" si="316"/>
        <v>1.28</v>
      </c>
      <c r="P2938" s="14">
        <f t="shared" si="317"/>
        <v>37.647058823529413</v>
      </c>
      <c r="Q2938" s="8">
        <f t="shared" si="318"/>
        <v>41912.650729166664</v>
      </c>
      <c r="R2938" s="8">
        <f t="shared" si="319"/>
        <v>41925.207638888889</v>
      </c>
      <c r="S2938" t="s">
        <v>8305</v>
      </c>
      <c r="T2938" t="str">
        <f t="shared" si="320"/>
        <v>theater</v>
      </c>
      <c r="U2938" t="str">
        <f t="shared" si="321"/>
        <v>musical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14">
        <f t="shared" si="315"/>
        <v>36.363636363636367</v>
      </c>
      <c r="N2939" t="b">
        <v>1</v>
      </c>
      <c r="O2939" s="5">
        <f t="shared" si="316"/>
        <v>1.3333333333333333</v>
      </c>
      <c r="P2939" s="14">
        <f t="shared" si="317"/>
        <v>36.363636363636367</v>
      </c>
      <c r="Q2939" s="8">
        <f t="shared" si="318"/>
        <v>41803.457326388889</v>
      </c>
      <c r="R2939" s="8">
        <f t="shared" si="319"/>
        <v>41833.457326388889</v>
      </c>
      <c r="S2939" t="s">
        <v>8305</v>
      </c>
      <c r="T2939" t="str">
        <f t="shared" si="320"/>
        <v>theater</v>
      </c>
      <c r="U2939" t="str">
        <f t="shared" si="321"/>
        <v>musical</v>
      </c>
    </row>
    <row r="2940" spans="1:21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14">
        <f t="shared" si="315"/>
        <v>126.71875</v>
      </c>
      <c r="N2940" t="b">
        <v>1</v>
      </c>
      <c r="O2940" s="5">
        <f t="shared" si="316"/>
        <v>1.0137499999999999</v>
      </c>
      <c r="P2940" s="14">
        <f t="shared" si="317"/>
        <v>126.71875</v>
      </c>
      <c r="Q2940" s="8">
        <f t="shared" si="318"/>
        <v>42004.703865740739</v>
      </c>
      <c r="R2940" s="8">
        <f t="shared" si="319"/>
        <v>42034.703865740739</v>
      </c>
      <c r="S2940" t="s">
        <v>8305</v>
      </c>
      <c r="T2940" t="str">
        <f t="shared" si="320"/>
        <v>theater</v>
      </c>
      <c r="U2940" t="str">
        <f t="shared" si="321"/>
        <v>musical</v>
      </c>
    </row>
    <row r="2941" spans="1:21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14">
        <f t="shared" si="315"/>
        <v>329.2</v>
      </c>
      <c r="N2941" t="b">
        <v>1</v>
      </c>
      <c r="O2941" s="5">
        <f t="shared" si="316"/>
        <v>1.0287500000000001</v>
      </c>
      <c r="P2941" s="14">
        <f t="shared" si="317"/>
        <v>329.2</v>
      </c>
      <c r="Q2941" s="8">
        <f t="shared" si="318"/>
        <v>41845.809166666666</v>
      </c>
      <c r="R2941" s="8">
        <f t="shared" si="319"/>
        <v>41879.041666666664</v>
      </c>
      <c r="S2941" t="s">
        <v>8305</v>
      </c>
      <c r="T2941" t="str">
        <f t="shared" si="320"/>
        <v>theater</v>
      </c>
      <c r="U2941" t="str">
        <f t="shared" si="321"/>
        <v>musical</v>
      </c>
    </row>
    <row r="2942" spans="1:21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14">
        <f t="shared" si="315"/>
        <v>81.242424242424249</v>
      </c>
      <c r="N2942" t="b">
        <v>1</v>
      </c>
      <c r="O2942" s="5">
        <f t="shared" si="316"/>
        <v>1.0724</v>
      </c>
      <c r="P2942" s="14">
        <f t="shared" si="317"/>
        <v>81.242424242424249</v>
      </c>
      <c r="Q2942" s="8">
        <f t="shared" si="318"/>
        <v>41982.773356481484</v>
      </c>
      <c r="R2942" s="8">
        <f t="shared" si="319"/>
        <v>42022.773356481484</v>
      </c>
      <c r="S2942" t="s">
        <v>8305</v>
      </c>
      <c r="T2942" t="str">
        <f t="shared" si="320"/>
        <v>theater</v>
      </c>
      <c r="U2942" t="str">
        <f t="shared" si="321"/>
        <v>musical</v>
      </c>
    </row>
    <row r="2943" spans="1:21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14">
        <f t="shared" si="315"/>
        <v>1</v>
      </c>
      <c r="N2943" t="b">
        <v>0</v>
      </c>
      <c r="O2943" s="5">
        <f t="shared" si="316"/>
        <v>4.0000000000000003E-5</v>
      </c>
      <c r="P2943" s="14">
        <f t="shared" si="317"/>
        <v>1</v>
      </c>
      <c r="Q2943" s="8">
        <f t="shared" si="318"/>
        <v>42034.960127314815</v>
      </c>
      <c r="R2943" s="8">
        <f t="shared" si="319"/>
        <v>42064.960127314815</v>
      </c>
      <c r="S2943" t="s">
        <v>8303</v>
      </c>
      <c r="T2943" t="str">
        <f t="shared" si="320"/>
        <v>theater</v>
      </c>
      <c r="U2943" t="str">
        <f t="shared" si="321"/>
        <v>spaces</v>
      </c>
    </row>
    <row r="2944" spans="1:21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14">
        <f t="shared" si="315"/>
        <v>202.22772277227722</v>
      </c>
      <c r="N2944" t="b">
        <v>0</v>
      </c>
      <c r="O2944" s="5">
        <f t="shared" si="316"/>
        <v>0.20424999999999999</v>
      </c>
      <c r="P2944" s="14">
        <f t="shared" si="317"/>
        <v>202.22772277227722</v>
      </c>
      <c r="Q2944" s="8">
        <f t="shared" si="318"/>
        <v>42334.803923611107</v>
      </c>
      <c r="R2944" s="8">
        <f t="shared" si="319"/>
        <v>42354.845833333333</v>
      </c>
      <c r="S2944" t="s">
        <v>8303</v>
      </c>
      <c r="T2944" t="str">
        <f t="shared" si="320"/>
        <v>theater</v>
      </c>
      <c r="U2944" t="str">
        <f t="shared" si="321"/>
        <v>spaces</v>
      </c>
    </row>
    <row r="2945" spans="1:21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14" t="e">
        <f t="shared" si="315"/>
        <v>#DIV/0!</v>
      </c>
      <c r="N2945" t="b">
        <v>0</v>
      </c>
      <c r="O2945" s="5">
        <f t="shared" si="316"/>
        <v>0</v>
      </c>
      <c r="P2945" s="14" t="e">
        <f t="shared" si="317"/>
        <v>#DIV/0!</v>
      </c>
      <c r="Q2945" s="8">
        <f t="shared" si="318"/>
        <v>42077.129398148143</v>
      </c>
      <c r="R2945" s="8">
        <f t="shared" si="319"/>
        <v>42107.129398148143</v>
      </c>
      <c r="S2945" t="s">
        <v>8303</v>
      </c>
      <c r="T2945" t="str">
        <f t="shared" si="320"/>
        <v>theater</v>
      </c>
      <c r="U2945" t="str">
        <f t="shared" si="321"/>
        <v>spaces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14">
        <f t="shared" ref="M2946:M3009" si="322">$E2946/$L2946</f>
        <v>100</v>
      </c>
      <c r="N2946" t="b">
        <v>0</v>
      </c>
      <c r="O2946" s="5">
        <f t="shared" ref="O2946:O3009" si="323">E2946/D2946</f>
        <v>0.01</v>
      </c>
      <c r="P2946" s="14">
        <f t="shared" ref="P2946:P3009" si="324">$E2946/$L2946</f>
        <v>100</v>
      </c>
      <c r="Q2946" s="8">
        <f t="shared" ref="Q2946:Q3009" si="325">(((J2946/60)/60)/24)+DATE(1970,1,1)</f>
        <v>42132.9143287037</v>
      </c>
      <c r="R2946" s="8">
        <f t="shared" ref="R2946:R3009" si="326">(((I2946/60)/60)/24)+DATE(1970,1,1)</f>
        <v>42162.9143287037</v>
      </c>
      <c r="S2946" t="s">
        <v>8303</v>
      </c>
      <c r="T2946" t="str">
        <f t="shared" ref="T2946:T3009" si="327">LEFT(S2946, SEARCH("/",S2946,1)-1)</f>
        <v>theater</v>
      </c>
      <c r="U2946" t="str">
        <f t="shared" ref="U2946:U3009" si="328">RIGHT(S2946,LEN(S2946)-SEARCH("/",S2946,1))</f>
        <v>spaces</v>
      </c>
    </row>
    <row r="2947" spans="1:21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14" t="e">
        <f t="shared" si="322"/>
        <v>#DIV/0!</v>
      </c>
      <c r="N2947" t="b">
        <v>0</v>
      </c>
      <c r="O2947" s="5">
        <f t="shared" si="323"/>
        <v>0</v>
      </c>
      <c r="P2947" s="14" t="e">
        <f t="shared" si="324"/>
        <v>#DIV/0!</v>
      </c>
      <c r="Q2947" s="8">
        <f t="shared" si="325"/>
        <v>42118.139583333337</v>
      </c>
      <c r="R2947" s="8">
        <f t="shared" si="326"/>
        <v>42148.139583333337</v>
      </c>
      <c r="S2947" t="s">
        <v>8303</v>
      </c>
      <c r="T2947" t="str">
        <f t="shared" si="327"/>
        <v>theater</v>
      </c>
      <c r="U2947" t="str">
        <f t="shared" si="328"/>
        <v>spaces</v>
      </c>
    </row>
    <row r="2948" spans="1:21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14">
        <f t="shared" si="322"/>
        <v>1</v>
      </c>
      <c r="N2948" t="b">
        <v>0</v>
      </c>
      <c r="O2948" s="5">
        <f t="shared" si="323"/>
        <v>1E-3</v>
      </c>
      <c r="P2948" s="14">
        <f t="shared" si="324"/>
        <v>1</v>
      </c>
      <c r="Q2948" s="8">
        <f t="shared" si="325"/>
        <v>42567.531157407408</v>
      </c>
      <c r="R2948" s="8">
        <f t="shared" si="326"/>
        <v>42597.531157407408</v>
      </c>
      <c r="S2948" t="s">
        <v>8303</v>
      </c>
      <c r="T2948" t="str">
        <f t="shared" si="327"/>
        <v>theater</v>
      </c>
      <c r="U2948" t="str">
        <f t="shared" si="328"/>
        <v>spaces</v>
      </c>
    </row>
    <row r="2949" spans="1:21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14">
        <f t="shared" si="322"/>
        <v>82.461538461538467</v>
      </c>
      <c r="N2949" t="b">
        <v>0</v>
      </c>
      <c r="O2949" s="5">
        <f t="shared" si="323"/>
        <v>4.2880000000000001E-2</v>
      </c>
      <c r="P2949" s="14">
        <f t="shared" si="324"/>
        <v>82.461538461538467</v>
      </c>
      <c r="Q2949" s="8">
        <f t="shared" si="325"/>
        <v>42649.562118055561</v>
      </c>
      <c r="R2949" s="8">
        <f t="shared" si="326"/>
        <v>42698.715972222228</v>
      </c>
      <c r="S2949" t="s">
        <v>8303</v>
      </c>
      <c r="T2949" t="str">
        <f t="shared" si="327"/>
        <v>theater</v>
      </c>
      <c r="U2949" t="str">
        <f t="shared" si="328"/>
        <v>spaces</v>
      </c>
    </row>
    <row r="2950" spans="1:21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14">
        <f t="shared" si="322"/>
        <v>2.6666666666666665</v>
      </c>
      <c r="N2950" t="b">
        <v>0</v>
      </c>
      <c r="O2950" s="5">
        <f t="shared" si="323"/>
        <v>4.8000000000000001E-5</v>
      </c>
      <c r="P2950" s="14">
        <f t="shared" si="324"/>
        <v>2.6666666666666665</v>
      </c>
      <c r="Q2950" s="8">
        <f t="shared" si="325"/>
        <v>42097.649224537032</v>
      </c>
      <c r="R2950" s="8">
        <f t="shared" si="326"/>
        <v>42157.649224537032</v>
      </c>
      <c r="S2950" t="s">
        <v>8303</v>
      </c>
      <c r="T2950" t="str">
        <f t="shared" si="327"/>
        <v>theater</v>
      </c>
      <c r="U2950" t="str">
        <f t="shared" si="328"/>
        <v>spaces</v>
      </c>
    </row>
    <row r="2951" spans="1:21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14">
        <f t="shared" si="322"/>
        <v>12.5</v>
      </c>
      <c r="N2951" t="b">
        <v>0</v>
      </c>
      <c r="O2951" s="5">
        <f t="shared" si="323"/>
        <v>2.5000000000000001E-2</v>
      </c>
      <c r="P2951" s="14">
        <f t="shared" si="324"/>
        <v>12.5</v>
      </c>
      <c r="Q2951" s="8">
        <f t="shared" si="325"/>
        <v>42297.823113425926</v>
      </c>
      <c r="R2951" s="8">
        <f t="shared" si="326"/>
        <v>42327.864780092597</v>
      </c>
      <c r="S2951" t="s">
        <v>8303</v>
      </c>
      <c r="T2951" t="str">
        <f t="shared" si="327"/>
        <v>theater</v>
      </c>
      <c r="U2951" t="str">
        <f t="shared" si="328"/>
        <v>spaces</v>
      </c>
    </row>
    <row r="2952" spans="1:21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14" t="e">
        <f t="shared" si="322"/>
        <v>#DIV/0!</v>
      </c>
      <c r="N2952" t="b">
        <v>0</v>
      </c>
      <c r="O2952" s="5">
        <f t="shared" si="323"/>
        <v>0</v>
      </c>
      <c r="P2952" s="14" t="e">
        <f t="shared" si="324"/>
        <v>#DIV/0!</v>
      </c>
      <c r="Q2952" s="8">
        <f t="shared" si="325"/>
        <v>42362.36518518519</v>
      </c>
      <c r="R2952" s="8">
        <f t="shared" si="326"/>
        <v>42392.36518518519</v>
      </c>
      <c r="S2952" t="s">
        <v>8303</v>
      </c>
      <c r="T2952" t="str">
        <f t="shared" si="327"/>
        <v>theater</v>
      </c>
      <c r="U2952" t="str">
        <f t="shared" si="328"/>
        <v>spaces</v>
      </c>
    </row>
    <row r="2953" spans="1:21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14">
        <f t="shared" si="322"/>
        <v>18.896551724137932</v>
      </c>
      <c r="N2953" t="b">
        <v>0</v>
      </c>
      <c r="O2953" s="5">
        <f t="shared" si="323"/>
        <v>2.1919999999999999E-2</v>
      </c>
      <c r="P2953" s="14">
        <f t="shared" si="324"/>
        <v>18.896551724137932</v>
      </c>
      <c r="Q2953" s="8">
        <f t="shared" si="325"/>
        <v>41872.802928240737</v>
      </c>
      <c r="R2953" s="8">
        <f t="shared" si="326"/>
        <v>41917.802928240737</v>
      </c>
      <c r="S2953" t="s">
        <v>8303</v>
      </c>
      <c r="T2953" t="str">
        <f t="shared" si="327"/>
        <v>theater</v>
      </c>
      <c r="U2953" t="str">
        <f t="shared" si="328"/>
        <v>spaces</v>
      </c>
    </row>
    <row r="2954" spans="1:21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14">
        <f t="shared" si="322"/>
        <v>200.625</v>
      </c>
      <c r="N2954" t="b">
        <v>0</v>
      </c>
      <c r="O2954" s="5">
        <f t="shared" si="323"/>
        <v>8.0250000000000002E-2</v>
      </c>
      <c r="P2954" s="14">
        <f t="shared" si="324"/>
        <v>200.625</v>
      </c>
      <c r="Q2954" s="8">
        <f t="shared" si="325"/>
        <v>42628.690266203703</v>
      </c>
      <c r="R2954" s="8">
        <f t="shared" si="326"/>
        <v>42660.166666666672</v>
      </c>
      <c r="S2954" t="s">
        <v>8303</v>
      </c>
      <c r="T2954" t="str">
        <f t="shared" si="327"/>
        <v>theater</v>
      </c>
      <c r="U2954" t="str">
        <f t="shared" si="328"/>
        <v>spaces</v>
      </c>
    </row>
    <row r="2955" spans="1:21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14">
        <f t="shared" si="322"/>
        <v>201.66666666666666</v>
      </c>
      <c r="N2955" t="b">
        <v>0</v>
      </c>
      <c r="O2955" s="5">
        <f t="shared" si="323"/>
        <v>1.5125E-3</v>
      </c>
      <c r="P2955" s="14">
        <f t="shared" si="324"/>
        <v>201.66666666666666</v>
      </c>
      <c r="Q2955" s="8">
        <f t="shared" si="325"/>
        <v>42255.791909722218</v>
      </c>
      <c r="R2955" s="8">
        <f t="shared" si="326"/>
        <v>42285.791909722218</v>
      </c>
      <c r="S2955" t="s">
        <v>8303</v>
      </c>
      <c r="T2955" t="str">
        <f t="shared" si="327"/>
        <v>theater</v>
      </c>
      <c r="U2955" t="str">
        <f t="shared" si="328"/>
        <v>spaces</v>
      </c>
    </row>
    <row r="2956" spans="1:21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14" t="e">
        <f t="shared" si="322"/>
        <v>#DIV/0!</v>
      </c>
      <c r="N2956" t="b">
        <v>0</v>
      </c>
      <c r="O2956" s="5">
        <f t="shared" si="323"/>
        <v>0</v>
      </c>
      <c r="P2956" s="14" t="e">
        <f t="shared" si="324"/>
        <v>#DIV/0!</v>
      </c>
      <c r="Q2956" s="8">
        <f t="shared" si="325"/>
        <v>42790.583368055552</v>
      </c>
      <c r="R2956" s="8">
        <f t="shared" si="326"/>
        <v>42810.541701388895</v>
      </c>
      <c r="S2956" t="s">
        <v>8303</v>
      </c>
      <c r="T2956" t="str">
        <f t="shared" si="327"/>
        <v>theater</v>
      </c>
      <c r="U2956" t="str">
        <f t="shared" si="328"/>
        <v>spaces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14">
        <f t="shared" si="322"/>
        <v>65</v>
      </c>
      <c r="N2957" t="b">
        <v>0</v>
      </c>
      <c r="O2957" s="5">
        <f t="shared" si="323"/>
        <v>0.59583333333333333</v>
      </c>
      <c r="P2957" s="14">
        <f t="shared" si="324"/>
        <v>65</v>
      </c>
      <c r="Q2957" s="8">
        <f t="shared" si="325"/>
        <v>42141.741307870368</v>
      </c>
      <c r="R2957" s="8">
        <f t="shared" si="326"/>
        <v>42171.741307870368</v>
      </c>
      <c r="S2957" t="s">
        <v>8303</v>
      </c>
      <c r="T2957" t="str">
        <f t="shared" si="327"/>
        <v>theater</v>
      </c>
      <c r="U2957" t="str">
        <f t="shared" si="328"/>
        <v>spaces</v>
      </c>
    </row>
    <row r="2958" spans="1:21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14">
        <f t="shared" si="322"/>
        <v>66.099999999999994</v>
      </c>
      <c r="N2958" t="b">
        <v>0</v>
      </c>
      <c r="O2958" s="5">
        <f t="shared" si="323"/>
        <v>0.16734177215189874</v>
      </c>
      <c r="P2958" s="14">
        <f t="shared" si="324"/>
        <v>66.099999999999994</v>
      </c>
      <c r="Q2958" s="8">
        <f t="shared" si="325"/>
        <v>42464.958912037036</v>
      </c>
      <c r="R2958" s="8">
        <f t="shared" si="326"/>
        <v>42494.958912037036</v>
      </c>
      <c r="S2958" t="s">
        <v>8303</v>
      </c>
      <c r="T2958" t="str">
        <f t="shared" si="327"/>
        <v>theater</v>
      </c>
      <c r="U2958" t="str">
        <f t="shared" si="328"/>
        <v>spaces</v>
      </c>
    </row>
    <row r="2959" spans="1:21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14">
        <f t="shared" si="322"/>
        <v>93.333333333333329</v>
      </c>
      <c r="N2959" t="b">
        <v>0</v>
      </c>
      <c r="O2959" s="5">
        <f t="shared" si="323"/>
        <v>1.8666666666666668E-2</v>
      </c>
      <c r="P2959" s="14">
        <f t="shared" si="324"/>
        <v>93.333333333333329</v>
      </c>
      <c r="Q2959" s="8">
        <f t="shared" si="325"/>
        <v>42031.011249999996</v>
      </c>
      <c r="R2959" s="8">
        <f t="shared" si="326"/>
        <v>42090.969583333332</v>
      </c>
      <c r="S2959" t="s">
        <v>8303</v>
      </c>
      <c r="T2959" t="str">
        <f t="shared" si="327"/>
        <v>theater</v>
      </c>
      <c r="U2959" t="str">
        <f t="shared" si="328"/>
        <v>spaces</v>
      </c>
    </row>
    <row r="2960" spans="1:21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14" t="e">
        <f t="shared" si="322"/>
        <v>#DIV/0!</v>
      </c>
      <c r="N2960" t="b">
        <v>0</v>
      </c>
      <c r="O2960" s="5">
        <f t="shared" si="323"/>
        <v>0</v>
      </c>
      <c r="P2960" s="14" t="e">
        <f t="shared" si="324"/>
        <v>#DIV/0!</v>
      </c>
      <c r="Q2960" s="8">
        <f t="shared" si="325"/>
        <v>42438.779131944444</v>
      </c>
      <c r="R2960" s="8">
        <f t="shared" si="326"/>
        <v>42498.73746527778</v>
      </c>
      <c r="S2960" t="s">
        <v>8303</v>
      </c>
      <c r="T2960" t="str">
        <f t="shared" si="327"/>
        <v>theater</v>
      </c>
      <c r="U2960" t="str">
        <f t="shared" si="328"/>
        <v>spaces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14" t="e">
        <f t="shared" si="322"/>
        <v>#DIV/0!</v>
      </c>
      <c r="N2961" t="b">
        <v>0</v>
      </c>
      <c r="O2961" s="5">
        <f t="shared" si="323"/>
        <v>0</v>
      </c>
      <c r="P2961" s="14" t="e">
        <f t="shared" si="324"/>
        <v>#DIV/0!</v>
      </c>
      <c r="Q2961" s="8">
        <f t="shared" si="325"/>
        <v>42498.008391203708</v>
      </c>
      <c r="R2961" s="8">
        <f t="shared" si="326"/>
        <v>42528.008391203708</v>
      </c>
      <c r="S2961" t="s">
        <v>8303</v>
      </c>
      <c r="T2961" t="str">
        <f t="shared" si="327"/>
        <v>theater</v>
      </c>
      <c r="U2961" t="str">
        <f t="shared" si="328"/>
        <v>spaces</v>
      </c>
    </row>
    <row r="2962" spans="1:21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14" t="e">
        <f t="shared" si="322"/>
        <v>#DIV/0!</v>
      </c>
      <c r="N2962" t="b">
        <v>0</v>
      </c>
      <c r="O2962" s="5">
        <f t="shared" si="323"/>
        <v>0</v>
      </c>
      <c r="P2962" s="14" t="e">
        <f t="shared" si="324"/>
        <v>#DIV/0!</v>
      </c>
      <c r="Q2962" s="8">
        <f t="shared" si="325"/>
        <v>41863.757210648146</v>
      </c>
      <c r="R2962" s="8">
        <f t="shared" si="326"/>
        <v>41893.757210648146</v>
      </c>
      <c r="S2962" t="s">
        <v>8303</v>
      </c>
      <c r="T2962" t="str">
        <f t="shared" si="327"/>
        <v>theater</v>
      </c>
      <c r="U2962" t="str">
        <f t="shared" si="328"/>
        <v>spaces</v>
      </c>
    </row>
    <row r="2963" spans="1:21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14">
        <f t="shared" si="322"/>
        <v>50.75</v>
      </c>
      <c r="N2963" t="b">
        <v>1</v>
      </c>
      <c r="O2963" s="5">
        <f t="shared" si="323"/>
        <v>1.0962000000000001</v>
      </c>
      <c r="P2963" s="14">
        <f t="shared" si="324"/>
        <v>50.75</v>
      </c>
      <c r="Q2963" s="8">
        <f t="shared" si="325"/>
        <v>42061.212488425925</v>
      </c>
      <c r="R2963" s="8">
        <f t="shared" si="326"/>
        <v>42089.166666666672</v>
      </c>
      <c r="S2963" t="s">
        <v>8271</v>
      </c>
      <c r="T2963" t="str">
        <f t="shared" si="327"/>
        <v>theater</v>
      </c>
      <c r="U2963" t="str">
        <f t="shared" si="328"/>
        <v>plays</v>
      </c>
    </row>
    <row r="2964" spans="1:21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14">
        <f t="shared" si="322"/>
        <v>60.9</v>
      </c>
      <c r="N2964" t="b">
        <v>1</v>
      </c>
      <c r="O2964" s="5">
        <f t="shared" si="323"/>
        <v>1.218</v>
      </c>
      <c r="P2964" s="14">
        <f t="shared" si="324"/>
        <v>60.9</v>
      </c>
      <c r="Q2964" s="8">
        <f t="shared" si="325"/>
        <v>42036.24428240741</v>
      </c>
      <c r="R2964" s="8">
        <f t="shared" si="326"/>
        <v>42064.290972222225</v>
      </c>
      <c r="S2964" t="s">
        <v>8271</v>
      </c>
      <c r="T2964" t="str">
        <f t="shared" si="327"/>
        <v>theater</v>
      </c>
      <c r="U2964" t="str">
        <f t="shared" si="328"/>
        <v>plays</v>
      </c>
    </row>
    <row r="2965" spans="1:21" ht="28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14">
        <f t="shared" si="322"/>
        <v>109.03061224489795</v>
      </c>
      <c r="N2965" t="b">
        <v>1</v>
      </c>
      <c r="O2965" s="5">
        <f t="shared" si="323"/>
        <v>1.0685</v>
      </c>
      <c r="P2965" s="14">
        <f t="shared" si="324"/>
        <v>109.03061224489795</v>
      </c>
      <c r="Q2965" s="8">
        <f t="shared" si="325"/>
        <v>42157.470185185186</v>
      </c>
      <c r="R2965" s="8">
        <f t="shared" si="326"/>
        <v>42187.470185185186</v>
      </c>
      <c r="S2965" t="s">
        <v>8271</v>
      </c>
      <c r="T2965" t="str">
        <f t="shared" si="327"/>
        <v>theater</v>
      </c>
      <c r="U2965" t="str">
        <f t="shared" si="328"/>
        <v>plays</v>
      </c>
    </row>
    <row r="2966" spans="1:21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14">
        <f t="shared" si="322"/>
        <v>25.692295918367346</v>
      </c>
      <c r="N2966" t="b">
        <v>1</v>
      </c>
      <c r="O2966" s="5">
        <f t="shared" si="323"/>
        <v>1.0071379999999999</v>
      </c>
      <c r="P2966" s="14">
        <f t="shared" si="324"/>
        <v>25.692295918367346</v>
      </c>
      <c r="Q2966" s="8">
        <f t="shared" si="325"/>
        <v>41827.909942129627</v>
      </c>
      <c r="R2966" s="8">
        <f t="shared" si="326"/>
        <v>41857.897222222222</v>
      </c>
      <c r="S2966" t="s">
        <v>8271</v>
      </c>
      <c r="T2966" t="str">
        <f t="shared" si="327"/>
        <v>theater</v>
      </c>
      <c r="U2966" t="str">
        <f t="shared" si="328"/>
        <v>plays</v>
      </c>
    </row>
    <row r="2967" spans="1:21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14">
        <f t="shared" si="322"/>
        <v>41.92307692307692</v>
      </c>
      <c r="N2967" t="b">
        <v>1</v>
      </c>
      <c r="O2967" s="5">
        <f t="shared" si="323"/>
        <v>1.0900000000000001</v>
      </c>
      <c r="P2967" s="14">
        <f t="shared" si="324"/>
        <v>41.92307692307692</v>
      </c>
      <c r="Q2967" s="8">
        <f t="shared" si="325"/>
        <v>42162.729548611111</v>
      </c>
      <c r="R2967" s="8">
        <f t="shared" si="326"/>
        <v>42192.729548611111</v>
      </c>
      <c r="S2967" t="s">
        <v>8271</v>
      </c>
      <c r="T2967" t="str">
        <f t="shared" si="327"/>
        <v>theater</v>
      </c>
      <c r="U2967" t="str">
        <f t="shared" si="328"/>
        <v>plays</v>
      </c>
    </row>
    <row r="2968" spans="1:21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14">
        <f t="shared" si="322"/>
        <v>88.7734375</v>
      </c>
      <c r="N2968" t="b">
        <v>1</v>
      </c>
      <c r="O2968" s="5">
        <f t="shared" si="323"/>
        <v>1.1363000000000001</v>
      </c>
      <c r="P2968" s="14">
        <f t="shared" si="324"/>
        <v>88.7734375</v>
      </c>
      <c r="Q2968" s="8">
        <f t="shared" si="325"/>
        <v>42233.738564814819</v>
      </c>
      <c r="R2968" s="8">
        <f t="shared" si="326"/>
        <v>42263.738564814819</v>
      </c>
      <c r="S2968" t="s">
        <v>8271</v>
      </c>
      <c r="T2968" t="str">
        <f t="shared" si="327"/>
        <v>theater</v>
      </c>
      <c r="U2968" t="str">
        <f t="shared" si="328"/>
        <v>plays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14">
        <f t="shared" si="322"/>
        <v>80.225352112676063</v>
      </c>
      <c r="N2969" t="b">
        <v>1</v>
      </c>
      <c r="O2969" s="5">
        <f t="shared" si="323"/>
        <v>1.1392</v>
      </c>
      <c r="P2969" s="14">
        <f t="shared" si="324"/>
        <v>80.225352112676063</v>
      </c>
      <c r="Q2969" s="8">
        <f t="shared" si="325"/>
        <v>42042.197824074072</v>
      </c>
      <c r="R2969" s="8">
        <f t="shared" si="326"/>
        <v>42072.156157407408</v>
      </c>
      <c r="S2969" t="s">
        <v>8271</v>
      </c>
      <c r="T2969" t="str">
        <f t="shared" si="327"/>
        <v>theater</v>
      </c>
      <c r="U2969" t="str">
        <f t="shared" si="328"/>
        <v>plays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14">
        <f t="shared" si="322"/>
        <v>78.936170212765958</v>
      </c>
      <c r="N2970" t="b">
        <v>1</v>
      </c>
      <c r="O2970" s="5">
        <f t="shared" si="323"/>
        <v>1.06</v>
      </c>
      <c r="P2970" s="14">
        <f t="shared" si="324"/>
        <v>78.936170212765958</v>
      </c>
      <c r="Q2970" s="8">
        <f t="shared" si="325"/>
        <v>42585.523842592593</v>
      </c>
      <c r="R2970" s="8">
        <f t="shared" si="326"/>
        <v>42599.165972222225</v>
      </c>
      <c r="S2970" t="s">
        <v>8271</v>
      </c>
      <c r="T2970" t="str">
        <f t="shared" si="327"/>
        <v>theater</v>
      </c>
      <c r="U2970" t="str">
        <f t="shared" si="328"/>
        <v>plays</v>
      </c>
    </row>
    <row r="2971" spans="1:21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14">
        <f t="shared" si="322"/>
        <v>95.588235294117652</v>
      </c>
      <c r="N2971" t="b">
        <v>1</v>
      </c>
      <c r="O2971" s="5">
        <f t="shared" si="323"/>
        <v>1.625</v>
      </c>
      <c r="P2971" s="14">
        <f t="shared" si="324"/>
        <v>95.588235294117652</v>
      </c>
      <c r="Q2971" s="8">
        <f t="shared" si="325"/>
        <v>42097.786493055552</v>
      </c>
      <c r="R2971" s="8">
        <f t="shared" si="326"/>
        <v>42127.952083333337</v>
      </c>
      <c r="S2971" t="s">
        <v>8271</v>
      </c>
      <c r="T2971" t="str">
        <f t="shared" si="327"/>
        <v>theater</v>
      </c>
      <c r="U2971" t="str">
        <f t="shared" si="328"/>
        <v>plays</v>
      </c>
    </row>
    <row r="2972" spans="1:21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14">
        <f t="shared" si="322"/>
        <v>69.890109890109883</v>
      </c>
      <c r="N2972" t="b">
        <v>1</v>
      </c>
      <c r="O2972" s="5">
        <f t="shared" si="323"/>
        <v>1.06</v>
      </c>
      <c r="P2972" s="14">
        <f t="shared" si="324"/>
        <v>69.890109890109883</v>
      </c>
      <c r="Q2972" s="8">
        <f t="shared" si="325"/>
        <v>41808.669571759259</v>
      </c>
      <c r="R2972" s="8">
        <f t="shared" si="326"/>
        <v>41838.669571759259</v>
      </c>
      <c r="S2972" t="s">
        <v>8271</v>
      </c>
      <c r="T2972" t="str">
        <f t="shared" si="327"/>
        <v>theater</v>
      </c>
      <c r="U2972" t="str">
        <f t="shared" si="328"/>
        <v>plays</v>
      </c>
    </row>
    <row r="2973" spans="1:21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14">
        <f t="shared" si="322"/>
        <v>74.534883720930239</v>
      </c>
      <c r="N2973" t="b">
        <v>1</v>
      </c>
      <c r="O2973" s="5">
        <f t="shared" si="323"/>
        <v>1.0015624999999999</v>
      </c>
      <c r="P2973" s="14">
        <f t="shared" si="324"/>
        <v>74.534883720930239</v>
      </c>
      <c r="Q2973" s="8">
        <f t="shared" si="325"/>
        <v>41852.658310185187</v>
      </c>
      <c r="R2973" s="8">
        <f t="shared" si="326"/>
        <v>41882.658310185187</v>
      </c>
      <c r="S2973" t="s">
        <v>8271</v>
      </c>
      <c r="T2973" t="str">
        <f t="shared" si="327"/>
        <v>theater</v>
      </c>
      <c r="U2973" t="str">
        <f t="shared" si="328"/>
        <v>plays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14">
        <f t="shared" si="322"/>
        <v>123.94117647058823</v>
      </c>
      <c r="N2974" t="b">
        <v>1</v>
      </c>
      <c r="O2974" s="5">
        <f t="shared" si="323"/>
        <v>1.0535000000000001</v>
      </c>
      <c r="P2974" s="14">
        <f t="shared" si="324"/>
        <v>123.94117647058823</v>
      </c>
      <c r="Q2974" s="8">
        <f t="shared" si="325"/>
        <v>42694.110185185185</v>
      </c>
      <c r="R2974" s="8">
        <f t="shared" si="326"/>
        <v>42709.041666666672</v>
      </c>
      <c r="S2974" t="s">
        <v>8271</v>
      </c>
      <c r="T2974" t="str">
        <f t="shared" si="327"/>
        <v>theater</v>
      </c>
      <c r="U2974" t="str">
        <f t="shared" si="328"/>
        <v>plays</v>
      </c>
    </row>
    <row r="2975" spans="1:21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14">
        <f t="shared" si="322"/>
        <v>264.84848484848487</v>
      </c>
      <c r="N2975" t="b">
        <v>1</v>
      </c>
      <c r="O2975" s="5">
        <f t="shared" si="323"/>
        <v>1.748</v>
      </c>
      <c r="P2975" s="14">
        <f t="shared" si="324"/>
        <v>264.84848484848487</v>
      </c>
      <c r="Q2975" s="8">
        <f t="shared" si="325"/>
        <v>42341.818379629629</v>
      </c>
      <c r="R2975" s="8">
        <f t="shared" si="326"/>
        <v>42370.166666666672</v>
      </c>
      <c r="S2975" t="s">
        <v>8271</v>
      </c>
      <c r="T2975" t="str">
        <f t="shared" si="327"/>
        <v>theater</v>
      </c>
      <c r="U2975" t="str">
        <f t="shared" si="328"/>
        <v>plays</v>
      </c>
    </row>
    <row r="2976" spans="1:21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14">
        <f t="shared" si="322"/>
        <v>58.620689655172413</v>
      </c>
      <c r="N2976" t="b">
        <v>1</v>
      </c>
      <c r="O2976" s="5">
        <f t="shared" si="323"/>
        <v>1.02</v>
      </c>
      <c r="P2976" s="14">
        <f t="shared" si="324"/>
        <v>58.620689655172413</v>
      </c>
      <c r="Q2976" s="8">
        <f t="shared" si="325"/>
        <v>41880.061006944445</v>
      </c>
      <c r="R2976" s="8">
        <f t="shared" si="326"/>
        <v>41908.065972222219</v>
      </c>
      <c r="S2976" t="s">
        <v>8271</v>
      </c>
      <c r="T2976" t="str">
        <f t="shared" si="327"/>
        <v>theater</v>
      </c>
      <c r="U2976" t="str">
        <f t="shared" si="328"/>
        <v>plays</v>
      </c>
    </row>
    <row r="2977" spans="1:21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14">
        <f t="shared" si="322"/>
        <v>70.884955752212392</v>
      </c>
      <c r="N2977" t="b">
        <v>1</v>
      </c>
      <c r="O2977" s="5">
        <f t="shared" si="323"/>
        <v>1.00125</v>
      </c>
      <c r="P2977" s="14">
        <f t="shared" si="324"/>
        <v>70.884955752212392</v>
      </c>
      <c r="Q2977" s="8">
        <f t="shared" si="325"/>
        <v>41941.683865740742</v>
      </c>
      <c r="R2977" s="8">
        <f t="shared" si="326"/>
        <v>41970.125</v>
      </c>
      <c r="S2977" t="s">
        <v>8271</v>
      </c>
      <c r="T2977" t="str">
        <f t="shared" si="327"/>
        <v>theater</v>
      </c>
      <c r="U2977" t="str">
        <f t="shared" si="328"/>
        <v>plays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14">
        <f t="shared" si="322"/>
        <v>8.5714285714285712</v>
      </c>
      <c r="N2978" t="b">
        <v>1</v>
      </c>
      <c r="O2978" s="5">
        <f t="shared" si="323"/>
        <v>1.7142857142857142</v>
      </c>
      <c r="P2978" s="14">
        <f t="shared" si="324"/>
        <v>8.5714285714285712</v>
      </c>
      <c r="Q2978" s="8">
        <f t="shared" si="325"/>
        <v>42425.730671296296</v>
      </c>
      <c r="R2978" s="8">
        <f t="shared" si="326"/>
        <v>42442.5</v>
      </c>
      <c r="S2978" t="s">
        <v>8271</v>
      </c>
      <c r="T2978" t="str">
        <f t="shared" si="327"/>
        <v>theater</v>
      </c>
      <c r="U2978" t="str">
        <f t="shared" si="328"/>
        <v>plays</v>
      </c>
    </row>
    <row r="2979" spans="1:21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14">
        <f t="shared" si="322"/>
        <v>113.56666666666666</v>
      </c>
      <c r="N2979" t="b">
        <v>1</v>
      </c>
      <c r="O2979" s="5">
        <f t="shared" si="323"/>
        <v>1.1356666666666666</v>
      </c>
      <c r="P2979" s="14">
        <f t="shared" si="324"/>
        <v>113.56666666666666</v>
      </c>
      <c r="Q2979" s="8">
        <f t="shared" si="325"/>
        <v>42026.88118055556</v>
      </c>
      <c r="R2979" s="8">
        <f t="shared" si="326"/>
        <v>42086.093055555553</v>
      </c>
      <c r="S2979" t="s">
        <v>8271</v>
      </c>
      <c r="T2979" t="str">
        <f t="shared" si="327"/>
        <v>theater</v>
      </c>
      <c r="U2979" t="str">
        <f t="shared" si="328"/>
        <v>plays</v>
      </c>
    </row>
    <row r="2980" spans="1:21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14">
        <f t="shared" si="322"/>
        <v>60.6875</v>
      </c>
      <c r="N2980" t="b">
        <v>1</v>
      </c>
      <c r="O2980" s="5">
        <f t="shared" si="323"/>
        <v>1.2946666666666666</v>
      </c>
      <c r="P2980" s="14">
        <f t="shared" si="324"/>
        <v>60.6875</v>
      </c>
      <c r="Q2980" s="8">
        <f t="shared" si="325"/>
        <v>41922.640590277777</v>
      </c>
      <c r="R2980" s="8">
        <f t="shared" si="326"/>
        <v>41932.249305555553</v>
      </c>
      <c r="S2980" t="s">
        <v>8271</v>
      </c>
      <c r="T2980" t="str">
        <f t="shared" si="327"/>
        <v>theater</v>
      </c>
      <c r="U2980" t="str">
        <f t="shared" si="328"/>
        <v>plays</v>
      </c>
    </row>
    <row r="2981" spans="1:21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14">
        <f t="shared" si="322"/>
        <v>110.21739130434783</v>
      </c>
      <c r="N2981" t="b">
        <v>1</v>
      </c>
      <c r="O2981" s="5">
        <f t="shared" si="323"/>
        <v>1.014</v>
      </c>
      <c r="P2981" s="14">
        <f t="shared" si="324"/>
        <v>110.21739130434783</v>
      </c>
      <c r="Q2981" s="8">
        <f t="shared" si="325"/>
        <v>41993.824340277773</v>
      </c>
      <c r="R2981" s="8">
        <f t="shared" si="326"/>
        <v>42010.25</v>
      </c>
      <c r="S2981" t="s">
        <v>8271</v>
      </c>
      <c r="T2981" t="str">
        <f t="shared" si="327"/>
        <v>theater</v>
      </c>
      <c r="U2981" t="str">
        <f t="shared" si="328"/>
        <v>plays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14">
        <f t="shared" si="322"/>
        <v>136.45833333333334</v>
      </c>
      <c r="N2982" t="b">
        <v>1</v>
      </c>
      <c r="O2982" s="5">
        <f t="shared" si="323"/>
        <v>1.0916666666666666</v>
      </c>
      <c r="P2982" s="14">
        <f t="shared" si="324"/>
        <v>136.45833333333334</v>
      </c>
      <c r="Q2982" s="8">
        <f t="shared" si="325"/>
        <v>42219.915856481486</v>
      </c>
      <c r="R2982" s="8">
        <f t="shared" si="326"/>
        <v>42240.083333333328</v>
      </c>
      <c r="S2982" t="s">
        <v>8271</v>
      </c>
      <c r="T2982" t="str">
        <f t="shared" si="327"/>
        <v>theater</v>
      </c>
      <c r="U2982" t="str">
        <f t="shared" si="328"/>
        <v>plays</v>
      </c>
    </row>
    <row r="2983" spans="1:21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14">
        <f t="shared" si="322"/>
        <v>53.164948453608247</v>
      </c>
      <c r="N2983" t="b">
        <v>1</v>
      </c>
      <c r="O2983" s="5">
        <f t="shared" si="323"/>
        <v>1.28925</v>
      </c>
      <c r="P2983" s="14">
        <f t="shared" si="324"/>
        <v>53.164948453608247</v>
      </c>
      <c r="Q2983" s="8">
        <f t="shared" si="325"/>
        <v>42225.559675925921</v>
      </c>
      <c r="R2983" s="8">
        <f t="shared" si="326"/>
        <v>42270.559675925921</v>
      </c>
      <c r="S2983" t="s">
        <v>8303</v>
      </c>
      <c r="T2983" t="str">
        <f t="shared" si="327"/>
        <v>theater</v>
      </c>
      <c r="U2983" t="str">
        <f t="shared" si="328"/>
        <v>spaces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14">
        <f t="shared" si="322"/>
        <v>86.491525423728817</v>
      </c>
      <c r="N2984" t="b">
        <v>1</v>
      </c>
      <c r="O2984" s="5">
        <f t="shared" si="323"/>
        <v>1.0206</v>
      </c>
      <c r="P2984" s="14">
        <f t="shared" si="324"/>
        <v>86.491525423728817</v>
      </c>
      <c r="Q2984" s="8">
        <f t="shared" si="325"/>
        <v>42381.686840277776</v>
      </c>
      <c r="R2984" s="8">
        <f t="shared" si="326"/>
        <v>42411.686840277776</v>
      </c>
      <c r="S2984" t="s">
        <v>8303</v>
      </c>
      <c r="T2984" t="str">
        <f t="shared" si="327"/>
        <v>theater</v>
      </c>
      <c r="U2984" t="str">
        <f t="shared" si="328"/>
        <v>spaces</v>
      </c>
    </row>
    <row r="2985" spans="1:21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14">
        <f t="shared" si="322"/>
        <v>155.23827397260274</v>
      </c>
      <c r="N2985" t="b">
        <v>1</v>
      </c>
      <c r="O2985" s="5">
        <f t="shared" si="323"/>
        <v>1.465395775862069</v>
      </c>
      <c r="P2985" s="14">
        <f t="shared" si="324"/>
        <v>155.23827397260274</v>
      </c>
      <c r="Q2985" s="8">
        <f t="shared" si="325"/>
        <v>41894.632361111115</v>
      </c>
      <c r="R2985" s="8">
        <f t="shared" si="326"/>
        <v>41954.674027777779</v>
      </c>
      <c r="S2985" t="s">
        <v>8303</v>
      </c>
      <c r="T2985" t="str">
        <f t="shared" si="327"/>
        <v>theater</v>
      </c>
      <c r="U2985" t="str">
        <f t="shared" si="328"/>
        <v>spaces</v>
      </c>
    </row>
    <row r="2986" spans="1:21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14">
        <f t="shared" si="322"/>
        <v>115.08256880733946</v>
      </c>
      <c r="N2986" t="b">
        <v>1</v>
      </c>
      <c r="O2986" s="5">
        <f t="shared" si="323"/>
        <v>1.00352</v>
      </c>
      <c r="P2986" s="14">
        <f t="shared" si="324"/>
        <v>115.08256880733946</v>
      </c>
      <c r="Q2986" s="8">
        <f t="shared" si="325"/>
        <v>42576.278715277775</v>
      </c>
      <c r="R2986" s="8">
        <f t="shared" si="326"/>
        <v>42606.278715277775</v>
      </c>
      <c r="S2986" t="s">
        <v>8303</v>
      </c>
      <c r="T2986" t="str">
        <f t="shared" si="327"/>
        <v>theater</v>
      </c>
      <c r="U2986" t="str">
        <f t="shared" si="328"/>
        <v>spaces</v>
      </c>
    </row>
    <row r="2987" spans="1:21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14">
        <f t="shared" si="322"/>
        <v>109.5945945945946</v>
      </c>
      <c r="N2987" t="b">
        <v>1</v>
      </c>
      <c r="O2987" s="5">
        <f t="shared" si="323"/>
        <v>1.2164999999999999</v>
      </c>
      <c r="P2987" s="14">
        <f t="shared" si="324"/>
        <v>109.5945945945946</v>
      </c>
      <c r="Q2987" s="8">
        <f t="shared" si="325"/>
        <v>42654.973703703698</v>
      </c>
      <c r="R2987" s="8">
        <f t="shared" si="326"/>
        <v>42674.166666666672</v>
      </c>
      <c r="S2987" t="s">
        <v>8303</v>
      </c>
      <c r="T2987" t="str">
        <f t="shared" si="327"/>
        <v>theater</v>
      </c>
      <c r="U2987" t="str">
        <f t="shared" si="328"/>
        <v>spaces</v>
      </c>
    </row>
    <row r="2988" spans="1:21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14">
        <f t="shared" si="322"/>
        <v>45.214285714285715</v>
      </c>
      <c r="N2988" t="b">
        <v>1</v>
      </c>
      <c r="O2988" s="5">
        <f t="shared" si="323"/>
        <v>1.0549999999999999</v>
      </c>
      <c r="P2988" s="14">
        <f t="shared" si="324"/>
        <v>45.214285714285715</v>
      </c>
      <c r="Q2988" s="8">
        <f t="shared" si="325"/>
        <v>42431.500069444446</v>
      </c>
      <c r="R2988" s="8">
        <f t="shared" si="326"/>
        <v>42491.458402777775</v>
      </c>
      <c r="S2988" t="s">
        <v>8303</v>
      </c>
      <c r="T2988" t="str">
        <f t="shared" si="327"/>
        <v>theater</v>
      </c>
      <c r="U2988" t="str">
        <f t="shared" si="328"/>
        <v>spaces</v>
      </c>
    </row>
    <row r="2989" spans="1:21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14">
        <f t="shared" si="322"/>
        <v>104.15169811320754</v>
      </c>
      <c r="N2989" t="b">
        <v>1</v>
      </c>
      <c r="O2989" s="5">
        <f t="shared" si="323"/>
        <v>1.1040080000000001</v>
      </c>
      <c r="P2989" s="14">
        <f t="shared" si="324"/>
        <v>104.15169811320754</v>
      </c>
      <c r="Q2989" s="8">
        <f t="shared" si="325"/>
        <v>42627.307303240741</v>
      </c>
      <c r="R2989" s="8">
        <f t="shared" si="326"/>
        <v>42656</v>
      </c>
      <c r="S2989" t="s">
        <v>8303</v>
      </c>
      <c r="T2989" t="str">
        <f t="shared" si="327"/>
        <v>theater</v>
      </c>
      <c r="U2989" t="str">
        <f t="shared" si="328"/>
        <v>spaces</v>
      </c>
    </row>
    <row r="2990" spans="1:21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14">
        <f t="shared" si="322"/>
        <v>35.714285714285715</v>
      </c>
      <c r="N2990" t="b">
        <v>1</v>
      </c>
      <c r="O2990" s="5">
        <f t="shared" si="323"/>
        <v>1</v>
      </c>
      <c r="P2990" s="14">
        <f t="shared" si="324"/>
        <v>35.714285714285715</v>
      </c>
      <c r="Q2990" s="8">
        <f t="shared" si="325"/>
        <v>42511.362048611118</v>
      </c>
      <c r="R2990" s="8">
        <f t="shared" si="326"/>
        <v>42541.362048611118</v>
      </c>
      <c r="S2990" t="s">
        <v>8303</v>
      </c>
      <c r="T2990" t="str">
        <f t="shared" si="327"/>
        <v>theater</v>
      </c>
      <c r="U2990" t="str">
        <f t="shared" si="328"/>
        <v>spaces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14">
        <f t="shared" si="322"/>
        <v>96.997252747252745</v>
      </c>
      <c r="N2991" t="b">
        <v>1</v>
      </c>
      <c r="O2991" s="5">
        <f t="shared" si="323"/>
        <v>1.76535</v>
      </c>
      <c r="P2991" s="14">
        <f t="shared" si="324"/>
        <v>96.997252747252745</v>
      </c>
      <c r="Q2991" s="8">
        <f t="shared" si="325"/>
        <v>42337.02039351852</v>
      </c>
      <c r="R2991" s="8">
        <f t="shared" si="326"/>
        <v>42359.207638888889</v>
      </c>
      <c r="S2991" t="s">
        <v>8303</v>
      </c>
      <c r="T2991" t="str">
        <f t="shared" si="327"/>
        <v>theater</v>
      </c>
      <c r="U2991" t="str">
        <f t="shared" si="328"/>
        <v>spaces</v>
      </c>
    </row>
    <row r="2992" spans="1:21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14">
        <f t="shared" si="322"/>
        <v>370.37037037037038</v>
      </c>
      <c r="N2992" t="b">
        <v>1</v>
      </c>
      <c r="O2992" s="5">
        <f t="shared" si="323"/>
        <v>1</v>
      </c>
      <c r="P2992" s="14">
        <f t="shared" si="324"/>
        <v>370.37037037037038</v>
      </c>
      <c r="Q2992" s="8">
        <f t="shared" si="325"/>
        <v>42341.57430555555</v>
      </c>
      <c r="R2992" s="8">
        <f t="shared" si="326"/>
        <v>42376.57430555555</v>
      </c>
      <c r="S2992" t="s">
        <v>8303</v>
      </c>
      <c r="T2992" t="str">
        <f t="shared" si="327"/>
        <v>theater</v>
      </c>
      <c r="U2992" t="str">
        <f t="shared" si="328"/>
        <v>spaces</v>
      </c>
    </row>
    <row r="2993" spans="1:21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14">
        <f t="shared" si="322"/>
        <v>94.408602150537632</v>
      </c>
      <c r="N2993" t="b">
        <v>1</v>
      </c>
      <c r="O2993" s="5">
        <f t="shared" si="323"/>
        <v>1.0329411764705883</v>
      </c>
      <c r="P2993" s="14">
        <f t="shared" si="324"/>
        <v>94.408602150537632</v>
      </c>
      <c r="Q2993" s="8">
        <f t="shared" si="325"/>
        <v>42740.837152777778</v>
      </c>
      <c r="R2993" s="8">
        <f t="shared" si="326"/>
        <v>42762.837152777778</v>
      </c>
      <c r="S2993" t="s">
        <v>8303</v>
      </c>
      <c r="T2993" t="str">
        <f t="shared" si="327"/>
        <v>theater</v>
      </c>
      <c r="U2993" t="str">
        <f t="shared" si="328"/>
        <v>spaces</v>
      </c>
    </row>
    <row r="2994" spans="1:21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14">
        <f t="shared" si="322"/>
        <v>48.984375</v>
      </c>
      <c r="N2994" t="b">
        <v>1</v>
      </c>
      <c r="O2994" s="5">
        <f t="shared" si="323"/>
        <v>1.0449999999999999</v>
      </c>
      <c r="P2994" s="14">
        <f t="shared" si="324"/>
        <v>48.984375</v>
      </c>
      <c r="Q2994" s="8">
        <f t="shared" si="325"/>
        <v>42622.767476851848</v>
      </c>
      <c r="R2994" s="8">
        <f t="shared" si="326"/>
        <v>42652.767476851848</v>
      </c>
      <c r="S2994" t="s">
        <v>8303</v>
      </c>
      <c r="T2994" t="str">
        <f t="shared" si="327"/>
        <v>theater</v>
      </c>
      <c r="U2994" t="str">
        <f t="shared" si="328"/>
        <v>spaces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14">
        <f t="shared" si="322"/>
        <v>45.590909090909093</v>
      </c>
      <c r="N2995" t="b">
        <v>1</v>
      </c>
      <c r="O2995" s="5">
        <f t="shared" si="323"/>
        <v>1.0029999999999999</v>
      </c>
      <c r="P2995" s="14">
        <f t="shared" si="324"/>
        <v>45.590909090909093</v>
      </c>
      <c r="Q2995" s="8">
        <f t="shared" si="325"/>
        <v>42390.838738425926</v>
      </c>
      <c r="R2995" s="8">
        <f t="shared" si="326"/>
        <v>42420.838738425926</v>
      </c>
      <c r="S2995" t="s">
        <v>8303</v>
      </c>
      <c r="T2995" t="str">
        <f t="shared" si="327"/>
        <v>theater</v>
      </c>
      <c r="U2995" t="str">
        <f t="shared" si="328"/>
        <v>spaces</v>
      </c>
    </row>
    <row r="2996" spans="1:21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14">
        <f t="shared" si="322"/>
        <v>23.275254237288134</v>
      </c>
      <c r="N2996" t="b">
        <v>1</v>
      </c>
      <c r="O2996" s="5">
        <f t="shared" si="323"/>
        <v>4.577466666666667</v>
      </c>
      <c r="P2996" s="14">
        <f t="shared" si="324"/>
        <v>23.275254237288134</v>
      </c>
      <c r="Q2996" s="8">
        <f t="shared" si="325"/>
        <v>41885.478842592594</v>
      </c>
      <c r="R2996" s="8">
        <f t="shared" si="326"/>
        <v>41915.478842592594</v>
      </c>
      <c r="S2996" t="s">
        <v>8303</v>
      </c>
      <c r="T2996" t="str">
        <f t="shared" si="327"/>
        <v>theater</v>
      </c>
      <c r="U2996" t="str">
        <f t="shared" si="328"/>
        <v>spaces</v>
      </c>
    </row>
    <row r="2997" spans="1:21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14">
        <f t="shared" si="322"/>
        <v>63.2289156626506</v>
      </c>
      <c r="N2997" t="b">
        <v>1</v>
      </c>
      <c r="O2997" s="5">
        <f t="shared" si="323"/>
        <v>1.0496000000000001</v>
      </c>
      <c r="P2997" s="14">
        <f t="shared" si="324"/>
        <v>63.2289156626506</v>
      </c>
      <c r="Q2997" s="8">
        <f t="shared" si="325"/>
        <v>42724.665173611109</v>
      </c>
      <c r="R2997" s="8">
        <f t="shared" si="326"/>
        <v>42754.665173611109</v>
      </c>
      <c r="S2997" t="s">
        <v>8303</v>
      </c>
      <c r="T2997" t="str">
        <f t="shared" si="327"/>
        <v>theater</v>
      </c>
      <c r="U2997" t="str">
        <f t="shared" si="328"/>
        <v>spaces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14">
        <f t="shared" si="322"/>
        <v>153.5204081632653</v>
      </c>
      <c r="N2998" t="b">
        <v>1</v>
      </c>
      <c r="O2998" s="5">
        <f t="shared" si="323"/>
        <v>1.7194285714285715</v>
      </c>
      <c r="P2998" s="14">
        <f t="shared" si="324"/>
        <v>153.5204081632653</v>
      </c>
      <c r="Q2998" s="8">
        <f t="shared" si="325"/>
        <v>42090.912500000006</v>
      </c>
      <c r="R2998" s="8">
        <f t="shared" si="326"/>
        <v>42150.912500000006</v>
      </c>
      <c r="S2998" t="s">
        <v>8303</v>
      </c>
      <c r="T2998" t="str">
        <f t="shared" si="327"/>
        <v>theater</v>
      </c>
      <c r="U2998" t="str">
        <f t="shared" si="328"/>
        <v>spaces</v>
      </c>
    </row>
    <row r="2999" spans="1:21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14">
        <f t="shared" si="322"/>
        <v>90.2</v>
      </c>
      <c r="N2999" t="b">
        <v>1</v>
      </c>
      <c r="O2999" s="5">
        <f t="shared" si="323"/>
        <v>1.0373000000000001</v>
      </c>
      <c r="P2999" s="14">
        <f t="shared" si="324"/>
        <v>90.2</v>
      </c>
      <c r="Q2999" s="8">
        <f t="shared" si="325"/>
        <v>42775.733715277776</v>
      </c>
      <c r="R2999" s="8">
        <f t="shared" si="326"/>
        <v>42793.207638888889</v>
      </c>
      <c r="S2999" t="s">
        <v>8303</v>
      </c>
      <c r="T2999" t="str">
        <f t="shared" si="327"/>
        <v>theater</v>
      </c>
      <c r="U2999" t="str">
        <f t="shared" si="328"/>
        <v>spaces</v>
      </c>
    </row>
    <row r="3000" spans="1:21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14">
        <f t="shared" si="322"/>
        <v>118.97113163972287</v>
      </c>
      <c r="N3000" t="b">
        <v>1</v>
      </c>
      <c r="O3000" s="5">
        <f t="shared" si="323"/>
        <v>1.0302899999999999</v>
      </c>
      <c r="P3000" s="14">
        <f t="shared" si="324"/>
        <v>118.97113163972287</v>
      </c>
      <c r="Q3000" s="8">
        <f t="shared" si="325"/>
        <v>41778.193622685183</v>
      </c>
      <c r="R3000" s="8">
        <f t="shared" si="326"/>
        <v>41806.184027777781</v>
      </c>
      <c r="S3000" t="s">
        <v>8303</v>
      </c>
      <c r="T3000" t="str">
        <f t="shared" si="327"/>
        <v>theater</v>
      </c>
      <c r="U3000" t="str">
        <f t="shared" si="328"/>
        <v>spaces</v>
      </c>
    </row>
    <row r="3001" spans="1:21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14">
        <f t="shared" si="322"/>
        <v>80.25</v>
      </c>
      <c r="N3001" t="b">
        <v>1</v>
      </c>
      <c r="O3001" s="5">
        <f t="shared" si="323"/>
        <v>1.1888888888888889</v>
      </c>
      <c r="P3001" s="14">
        <f t="shared" si="324"/>
        <v>80.25</v>
      </c>
      <c r="Q3001" s="8">
        <f t="shared" si="325"/>
        <v>42780.740277777775</v>
      </c>
      <c r="R3001" s="8">
        <f t="shared" si="326"/>
        <v>42795.083333333328</v>
      </c>
      <c r="S3001" t="s">
        <v>8303</v>
      </c>
      <c r="T3001" t="str">
        <f t="shared" si="327"/>
        <v>theater</v>
      </c>
      <c r="U3001" t="str">
        <f t="shared" si="328"/>
        <v>spaces</v>
      </c>
    </row>
    <row r="3002" spans="1:21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14">
        <f t="shared" si="322"/>
        <v>62.5</v>
      </c>
      <c r="N3002" t="b">
        <v>1</v>
      </c>
      <c r="O3002" s="5">
        <f t="shared" si="323"/>
        <v>1</v>
      </c>
      <c r="P3002" s="14">
        <f t="shared" si="324"/>
        <v>62.5</v>
      </c>
      <c r="Q3002" s="8">
        <f t="shared" si="325"/>
        <v>42752.827199074076</v>
      </c>
      <c r="R3002" s="8">
        <f t="shared" si="326"/>
        <v>42766.75</v>
      </c>
      <c r="S3002" t="s">
        <v>8303</v>
      </c>
      <c r="T3002" t="str">
        <f t="shared" si="327"/>
        <v>theater</v>
      </c>
      <c r="U3002" t="str">
        <f t="shared" si="328"/>
        <v>spaces</v>
      </c>
    </row>
    <row r="3003" spans="1:21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14">
        <f t="shared" si="322"/>
        <v>131.37719999999999</v>
      </c>
      <c r="N3003" t="b">
        <v>1</v>
      </c>
      <c r="O3003" s="5">
        <f t="shared" si="323"/>
        <v>3.1869988910451896</v>
      </c>
      <c r="P3003" s="14">
        <f t="shared" si="324"/>
        <v>131.37719999999999</v>
      </c>
      <c r="Q3003" s="8">
        <f t="shared" si="325"/>
        <v>42534.895625000005</v>
      </c>
      <c r="R3003" s="8">
        <f t="shared" si="326"/>
        <v>42564.895625000005</v>
      </c>
      <c r="S3003" t="s">
        <v>8303</v>
      </c>
      <c r="T3003" t="str">
        <f t="shared" si="327"/>
        <v>theater</v>
      </c>
      <c r="U3003" t="str">
        <f t="shared" si="328"/>
        <v>spaces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14">
        <f t="shared" si="322"/>
        <v>73.032980769230775</v>
      </c>
      <c r="N3004" t="b">
        <v>1</v>
      </c>
      <c r="O3004" s="5">
        <f t="shared" si="323"/>
        <v>1.0850614285714286</v>
      </c>
      <c r="P3004" s="14">
        <f t="shared" si="324"/>
        <v>73.032980769230775</v>
      </c>
      <c r="Q3004" s="8">
        <f t="shared" si="325"/>
        <v>41239.83625</v>
      </c>
      <c r="R3004" s="8">
        <f t="shared" si="326"/>
        <v>41269.83625</v>
      </c>
      <c r="S3004" t="s">
        <v>8303</v>
      </c>
      <c r="T3004" t="str">
        <f t="shared" si="327"/>
        <v>theater</v>
      </c>
      <c r="U3004" t="str">
        <f t="shared" si="328"/>
        <v>spaces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14">
        <f t="shared" si="322"/>
        <v>178.52941176470588</v>
      </c>
      <c r="N3005" t="b">
        <v>1</v>
      </c>
      <c r="O3005" s="5">
        <f t="shared" si="323"/>
        <v>1.0116666666666667</v>
      </c>
      <c r="P3005" s="14">
        <f t="shared" si="324"/>
        <v>178.52941176470588</v>
      </c>
      <c r="Q3005" s="8">
        <f t="shared" si="325"/>
        <v>42398.849259259259</v>
      </c>
      <c r="R3005" s="8">
        <f t="shared" si="326"/>
        <v>42430.249305555553</v>
      </c>
      <c r="S3005" t="s">
        <v>8303</v>
      </c>
      <c r="T3005" t="str">
        <f t="shared" si="327"/>
        <v>theater</v>
      </c>
      <c r="U3005" t="str">
        <f t="shared" si="328"/>
        <v>spaces</v>
      </c>
    </row>
    <row r="3006" spans="1:21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14">
        <f t="shared" si="322"/>
        <v>162.90974729241879</v>
      </c>
      <c r="N3006" t="b">
        <v>1</v>
      </c>
      <c r="O3006" s="5">
        <f t="shared" si="323"/>
        <v>1.12815</v>
      </c>
      <c r="P3006" s="14">
        <f t="shared" si="324"/>
        <v>162.90974729241879</v>
      </c>
      <c r="Q3006" s="8">
        <f t="shared" si="325"/>
        <v>41928.881064814814</v>
      </c>
      <c r="R3006" s="8">
        <f t="shared" si="326"/>
        <v>41958.922731481478</v>
      </c>
      <c r="S3006" t="s">
        <v>8303</v>
      </c>
      <c r="T3006" t="str">
        <f t="shared" si="327"/>
        <v>theater</v>
      </c>
      <c r="U3006" t="str">
        <f t="shared" si="328"/>
        <v>spaces</v>
      </c>
    </row>
    <row r="3007" spans="1:21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14">
        <f t="shared" si="322"/>
        <v>108.24237288135593</v>
      </c>
      <c r="N3007" t="b">
        <v>1</v>
      </c>
      <c r="O3007" s="5">
        <f t="shared" si="323"/>
        <v>1.2049622641509434</v>
      </c>
      <c r="P3007" s="14">
        <f t="shared" si="324"/>
        <v>108.24237288135593</v>
      </c>
      <c r="Q3007" s="8">
        <f t="shared" si="325"/>
        <v>41888.674826388888</v>
      </c>
      <c r="R3007" s="8">
        <f t="shared" si="326"/>
        <v>41918.674826388888</v>
      </c>
      <c r="S3007" t="s">
        <v>8303</v>
      </c>
      <c r="T3007" t="str">
        <f t="shared" si="327"/>
        <v>theater</v>
      </c>
      <c r="U3007" t="str">
        <f t="shared" si="328"/>
        <v>spaces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14">
        <f t="shared" si="322"/>
        <v>88.865979381443296</v>
      </c>
      <c r="N3008" t="b">
        <v>1</v>
      </c>
      <c r="O3008" s="5">
        <f t="shared" si="323"/>
        <v>1.0774999999999999</v>
      </c>
      <c r="P3008" s="14">
        <f t="shared" si="324"/>
        <v>88.865979381443296</v>
      </c>
      <c r="Q3008" s="8">
        <f t="shared" si="325"/>
        <v>41957.756840277783</v>
      </c>
      <c r="R3008" s="8">
        <f t="shared" si="326"/>
        <v>41987.756840277783</v>
      </c>
      <c r="S3008" t="s">
        <v>8303</v>
      </c>
      <c r="T3008" t="str">
        <f t="shared" si="327"/>
        <v>theater</v>
      </c>
      <c r="U3008" t="str">
        <f t="shared" si="328"/>
        <v>spaces</v>
      </c>
    </row>
    <row r="3009" spans="1:2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14">
        <f t="shared" si="322"/>
        <v>54</v>
      </c>
      <c r="N3009" t="b">
        <v>1</v>
      </c>
      <c r="O3009" s="5">
        <f t="shared" si="323"/>
        <v>1.8</v>
      </c>
      <c r="P3009" s="14">
        <f t="shared" si="324"/>
        <v>54</v>
      </c>
      <c r="Q3009" s="8">
        <f t="shared" si="325"/>
        <v>42098.216238425928</v>
      </c>
      <c r="R3009" s="8">
        <f t="shared" si="326"/>
        <v>42119.216238425928</v>
      </c>
      <c r="S3009" t="s">
        <v>8303</v>
      </c>
      <c r="T3009" t="str">
        <f t="shared" si="327"/>
        <v>theater</v>
      </c>
      <c r="U3009" t="str">
        <f t="shared" si="328"/>
        <v>spaces</v>
      </c>
    </row>
    <row r="3010" spans="1:21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14">
        <f t="shared" ref="M3010:M3073" si="329">$E3010/$L3010</f>
        <v>116.73076923076923</v>
      </c>
      <c r="N3010" t="b">
        <v>1</v>
      </c>
      <c r="O3010" s="5">
        <f t="shared" ref="O3010:O3073" si="330">E3010/D3010</f>
        <v>1.0116666666666667</v>
      </c>
      <c r="P3010" s="14">
        <f t="shared" ref="P3010:P3073" si="331">$E3010/$L3010</f>
        <v>116.73076923076923</v>
      </c>
      <c r="Q3010" s="8">
        <f t="shared" ref="Q3010:Q3073" si="332">(((J3010/60)/60)/24)+DATE(1970,1,1)</f>
        <v>42360.212025462963</v>
      </c>
      <c r="R3010" s="8">
        <f t="shared" ref="R3010:R3073" si="333">(((I3010/60)/60)/24)+DATE(1970,1,1)</f>
        <v>42390.212025462963</v>
      </c>
      <c r="S3010" t="s">
        <v>8303</v>
      </c>
      <c r="T3010" t="str">
        <f t="shared" ref="T3010:T3073" si="334">LEFT(S3010, SEARCH("/",S3010,1)-1)</f>
        <v>theater</v>
      </c>
      <c r="U3010" t="str">
        <f t="shared" ref="U3010:U3073" si="335">RIGHT(S3010,LEN(S3010)-SEARCH("/",S3010,1))</f>
        <v>spaces</v>
      </c>
    </row>
    <row r="3011" spans="1:21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14">
        <f t="shared" si="329"/>
        <v>233.8984375</v>
      </c>
      <c r="N3011" t="b">
        <v>1</v>
      </c>
      <c r="O3011" s="5">
        <f t="shared" si="330"/>
        <v>1.19756</v>
      </c>
      <c r="P3011" s="14">
        <f t="shared" si="331"/>
        <v>233.8984375</v>
      </c>
      <c r="Q3011" s="8">
        <f t="shared" si="332"/>
        <v>41939.569907407407</v>
      </c>
      <c r="R3011" s="8">
        <f t="shared" si="333"/>
        <v>41969.611574074079</v>
      </c>
      <c r="S3011" t="s">
        <v>8303</v>
      </c>
      <c r="T3011" t="str">
        <f t="shared" si="334"/>
        <v>theater</v>
      </c>
      <c r="U3011" t="str">
        <f t="shared" si="335"/>
        <v>spaces</v>
      </c>
    </row>
    <row r="3012" spans="1:21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14">
        <f t="shared" si="329"/>
        <v>158</v>
      </c>
      <c r="N3012" t="b">
        <v>1</v>
      </c>
      <c r="O3012" s="5">
        <f t="shared" si="330"/>
        <v>1.58</v>
      </c>
      <c r="P3012" s="14">
        <f t="shared" si="331"/>
        <v>158</v>
      </c>
      <c r="Q3012" s="8">
        <f t="shared" si="332"/>
        <v>41996.832395833335</v>
      </c>
      <c r="R3012" s="8">
        <f t="shared" si="333"/>
        <v>42056.832395833335</v>
      </c>
      <c r="S3012" t="s">
        <v>8303</v>
      </c>
      <c r="T3012" t="str">
        <f t="shared" si="334"/>
        <v>theater</v>
      </c>
      <c r="U3012" t="str">
        <f t="shared" si="335"/>
        <v>spaces</v>
      </c>
    </row>
    <row r="3013" spans="1:21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14">
        <f t="shared" si="329"/>
        <v>14.84</v>
      </c>
      <c r="N3013" t="b">
        <v>1</v>
      </c>
      <c r="O3013" s="5">
        <f t="shared" si="330"/>
        <v>1.2366666666666666</v>
      </c>
      <c r="P3013" s="14">
        <f t="shared" si="331"/>
        <v>14.84</v>
      </c>
      <c r="Q3013" s="8">
        <f t="shared" si="332"/>
        <v>42334.468935185185</v>
      </c>
      <c r="R3013" s="8">
        <f t="shared" si="333"/>
        <v>42361.957638888889</v>
      </c>
      <c r="S3013" t="s">
        <v>8303</v>
      </c>
      <c r="T3013" t="str">
        <f t="shared" si="334"/>
        <v>theater</v>
      </c>
      <c r="U3013" t="str">
        <f t="shared" si="335"/>
        <v>spaces</v>
      </c>
    </row>
    <row r="3014" spans="1:21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14">
        <f t="shared" si="329"/>
        <v>85.181818181818187</v>
      </c>
      <c r="N3014" t="b">
        <v>1</v>
      </c>
      <c r="O3014" s="5">
        <f t="shared" si="330"/>
        <v>1.1712499999999999</v>
      </c>
      <c r="P3014" s="14">
        <f t="shared" si="331"/>
        <v>85.181818181818187</v>
      </c>
      <c r="Q3014" s="8">
        <f t="shared" si="332"/>
        <v>42024.702893518523</v>
      </c>
      <c r="R3014" s="8">
        <f t="shared" si="333"/>
        <v>42045.702893518523</v>
      </c>
      <c r="S3014" t="s">
        <v>8303</v>
      </c>
      <c r="T3014" t="str">
        <f t="shared" si="334"/>
        <v>theater</v>
      </c>
      <c r="U3014" t="str">
        <f t="shared" si="335"/>
        <v>spaces</v>
      </c>
    </row>
    <row r="3015" spans="1:21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14">
        <f t="shared" si="329"/>
        <v>146.69158878504672</v>
      </c>
      <c r="N3015" t="b">
        <v>1</v>
      </c>
      <c r="O3015" s="5">
        <f t="shared" si="330"/>
        <v>1.5696000000000001</v>
      </c>
      <c r="P3015" s="14">
        <f t="shared" si="331"/>
        <v>146.69158878504672</v>
      </c>
      <c r="Q3015" s="8">
        <f t="shared" si="332"/>
        <v>42146.836215277777</v>
      </c>
      <c r="R3015" s="8">
        <f t="shared" si="333"/>
        <v>42176.836215277777</v>
      </c>
      <c r="S3015" t="s">
        <v>8303</v>
      </c>
      <c r="T3015" t="str">
        <f t="shared" si="334"/>
        <v>theater</v>
      </c>
      <c r="U3015" t="str">
        <f t="shared" si="335"/>
        <v>spaces</v>
      </c>
    </row>
    <row r="3016" spans="1:21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14">
        <f t="shared" si="329"/>
        <v>50.764811490125673</v>
      </c>
      <c r="N3016" t="b">
        <v>1</v>
      </c>
      <c r="O3016" s="5">
        <f t="shared" si="330"/>
        <v>1.13104</v>
      </c>
      <c r="P3016" s="14">
        <f t="shared" si="331"/>
        <v>50.764811490125673</v>
      </c>
      <c r="Q3016" s="8">
        <f t="shared" si="332"/>
        <v>41920.123611111114</v>
      </c>
      <c r="R3016" s="8">
        <f t="shared" si="333"/>
        <v>41948.208333333336</v>
      </c>
      <c r="S3016" t="s">
        <v>8303</v>
      </c>
      <c r="T3016" t="str">
        <f t="shared" si="334"/>
        <v>theater</v>
      </c>
      <c r="U3016" t="str">
        <f t="shared" si="335"/>
        <v>spaces</v>
      </c>
    </row>
    <row r="3017" spans="1:21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14">
        <f t="shared" si="329"/>
        <v>87.7</v>
      </c>
      <c r="N3017" t="b">
        <v>1</v>
      </c>
      <c r="O3017" s="5">
        <f t="shared" si="330"/>
        <v>1.0317647058823529</v>
      </c>
      <c r="P3017" s="14">
        <f t="shared" si="331"/>
        <v>87.7</v>
      </c>
      <c r="Q3017" s="8">
        <f t="shared" si="332"/>
        <v>41785.72729166667</v>
      </c>
      <c r="R3017" s="8">
        <f t="shared" si="333"/>
        <v>41801.166666666664</v>
      </c>
      <c r="S3017" t="s">
        <v>8303</v>
      </c>
      <c r="T3017" t="str">
        <f t="shared" si="334"/>
        <v>theater</v>
      </c>
      <c r="U3017" t="str">
        <f t="shared" si="335"/>
        <v>spaces</v>
      </c>
    </row>
    <row r="3018" spans="1:21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14">
        <f t="shared" si="329"/>
        <v>242.27777777777777</v>
      </c>
      <c r="N3018" t="b">
        <v>1</v>
      </c>
      <c r="O3018" s="5">
        <f t="shared" si="330"/>
        <v>1.0261176470588236</v>
      </c>
      <c r="P3018" s="14">
        <f t="shared" si="331"/>
        <v>242.27777777777777</v>
      </c>
      <c r="Q3018" s="8">
        <f t="shared" si="332"/>
        <v>41778.548055555555</v>
      </c>
      <c r="R3018" s="8">
        <f t="shared" si="333"/>
        <v>41838.548055555555</v>
      </c>
      <c r="S3018" t="s">
        <v>8303</v>
      </c>
      <c r="T3018" t="str">
        <f t="shared" si="334"/>
        <v>theater</v>
      </c>
      <c r="U3018" t="str">
        <f t="shared" si="335"/>
        <v>spaces</v>
      </c>
    </row>
    <row r="3019" spans="1:21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14">
        <f t="shared" si="329"/>
        <v>146.44654088050314</v>
      </c>
      <c r="N3019" t="b">
        <v>1</v>
      </c>
      <c r="O3019" s="5">
        <f t="shared" si="330"/>
        <v>1.0584090909090909</v>
      </c>
      <c r="P3019" s="14">
        <f t="shared" si="331"/>
        <v>146.44654088050314</v>
      </c>
      <c r="Q3019" s="8">
        <f t="shared" si="332"/>
        <v>41841.850034722222</v>
      </c>
      <c r="R3019" s="8">
        <f t="shared" si="333"/>
        <v>41871.850034722222</v>
      </c>
      <c r="S3019" t="s">
        <v>8303</v>
      </c>
      <c r="T3019" t="str">
        <f t="shared" si="334"/>
        <v>theater</v>
      </c>
      <c r="U3019" t="str">
        <f t="shared" si="335"/>
        <v>spaces</v>
      </c>
    </row>
    <row r="3020" spans="1:21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14">
        <f t="shared" si="329"/>
        <v>103.17073170731707</v>
      </c>
      <c r="N3020" t="b">
        <v>1</v>
      </c>
      <c r="O3020" s="5">
        <f t="shared" si="330"/>
        <v>1.0071428571428571</v>
      </c>
      <c r="P3020" s="14">
        <f t="shared" si="331"/>
        <v>103.17073170731707</v>
      </c>
      <c r="Q3020" s="8">
        <f t="shared" si="332"/>
        <v>42163.29833333334</v>
      </c>
      <c r="R3020" s="8">
        <f t="shared" si="333"/>
        <v>42205.916666666672</v>
      </c>
      <c r="S3020" t="s">
        <v>8303</v>
      </c>
      <c r="T3020" t="str">
        <f t="shared" si="334"/>
        <v>theater</v>
      </c>
      <c r="U3020" t="str">
        <f t="shared" si="335"/>
        <v>spaces</v>
      </c>
    </row>
    <row r="3021" spans="1:21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14">
        <f t="shared" si="329"/>
        <v>80.464601769911511</v>
      </c>
      <c r="N3021" t="b">
        <v>1</v>
      </c>
      <c r="O3021" s="5">
        <f t="shared" si="330"/>
        <v>1.2123333333333333</v>
      </c>
      <c r="P3021" s="14">
        <f t="shared" si="331"/>
        <v>80.464601769911511</v>
      </c>
      <c r="Q3021" s="8">
        <f t="shared" si="332"/>
        <v>41758.833564814813</v>
      </c>
      <c r="R3021" s="8">
        <f t="shared" si="333"/>
        <v>41786.125</v>
      </c>
      <c r="S3021" t="s">
        <v>8303</v>
      </c>
      <c r="T3021" t="str">
        <f t="shared" si="334"/>
        <v>theater</v>
      </c>
      <c r="U3021" t="str">
        <f t="shared" si="335"/>
        <v>spaces</v>
      </c>
    </row>
    <row r="3022" spans="1:21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14">
        <f t="shared" si="329"/>
        <v>234.66666666666666</v>
      </c>
      <c r="N3022" t="b">
        <v>1</v>
      </c>
      <c r="O3022" s="5">
        <f t="shared" si="330"/>
        <v>1.0057142857142858</v>
      </c>
      <c r="P3022" s="14">
        <f t="shared" si="331"/>
        <v>234.66666666666666</v>
      </c>
      <c r="Q3022" s="8">
        <f t="shared" si="332"/>
        <v>42170.846446759257</v>
      </c>
      <c r="R3022" s="8">
        <f t="shared" si="333"/>
        <v>42230.846446759257</v>
      </c>
      <c r="S3022" t="s">
        <v>8303</v>
      </c>
      <c r="T3022" t="str">
        <f t="shared" si="334"/>
        <v>theater</v>
      </c>
      <c r="U3022" t="str">
        <f t="shared" si="335"/>
        <v>spaces</v>
      </c>
    </row>
    <row r="3023" spans="1:21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14">
        <f t="shared" si="329"/>
        <v>50.689320388349515</v>
      </c>
      <c r="N3023" t="b">
        <v>1</v>
      </c>
      <c r="O3023" s="5">
        <f t="shared" si="330"/>
        <v>1.1602222222222223</v>
      </c>
      <c r="P3023" s="14">
        <f t="shared" si="331"/>
        <v>50.689320388349515</v>
      </c>
      <c r="Q3023" s="8">
        <f t="shared" si="332"/>
        <v>42660.618854166663</v>
      </c>
      <c r="R3023" s="8">
        <f t="shared" si="333"/>
        <v>42696.249305555553</v>
      </c>
      <c r="S3023" t="s">
        <v>8303</v>
      </c>
      <c r="T3023" t="str">
        <f t="shared" si="334"/>
        <v>theater</v>
      </c>
      <c r="U3023" t="str">
        <f t="shared" si="335"/>
        <v>spaces</v>
      </c>
    </row>
    <row r="3024" spans="1:21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14">
        <f t="shared" si="329"/>
        <v>162.70967741935485</v>
      </c>
      <c r="N3024" t="b">
        <v>1</v>
      </c>
      <c r="O3024" s="5">
        <f t="shared" si="330"/>
        <v>1.0087999999999999</v>
      </c>
      <c r="P3024" s="14">
        <f t="shared" si="331"/>
        <v>162.70967741935485</v>
      </c>
      <c r="Q3024" s="8">
        <f t="shared" si="332"/>
        <v>42564.95380787037</v>
      </c>
      <c r="R3024" s="8">
        <f t="shared" si="333"/>
        <v>42609.95380787037</v>
      </c>
      <c r="S3024" t="s">
        <v>8303</v>
      </c>
      <c r="T3024" t="str">
        <f t="shared" si="334"/>
        <v>theater</v>
      </c>
      <c r="U3024" t="str">
        <f t="shared" si="335"/>
        <v>spaces</v>
      </c>
    </row>
    <row r="3025" spans="1:21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14">
        <f t="shared" si="329"/>
        <v>120.16666666666667</v>
      </c>
      <c r="N3025" t="b">
        <v>1</v>
      </c>
      <c r="O3025" s="5">
        <f t="shared" si="330"/>
        <v>1.03</v>
      </c>
      <c r="P3025" s="14">
        <f t="shared" si="331"/>
        <v>120.16666666666667</v>
      </c>
      <c r="Q3025" s="8">
        <f t="shared" si="332"/>
        <v>42121.675763888896</v>
      </c>
      <c r="R3025" s="8">
        <f t="shared" si="333"/>
        <v>42166.675763888896</v>
      </c>
      <c r="S3025" t="s">
        <v>8303</v>
      </c>
      <c r="T3025" t="str">
        <f t="shared" si="334"/>
        <v>theater</v>
      </c>
      <c r="U3025" t="str">
        <f t="shared" si="335"/>
        <v>spaces</v>
      </c>
    </row>
    <row r="3026" spans="1:21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14">
        <f t="shared" si="329"/>
        <v>67.697802197802204</v>
      </c>
      <c r="N3026" t="b">
        <v>1</v>
      </c>
      <c r="O3026" s="5">
        <f t="shared" si="330"/>
        <v>2.4641999999999999</v>
      </c>
      <c r="P3026" s="14">
        <f t="shared" si="331"/>
        <v>67.697802197802204</v>
      </c>
      <c r="Q3026" s="8">
        <f t="shared" si="332"/>
        <v>41158.993923611109</v>
      </c>
      <c r="R3026" s="8">
        <f t="shared" si="333"/>
        <v>41188.993923611109</v>
      </c>
      <c r="S3026" t="s">
        <v>8303</v>
      </c>
      <c r="T3026" t="str">
        <f t="shared" si="334"/>
        <v>theater</v>
      </c>
      <c r="U3026" t="str">
        <f t="shared" si="335"/>
        <v>spaces</v>
      </c>
    </row>
    <row r="3027" spans="1:21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14">
        <f t="shared" si="329"/>
        <v>52.103448275862071</v>
      </c>
      <c r="N3027" t="b">
        <v>1</v>
      </c>
      <c r="O3027" s="5">
        <f t="shared" si="330"/>
        <v>3.0219999999999998</v>
      </c>
      <c r="P3027" s="14">
        <f t="shared" si="331"/>
        <v>52.103448275862071</v>
      </c>
      <c r="Q3027" s="8">
        <f t="shared" si="332"/>
        <v>41761.509409722225</v>
      </c>
      <c r="R3027" s="8">
        <f t="shared" si="333"/>
        <v>41789.666666666664</v>
      </c>
      <c r="S3027" t="s">
        <v>8303</v>
      </c>
      <c r="T3027" t="str">
        <f t="shared" si="334"/>
        <v>theater</v>
      </c>
      <c r="U3027" t="str">
        <f t="shared" si="335"/>
        <v>spaces</v>
      </c>
    </row>
    <row r="3028" spans="1:21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14">
        <f t="shared" si="329"/>
        <v>51.6</v>
      </c>
      <c r="N3028" t="b">
        <v>1</v>
      </c>
      <c r="O3028" s="5">
        <f t="shared" si="330"/>
        <v>1.4333333333333333</v>
      </c>
      <c r="P3028" s="14">
        <f t="shared" si="331"/>
        <v>51.6</v>
      </c>
      <c r="Q3028" s="8">
        <f t="shared" si="332"/>
        <v>42783.459398148145</v>
      </c>
      <c r="R3028" s="8">
        <f t="shared" si="333"/>
        <v>42797.459398148145</v>
      </c>
      <c r="S3028" t="s">
        <v>8303</v>
      </c>
      <c r="T3028" t="str">
        <f t="shared" si="334"/>
        <v>theater</v>
      </c>
      <c r="U3028" t="str">
        <f t="shared" si="335"/>
        <v>spaces</v>
      </c>
    </row>
    <row r="3029" spans="1:21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14">
        <f t="shared" si="329"/>
        <v>164.3</v>
      </c>
      <c r="N3029" t="b">
        <v>1</v>
      </c>
      <c r="O3029" s="5">
        <f t="shared" si="330"/>
        <v>1.3144</v>
      </c>
      <c r="P3029" s="14">
        <f t="shared" si="331"/>
        <v>164.3</v>
      </c>
      <c r="Q3029" s="8">
        <f t="shared" si="332"/>
        <v>42053.704293981486</v>
      </c>
      <c r="R3029" s="8">
        <f t="shared" si="333"/>
        <v>42083.662627314814</v>
      </c>
      <c r="S3029" t="s">
        <v>8303</v>
      </c>
      <c r="T3029" t="str">
        <f t="shared" si="334"/>
        <v>theater</v>
      </c>
      <c r="U3029" t="str">
        <f t="shared" si="335"/>
        <v>spaces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14">
        <f t="shared" si="329"/>
        <v>84.858585858585855</v>
      </c>
      <c r="N3030" t="b">
        <v>1</v>
      </c>
      <c r="O3030" s="5">
        <f t="shared" si="330"/>
        <v>1.6801999999999999</v>
      </c>
      <c r="P3030" s="14">
        <f t="shared" si="331"/>
        <v>84.858585858585855</v>
      </c>
      <c r="Q3030" s="8">
        <f t="shared" si="332"/>
        <v>42567.264178240745</v>
      </c>
      <c r="R3030" s="8">
        <f t="shared" si="333"/>
        <v>42597.264178240745</v>
      </c>
      <c r="S3030" t="s">
        <v>8303</v>
      </c>
      <c r="T3030" t="str">
        <f t="shared" si="334"/>
        <v>theater</v>
      </c>
      <c r="U3030" t="str">
        <f t="shared" si="335"/>
        <v>spaces</v>
      </c>
    </row>
    <row r="3031" spans="1:21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14">
        <f t="shared" si="329"/>
        <v>94.548850574712645</v>
      </c>
      <c r="N3031" t="b">
        <v>1</v>
      </c>
      <c r="O3031" s="5">
        <f t="shared" si="330"/>
        <v>1.0967666666666667</v>
      </c>
      <c r="P3031" s="14">
        <f t="shared" si="331"/>
        <v>94.548850574712645</v>
      </c>
      <c r="Q3031" s="8">
        <f t="shared" si="332"/>
        <v>41932.708877314813</v>
      </c>
      <c r="R3031" s="8">
        <f t="shared" si="333"/>
        <v>41961.190972222219</v>
      </c>
      <c r="S3031" t="s">
        <v>8303</v>
      </c>
      <c r="T3031" t="str">
        <f t="shared" si="334"/>
        <v>theater</v>
      </c>
      <c r="U3031" t="str">
        <f t="shared" si="335"/>
        <v>spaces</v>
      </c>
    </row>
    <row r="3032" spans="1:21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14">
        <f t="shared" si="329"/>
        <v>45.536585365853661</v>
      </c>
      <c r="N3032" t="b">
        <v>1</v>
      </c>
      <c r="O3032" s="5">
        <f t="shared" si="330"/>
        <v>1.0668571428571429</v>
      </c>
      <c r="P3032" s="14">
        <f t="shared" si="331"/>
        <v>45.536585365853661</v>
      </c>
      <c r="Q3032" s="8">
        <f t="shared" si="332"/>
        <v>42233.747349537036</v>
      </c>
      <c r="R3032" s="8">
        <f t="shared" si="333"/>
        <v>42263.747349537036</v>
      </c>
      <c r="S3032" t="s">
        <v>8303</v>
      </c>
      <c r="T3032" t="str">
        <f t="shared" si="334"/>
        <v>theater</v>
      </c>
      <c r="U3032" t="str">
        <f t="shared" si="335"/>
        <v>spaces</v>
      </c>
    </row>
    <row r="3033" spans="1:21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14">
        <f t="shared" si="329"/>
        <v>51.724137931034484</v>
      </c>
      <c r="N3033" t="b">
        <v>1</v>
      </c>
      <c r="O3033" s="5">
        <f t="shared" si="330"/>
        <v>1</v>
      </c>
      <c r="P3033" s="14">
        <f t="shared" si="331"/>
        <v>51.724137931034484</v>
      </c>
      <c r="Q3033" s="8">
        <f t="shared" si="332"/>
        <v>42597.882488425923</v>
      </c>
      <c r="R3033" s="8">
        <f t="shared" si="333"/>
        <v>42657.882488425923</v>
      </c>
      <c r="S3033" t="s">
        <v>8303</v>
      </c>
      <c r="T3033" t="str">
        <f t="shared" si="334"/>
        <v>theater</v>
      </c>
      <c r="U3033" t="str">
        <f t="shared" si="335"/>
        <v>spaces</v>
      </c>
    </row>
    <row r="3034" spans="1:21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14">
        <f t="shared" si="329"/>
        <v>50.88</v>
      </c>
      <c r="N3034" t="b">
        <v>1</v>
      </c>
      <c r="O3034" s="5">
        <f t="shared" si="330"/>
        <v>1.272</v>
      </c>
      <c r="P3034" s="14">
        <f t="shared" si="331"/>
        <v>50.88</v>
      </c>
      <c r="Q3034" s="8">
        <f t="shared" si="332"/>
        <v>42228.044664351852</v>
      </c>
      <c r="R3034" s="8">
        <f t="shared" si="333"/>
        <v>42258.044664351852</v>
      </c>
      <c r="S3034" t="s">
        <v>8303</v>
      </c>
      <c r="T3034" t="str">
        <f t="shared" si="334"/>
        <v>theater</v>
      </c>
      <c r="U3034" t="str">
        <f t="shared" si="335"/>
        <v>spaces</v>
      </c>
    </row>
    <row r="3035" spans="1:21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14">
        <f t="shared" si="329"/>
        <v>191.13043478260869</v>
      </c>
      <c r="N3035" t="b">
        <v>1</v>
      </c>
      <c r="O3035" s="5">
        <f t="shared" si="330"/>
        <v>1.4653333333333334</v>
      </c>
      <c r="P3035" s="14">
        <f t="shared" si="331"/>
        <v>191.13043478260869</v>
      </c>
      <c r="Q3035" s="8">
        <f t="shared" si="332"/>
        <v>42570.110243055555</v>
      </c>
      <c r="R3035" s="8">
        <f t="shared" si="333"/>
        <v>42600.110243055555</v>
      </c>
      <c r="S3035" t="s">
        <v>8303</v>
      </c>
      <c r="T3035" t="str">
        <f t="shared" si="334"/>
        <v>theater</v>
      </c>
      <c r="U3035" t="str">
        <f t="shared" si="335"/>
        <v>spaces</v>
      </c>
    </row>
    <row r="3036" spans="1:21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14">
        <f t="shared" si="329"/>
        <v>89.314285714285717</v>
      </c>
      <c r="N3036" t="b">
        <v>1</v>
      </c>
      <c r="O3036" s="5">
        <f t="shared" si="330"/>
        <v>1.1253599999999999</v>
      </c>
      <c r="P3036" s="14">
        <f t="shared" si="331"/>
        <v>89.314285714285717</v>
      </c>
      <c r="Q3036" s="8">
        <f t="shared" si="332"/>
        <v>42644.535358796296</v>
      </c>
      <c r="R3036" s="8">
        <f t="shared" si="333"/>
        <v>42675.165972222225</v>
      </c>
      <c r="S3036" t="s">
        <v>8303</v>
      </c>
      <c r="T3036" t="str">
        <f t="shared" si="334"/>
        <v>theater</v>
      </c>
      <c r="U3036" t="str">
        <f t="shared" si="335"/>
        <v>spaces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14">
        <f t="shared" si="329"/>
        <v>88.588631921824103</v>
      </c>
      <c r="N3037" t="b">
        <v>1</v>
      </c>
      <c r="O3037" s="5">
        <f t="shared" si="330"/>
        <v>1.0878684000000001</v>
      </c>
      <c r="P3037" s="14">
        <f t="shared" si="331"/>
        <v>88.588631921824103</v>
      </c>
      <c r="Q3037" s="8">
        <f t="shared" si="332"/>
        <v>41368.560289351852</v>
      </c>
      <c r="R3037" s="8">
        <f t="shared" si="333"/>
        <v>41398.560289351852</v>
      </c>
      <c r="S3037" t="s">
        <v>8303</v>
      </c>
      <c r="T3037" t="str">
        <f t="shared" si="334"/>
        <v>theater</v>
      </c>
      <c r="U3037" t="str">
        <f t="shared" si="335"/>
        <v>spaces</v>
      </c>
    </row>
    <row r="3038" spans="1:21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14">
        <f t="shared" si="329"/>
        <v>96.300911854103347</v>
      </c>
      <c r="N3038" t="b">
        <v>1</v>
      </c>
      <c r="O3038" s="5">
        <f t="shared" si="330"/>
        <v>1.26732</v>
      </c>
      <c r="P3038" s="14">
        <f t="shared" si="331"/>
        <v>96.300911854103347</v>
      </c>
      <c r="Q3038" s="8">
        <f t="shared" si="332"/>
        <v>41466.785231481481</v>
      </c>
      <c r="R3038" s="8">
        <f t="shared" si="333"/>
        <v>41502.499305555553</v>
      </c>
      <c r="S3038" t="s">
        <v>8303</v>
      </c>
      <c r="T3038" t="str">
        <f t="shared" si="334"/>
        <v>theater</v>
      </c>
      <c r="U3038" t="str">
        <f t="shared" si="335"/>
        <v>spaces</v>
      </c>
    </row>
    <row r="3039" spans="1:21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14">
        <f t="shared" si="329"/>
        <v>33.3125</v>
      </c>
      <c r="N3039" t="b">
        <v>1</v>
      </c>
      <c r="O3039" s="5">
        <f t="shared" si="330"/>
        <v>2.1320000000000001</v>
      </c>
      <c r="P3039" s="14">
        <f t="shared" si="331"/>
        <v>33.3125</v>
      </c>
      <c r="Q3039" s="8">
        <f t="shared" si="332"/>
        <v>40378.893206018518</v>
      </c>
      <c r="R3039" s="8">
        <f t="shared" si="333"/>
        <v>40453.207638888889</v>
      </c>
      <c r="S3039" t="s">
        <v>8303</v>
      </c>
      <c r="T3039" t="str">
        <f t="shared" si="334"/>
        <v>theater</v>
      </c>
      <c r="U3039" t="str">
        <f t="shared" si="335"/>
        <v>spaces</v>
      </c>
    </row>
    <row r="3040" spans="1:21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14">
        <f t="shared" si="329"/>
        <v>37.222222222222221</v>
      </c>
      <c r="N3040" t="b">
        <v>1</v>
      </c>
      <c r="O3040" s="5">
        <f t="shared" si="330"/>
        <v>1.0049999999999999</v>
      </c>
      <c r="P3040" s="14">
        <f t="shared" si="331"/>
        <v>37.222222222222221</v>
      </c>
      <c r="Q3040" s="8">
        <f t="shared" si="332"/>
        <v>42373.252280092594</v>
      </c>
      <c r="R3040" s="8">
        <f t="shared" si="333"/>
        <v>42433.252280092594</v>
      </c>
      <c r="S3040" t="s">
        <v>8303</v>
      </c>
      <c r="T3040" t="str">
        <f t="shared" si="334"/>
        <v>theater</v>
      </c>
      <c r="U3040" t="str">
        <f t="shared" si="335"/>
        <v>spaces</v>
      </c>
    </row>
    <row r="3041" spans="1:21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14">
        <f t="shared" si="329"/>
        <v>92.130423728813554</v>
      </c>
      <c r="N3041" t="b">
        <v>1</v>
      </c>
      <c r="O3041" s="5">
        <f t="shared" si="330"/>
        <v>1.0871389999999999</v>
      </c>
      <c r="P3041" s="14">
        <f t="shared" si="331"/>
        <v>92.130423728813554</v>
      </c>
      <c r="Q3041" s="8">
        <f t="shared" si="332"/>
        <v>41610.794421296298</v>
      </c>
      <c r="R3041" s="8">
        <f t="shared" si="333"/>
        <v>41637.332638888889</v>
      </c>
      <c r="S3041" t="s">
        <v>8303</v>
      </c>
      <c r="T3041" t="str">
        <f t="shared" si="334"/>
        <v>theater</v>
      </c>
      <c r="U3041" t="str">
        <f t="shared" si="335"/>
        <v>spaces</v>
      </c>
    </row>
    <row r="3042" spans="1:21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14">
        <f t="shared" si="329"/>
        <v>76.785714285714292</v>
      </c>
      <c r="N3042" t="b">
        <v>1</v>
      </c>
      <c r="O3042" s="5">
        <f t="shared" si="330"/>
        <v>1.075</v>
      </c>
      <c r="P3042" s="14">
        <f t="shared" si="331"/>
        <v>76.785714285714292</v>
      </c>
      <c r="Q3042" s="8">
        <f t="shared" si="332"/>
        <v>42177.791909722218</v>
      </c>
      <c r="R3042" s="8">
        <f t="shared" si="333"/>
        <v>42181.958333333328</v>
      </c>
      <c r="S3042" t="s">
        <v>8303</v>
      </c>
      <c r="T3042" t="str">
        <f t="shared" si="334"/>
        <v>theater</v>
      </c>
      <c r="U3042" t="str">
        <f t="shared" si="335"/>
        <v>spaces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14">
        <f t="shared" si="329"/>
        <v>96.526315789473685</v>
      </c>
      <c r="N3043" t="b">
        <v>1</v>
      </c>
      <c r="O3043" s="5">
        <f t="shared" si="330"/>
        <v>1.1048192771084338</v>
      </c>
      <c r="P3043" s="14">
        <f t="shared" si="331"/>
        <v>96.526315789473685</v>
      </c>
      <c r="Q3043" s="8">
        <f t="shared" si="332"/>
        <v>42359.868611111116</v>
      </c>
      <c r="R3043" s="8">
        <f t="shared" si="333"/>
        <v>42389.868611111116</v>
      </c>
      <c r="S3043" t="s">
        <v>8303</v>
      </c>
      <c r="T3043" t="str">
        <f t="shared" si="334"/>
        <v>theater</v>
      </c>
      <c r="U3043" t="str">
        <f t="shared" si="335"/>
        <v>spaces</v>
      </c>
    </row>
    <row r="3044" spans="1:21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14">
        <f t="shared" si="329"/>
        <v>51.891891891891895</v>
      </c>
      <c r="N3044" t="b">
        <v>1</v>
      </c>
      <c r="O3044" s="5">
        <f t="shared" si="330"/>
        <v>1.28</v>
      </c>
      <c r="P3044" s="14">
        <f t="shared" si="331"/>
        <v>51.891891891891895</v>
      </c>
      <c r="Q3044" s="8">
        <f t="shared" si="332"/>
        <v>42253.688043981485</v>
      </c>
      <c r="R3044" s="8">
        <f t="shared" si="333"/>
        <v>42283.688043981485</v>
      </c>
      <c r="S3044" t="s">
        <v>8303</v>
      </c>
      <c r="T3044" t="str">
        <f t="shared" si="334"/>
        <v>theater</v>
      </c>
      <c r="U3044" t="str">
        <f t="shared" si="335"/>
        <v>spaces</v>
      </c>
    </row>
    <row r="3045" spans="1:21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14">
        <f t="shared" si="329"/>
        <v>128.9140625</v>
      </c>
      <c r="N3045" t="b">
        <v>1</v>
      </c>
      <c r="O3045" s="5">
        <f t="shared" si="330"/>
        <v>1.1000666666666667</v>
      </c>
      <c r="P3045" s="14">
        <f t="shared" si="331"/>
        <v>128.9140625</v>
      </c>
      <c r="Q3045" s="8">
        <f t="shared" si="332"/>
        <v>42083.070590277777</v>
      </c>
      <c r="R3045" s="8">
        <f t="shared" si="333"/>
        <v>42110.118055555555</v>
      </c>
      <c r="S3045" t="s">
        <v>8303</v>
      </c>
      <c r="T3045" t="str">
        <f t="shared" si="334"/>
        <v>theater</v>
      </c>
      <c r="U3045" t="str">
        <f t="shared" si="335"/>
        <v>spaces</v>
      </c>
    </row>
    <row r="3046" spans="1:21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14">
        <f t="shared" si="329"/>
        <v>84.108974358974365</v>
      </c>
      <c r="N3046" t="b">
        <v>1</v>
      </c>
      <c r="O3046" s="5">
        <f t="shared" si="330"/>
        <v>1.0934166666666667</v>
      </c>
      <c r="P3046" s="14">
        <f t="shared" si="331"/>
        <v>84.108974358974365</v>
      </c>
      <c r="Q3046" s="8">
        <f t="shared" si="332"/>
        <v>42387.7268287037</v>
      </c>
      <c r="R3046" s="8">
        <f t="shared" si="333"/>
        <v>42402.7268287037</v>
      </c>
      <c r="S3046" t="s">
        <v>8303</v>
      </c>
      <c r="T3046" t="str">
        <f t="shared" si="334"/>
        <v>theater</v>
      </c>
      <c r="U3046" t="str">
        <f t="shared" si="335"/>
        <v>spaces</v>
      </c>
    </row>
    <row r="3047" spans="1:21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14">
        <f t="shared" si="329"/>
        <v>82.941562500000003</v>
      </c>
      <c r="N3047" t="b">
        <v>1</v>
      </c>
      <c r="O3047" s="5">
        <f t="shared" si="330"/>
        <v>1.3270650000000002</v>
      </c>
      <c r="P3047" s="14">
        <f t="shared" si="331"/>
        <v>82.941562500000003</v>
      </c>
      <c r="Q3047" s="8">
        <f t="shared" si="332"/>
        <v>41843.155729166669</v>
      </c>
      <c r="R3047" s="8">
        <f t="shared" si="333"/>
        <v>41873.155729166669</v>
      </c>
      <c r="S3047" t="s">
        <v>8303</v>
      </c>
      <c r="T3047" t="str">
        <f t="shared" si="334"/>
        <v>theater</v>
      </c>
      <c r="U3047" t="str">
        <f t="shared" si="335"/>
        <v>spaces</v>
      </c>
    </row>
    <row r="3048" spans="1:21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14">
        <f t="shared" si="329"/>
        <v>259.94827586206895</v>
      </c>
      <c r="N3048" t="b">
        <v>1</v>
      </c>
      <c r="O3048" s="5">
        <f t="shared" si="330"/>
        <v>1.9084810126582279</v>
      </c>
      <c r="P3048" s="14">
        <f t="shared" si="331"/>
        <v>259.94827586206895</v>
      </c>
      <c r="Q3048" s="8">
        <f t="shared" si="332"/>
        <v>41862.803078703706</v>
      </c>
      <c r="R3048" s="8">
        <f t="shared" si="333"/>
        <v>41892.202777777777</v>
      </c>
      <c r="S3048" t="s">
        <v>8303</v>
      </c>
      <c r="T3048" t="str">
        <f t="shared" si="334"/>
        <v>theater</v>
      </c>
      <c r="U3048" t="str">
        <f t="shared" si="335"/>
        <v>spaces</v>
      </c>
    </row>
    <row r="3049" spans="1:21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14">
        <f t="shared" si="329"/>
        <v>37.25</v>
      </c>
      <c r="N3049" t="b">
        <v>1</v>
      </c>
      <c r="O3049" s="5">
        <f t="shared" si="330"/>
        <v>1.49</v>
      </c>
      <c r="P3049" s="14">
        <f t="shared" si="331"/>
        <v>37.25</v>
      </c>
      <c r="Q3049" s="8">
        <f t="shared" si="332"/>
        <v>42443.989050925928</v>
      </c>
      <c r="R3049" s="8">
        <f t="shared" si="333"/>
        <v>42487.552777777775</v>
      </c>
      <c r="S3049" t="s">
        <v>8303</v>
      </c>
      <c r="T3049" t="str">
        <f t="shared" si="334"/>
        <v>theater</v>
      </c>
      <c r="U3049" t="str">
        <f t="shared" si="335"/>
        <v>spaces</v>
      </c>
    </row>
    <row r="3050" spans="1:21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14">
        <f t="shared" si="329"/>
        <v>177.02127659574469</v>
      </c>
      <c r="N3050" t="b">
        <v>1</v>
      </c>
      <c r="O3050" s="5">
        <f t="shared" si="330"/>
        <v>1.6639999999999999</v>
      </c>
      <c r="P3050" s="14">
        <f t="shared" si="331"/>
        <v>177.02127659574469</v>
      </c>
      <c r="Q3050" s="8">
        <f t="shared" si="332"/>
        <v>41975.901180555549</v>
      </c>
      <c r="R3050" s="8">
        <f t="shared" si="333"/>
        <v>42004.890277777777</v>
      </c>
      <c r="S3050" t="s">
        <v>8303</v>
      </c>
      <c r="T3050" t="str">
        <f t="shared" si="334"/>
        <v>theater</v>
      </c>
      <c r="U3050" t="str">
        <f t="shared" si="335"/>
        <v>spaces</v>
      </c>
    </row>
    <row r="3051" spans="1:21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14">
        <f t="shared" si="329"/>
        <v>74.074074074074076</v>
      </c>
      <c r="N3051" t="b">
        <v>1</v>
      </c>
      <c r="O3051" s="5">
        <f t="shared" si="330"/>
        <v>1.0666666666666667</v>
      </c>
      <c r="P3051" s="14">
        <f t="shared" si="331"/>
        <v>74.074074074074076</v>
      </c>
      <c r="Q3051" s="8">
        <f t="shared" si="332"/>
        <v>42139.014525462961</v>
      </c>
      <c r="R3051" s="8">
        <f t="shared" si="333"/>
        <v>42169.014525462961</v>
      </c>
      <c r="S3051" t="s">
        <v>8303</v>
      </c>
      <c r="T3051" t="str">
        <f t="shared" si="334"/>
        <v>theater</v>
      </c>
      <c r="U3051" t="str">
        <f t="shared" si="335"/>
        <v>spaces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14">
        <f t="shared" si="329"/>
        <v>70.666666666666671</v>
      </c>
      <c r="N3052" t="b">
        <v>1</v>
      </c>
      <c r="O3052" s="5">
        <f t="shared" si="330"/>
        <v>1.06</v>
      </c>
      <c r="P3052" s="14">
        <f t="shared" si="331"/>
        <v>70.666666666666671</v>
      </c>
      <c r="Q3052" s="8">
        <f t="shared" si="332"/>
        <v>42465.16851851852</v>
      </c>
      <c r="R3052" s="8">
        <f t="shared" si="333"/>
        <v>42495.16851851852</v>
      </c>
      <c r="S3052" t="s">
        <v>8303</v>
      </c>
      <c r="T3052" t="str">
        <f t="shared" si="334"/>
        <v>theater</v>
      </c>
      <c r="U3052" t="str">
        <f t="shared" si="335"/>
        <v>spaces</v>
      </c>
    </row>
    <row r="3053" spans="1:21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14">
        <f t="shared" si="329"/>
        <v>23.62857142857143</v>
      </c>
      <c r="N3053" t="b">
        <v>0</v>
      </c>
      <c r="O3053" s="5">
        <f t="shared" si="330"/>
        <v>0.23628571428571429</v>
      </c>
      <c r="P3053" s="14">
        <f t="shared" si="331"/>
        <v>23.62857142857143</v>
      </c>
      <c r="Q3053" s="8">
        <f t="shared" si="332"/>
        <v>42744.416030092587</v>
      </c>
      <c r="R3053" s="8">
        <f t="shared" si="333"/>
        <v>42774.416030092587</v>
      </c>
      <c r="S3053" t="s">
        <v>8303</v>
      </c>
      <c r="T3053" t="str">
        <f t="shared" si="334"/>
        <v>theater</v>
      </c>
      <c r="U3053" t="str">
        <f t="shared" si="335"/>
        <v>spaces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14">
        <f t="shared" si="329"/>
        <v>37.5</v>
      </c>
      <c r="N3054" t="b">
        <v>0</v>
      </c>
      <c r="O3054" s="5">
        <f t="shared" si="330"/>
        <v>1.5E-3</v>
      </c>
      <c r="P3054" s="14">
        <f t="shared" si="331"/>
        <v>37.5</v>
      </c>
      <c r="Q3054" s="8">
        <f t="shared" si="332"/>
        <v>42122.670069444444</v>
      </c>
      <c r="R3054" s="8">
        <f t="shared" si="333"/>
        <v>42152.665972222225</v>
      </c>
      <c r="S3054" t="s">
        <v>8303</v>
      </c>
      <c r="T3054" t="str">
        <f t="shared" si="334"/>
        <v>theater</v>
      </c>
      <c r="U3054" t="str">
        <f t="shared" si="335"/>
        <v>spaces</v>
      </c>
    </row>
    <row r="3055" spans="1:21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14">
        <f t="shared" si="329"/>
        <v>13.333333333333334</v>
      </c>
      <c r="N3055" t="b">
        <v>0</v>
      </c>
      <c r="O3055" s="5">
        <f t="shared" si="330"/>
        <v>4.0000000000000001E-3</v>
      </c>
      <c r="P3055" s="14">
        <f t="shared" si="331"/>
        <v>13.333333333333334</v>
      </c>
      <c r="Q3055" s="8">
        <f t="shared" si="332"/>
        <v>41862.761724537035</v>
      </c>
      <c r="R3055" s="8">
        <f t="shared" si="333"/>
        <v>41914.165972222225</v>
      </c>
      <c r="S3055" t="s">
        <v>8303</v>
      </c>
      <c r="T3055" t="str">
        <f t="shared" si="334"/>
        <v>theater</v>
      </c>
      <c r="U3055" t="str">
        <f t="shared" si="335"/>
        <v>spaces</v>
      </c>
    </row>
    <row r="3056" spans="1:21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14" t="e">
        <f t="shared" si="329"/>
        <v>#DIV/0!</v>
      </c>
      <c r="N3056" t="b">
        <v>0</v>
      </c>
      <c r="O3056" s="5">
        <f t="shared" si="330"/>
        <v>0</v>
      </c>
      <c r="P3056" s="14" t="e">
        <f t="shared" si="331"/>
        <v>#DIV/0!</v>
      </c>
      <c r="Q3056" s="8">
        <f t="shared" si="332"/>
        <v>42027.832800925928</v>
      </c>
      <c r="R3056" s="8">
        <f t="shared" si="333"/>
        <v>42065.044444444444</v>
      </c>
      <c r="S3056" t="s">
        <v>8303</v>
      </c>
      <c r="T3056" t="str">
        <f t="shared" si="334"/>
        <v>theater</v>
      </c>
      <c r="U3056" t="str">
        <f t="shared" si="335"/>
        <v>spaces</v>
      </c>
    </row>
    <row r="3057" spans="1:21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14">
        <f t="shared" si="329"/>
        <v>1</v>
      </c>
      <c r="N3057" t="b">
        <v>0</v>
      </c>
      <c r="O3057" s="5">
        <f t="shared" si="330"/>
        <v>5.0000000000000002E-5</v>
      </c>
      <c r="P3057" s="14">
        <f t="shared" si="331"/>
        <v>1</v>
      </c>
      <c r="Q3057" s="8">
        <f t="shared" si="332"/>
        <v>41953.95821759259</v>
      </c>
      <c r="R3057" s="8">
        <f t="shared" si="333"/>
        <v>42013.95821759259</v>
      </c>
      <c r="S3057" t="s">
        <v>8303</v>
      </c>
      <c r="T3057" t="str">
        <f t="shared" si="334"/>
        <v>theater</v>
      </c>
      <c r="U3057" t="str">
        <f t="shared" si="335"/>
        <v>spaces</v>
      </c>
    </row>
    <row r="3058" spans="1:21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14" t="e">
        <f t="shared" si="329"/>
        <v>#DIV/0!</v>
      </c>
      <c r="N3058" t="b">
        <v>0</v>
      </c>
      <c r="O3058" s="5">
        <f t="shared" si="330"/>
        <v>0</v>
      </c>
      <c r="P3058" s="14" t="e">
        <f t="shared" si="331"/>
        <v>#DIV/0!</v>
      </c>
      <c r="Q3058" s="8">
        <f t="shared" si="332"/>
        <v>41851.636388888888</v>
      </c>
      <c r="R3058" s="8">
        <f t="shared" si="333"/>
        <v>41911.636388888888</v>
      </c>
      <c r="S3058" t="s">
        <v>8303</v>
      </c>
      <c r="T3058" t="str">
        <f t="shared" si="334"/>
        <v>theater</v>
      </c>
      <c r="U3058" t="str">
        <f t="shared" si="335"/>
        <v>spaces</v>
      </c>
    </row>
    <row r="3059" spans="1:21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14" t="e">
        <f t="shared" si="329"/>
        <v>#DIV/0!</v>
      </c>
      <c r="N3059" t="b">
        <v>0</v>
      </c>
      <c r="O3059" s="5">
        <f t="shared" si="330"/>
        <v>0</v>
      </c>
      <c r="P3059" s="14" t="e">
        <f t="shared" si="331"/>
        <v>#DIV/0!</v>
      </c>
      <c r="Q3059" s="8">
        <f t="shared" si="332"/>
        <v>42433.650590277779</v>
      </c>
      <c r="R3059" s="8">
        <f t="shared" si="333"/>
        <v>42463.608923611115</v>
      </c>
      <c r="S3059" t="s">
        <v>8303</v>
      </c>
      <c r="T3059" t="str">
        <f t="shared" si="334"/>
        <v>theater</v>
      </c>
      <c r="U3059" t="str">
        <f t="shared" si="335"/>
        <v>spaces</v>
      </c>
    </row>
    <row r="3060" spans="1:21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14">
        <f t="shared" si="329"/>
        <v>1</v>
      </c>
      <c r="N3060" t="b">
        <v>0</v>
      </c>
      <c r="O3060" s="5">
        <f t="shared" si="330"/>
        <v>1.6666666666666666E-4</v>
      </c>
      <c r="P3060" s="14">
        <f t="shared" si="331"/>
        <v>1</v>
      </c>
      <c r="Q3060" s="8">
        <f t="shared" si="332"/>
        <v>42460.374305555553</v>
      </c>
      <c r="R3060" s="8">
        <f t="shared" si="333"/>
        <v>42510.374305555553</v>
      </c>
      <c r="S3060" t="s">
        <v>8303</v>
      </c>
      <c r="T3060" t="str">
        <f t="shared" si="334"/>
        <v>theater</v>
      </c>
      <c r="U3060" t="str">
        <f t="shared" si="335"/>
        <v>spaces</v>
      </c>
    </row>
    <row r="3061" spans="1:21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14">
        <f t="shared" si="329"/>
        <v>41</v>
      </c>
      <c r="N3061" t="b">
        <v>0</v>
      </c>
      <c r="O3061" s="5">
        <f t="shared" si="330"/>
        <v>3.0066666666666665E-2</v>
      </c>
      <c r="P3061" s="14">
        <f t="shared" si="331"/>
        <v>41</v>
      </c>
      <c r="Q3061" s="8">
        <f t="shared" si="332"/>
        <v>41829.935717592591</v>
      </c>
      <c r="R3061" s="8">
        <f t="shared" si="333"/>
        <v>41859.935717592591</v>
      </c>
      <c r="S3061" t="s">
        <v>8303</v>
      </c>
      <c r="T3061" t="str">
        <f t="shared" si="334"/>
        <v>theater</v>
      </c>
      <c r="U3061" t="str">
        <f t="shared" si="335"/>
        <v>spaces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14">
        <f t="shared" si="329"/>
        <v>55.833333333333336</v>
      </c>
      <c r="N3062" t="b">
        <v>0</v>
      </c>
      <c r="O3062" s="5">
        <f t="shared" si="330"/>
        <v>1.5227272727272728E-3</v>
      </c>
      <c r="P3062" s="14">
        <f t="shared" si="331"/>
        <v>55.833333333333336</v>
      </c>
      <c r="Q3062" s="8">
        <f t="shared" si="332"/>
        <v>42245.274699074071</v>
      </c>
      <c r="R3062" s="8">
        <f t="shared" si="333"/>
        <v>42275.274699074071</v>
      </c>
      <c r="S3062" t="s">
        <v>8303</v>
      </c>
      <c r="T3062" t="str">
        <f t="shared" si="334"/>
        <v>theater</v>
      </c>
      <c r="U3062" t="str">
        <f t="shared" si="335"/>
        <v>spaces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14" t="e">
        <f t="shared" si="329"/>
        <v>#DIV/0!</v>
      </c>
      <c r="N3063" t="b">
        <v>0</v>
      </c>
      <c r="O3063" s="5">
        <f t="shared" si="330"/>
        <v>0</v>
      </c>
      <c r="P3063" s="14" t="e">
        <f t="shared" si="331"/>
        <v>#DIV/0!</v>
      </c>
      <c r="Q3063" s="8">
        <f t="shared" si="332"/>
        <v>41834.784120370372</v>
      </c>
      <c r="R3063" s="8">
        <f t="shared" si="333"/>
        <v>41864.784120370372</v>
      </c>
      <c r="S3063" t="s">
        <v>8303</v>
      </c>
      <c r="T3063" t="str">
        <f t="shared" si="334"/>
        <v>theater</v>
      </c>
      <c r="U3063" t="str">
        <f t="shared" si="335"/>
        <v>spaces</v>
      </c>
    </row>
    <row r="3064" spans="1:21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14">
        <f t="shared" si="329"/>
        <v>99.761194029850742</v>
      </c>
      <c r="N3064" t="b">
        <v>0</v>
      </c>
      <c r="O3064" s="5">
        <f t="shared" si="330"/>
        <v>0.66839999999999999</v>
      </c>
      <c r="P3064" s="14">
        <f t="shared" si="331"/>
        <v>99.761194029850742</v>
      </c>
      <c r="Q3064" s="8">
        <f t="shared" si="332"/>
        <v>42248.535787037035</v>
      </c>
      <c r="R3064" s="8">
        <f t="shared" si="333"/>
        <v>42277.75</v>
      </c>
      <c r="S3064" t="s">
        <v>8303</v>
      </c>
      <c r="T3064" t="str">
        <f t="shared" si="334"/>
        <v>theater</v>
      </c>
      <c r="U3064" t="str">
        <f t="shared" si="335"/>
        <v>spaces</v>
      </c>
    </row>
    <row r="3065" spans="1:21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14">
        <f t="shared" si="329"/>
        <v>25.521739130434781</v>
      </c>
      <c r="N3065" t="b">
        <v>0</v>
      </c>
      <c r="O3065" s="5">
        <f t="shared" si="330"/>
        <v>0.19566666666666666</v>
      </c>
      <c r="P3065" s="14">
        <f t="shared" si="331"/>
        <v>25.521739130434781</v>
      </c>
      <c r="Q3065" s="8">
        <f t="shared" si="332"/>
        <v>42630.922893518517</v>
      </c>
      <c r="R3065" s="8">
        <f t="shared" si="333"/>
        <v>42665.922893518517</v>
      </c>
      <c r="S3065" t="s">
        <v>8303</v>
      </c>
      <c r="T3065" t="str">
        <f t="shared" si="334"/>
        <v>theater</v>
      </c>
      <c r="U3065" t="str">
        <f t="shared" si="335"/>
        <v>spaces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14">
        <f t="shared" si="329"/>
        <v>117.65277777777777</v>
      </c>
      <c r="N3066" t="b">
        <v>0</v>
      </c>
      <c r="O3066" s="5">
        <f t="shared" si="330"/>
        <v>0.11294666666666667</v>
      </c>
      <c r="P3066" s="14">
        <f t="shared" si="331"/>
        <v>117.65277777777777</v>
      </c>
      <c r="Q3066" s="8">
        <f t="shared" si="332"/>
        <v>42299.130162037036</v>
      </c>
      <c r="R3066" s="8">
        <f t="shared" si="333"/>
        <v>42330.290972222225</v>
      </c>
      <c r="S3066" t="s">
        <v>8303</v>
      </c>
      <c r="T3066" t="str">
        <f t="shared" si="334"/>
        <v>theater</v>
      </c>
      <c r="U3066" t="str">
        <f t="shared" si="335"/>
        <v>spaces</v>
      </c>
    </row>
    <row r="3067" spans="1:21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14">
        <f t="shared" si="329"/>
        <v>5</v>
      </c>
      <c r="N3067" t="b">
        <v>0</v>
      </c>
      <c r="O3067" s="5">
        <f t="shared" si="330"/>
        <v>4.0000000000000002E-4</v>
      </c>
      <c r="P3067" s="14">
        <f t="shared" si="331"/>
        <v>5</v>
      </c>
      <c r="Q3067" s="8">
        <f t="shared" si="332"/>
        <v>41825.055231481485</v>
      </c>
      <c r="R3067" s="8">
        <f t="shared" si="333"/>
        <v>41850.055231481485</v>
      </c>
      <c r="S3067" t="s">
        <v>8303</v>
      </c>
      <c r="T3067" t="str">
        <f t="shared" si="334"/>
        <v>theater</v>
      </c>
      <c r="U3067" t="str">
        <f t="shared" si="335"/>
        <v>spaces</v>
      </c>
    </row>
    <row r="3068" spans="1:21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14">
        <f t="shared" si="329"/>
        <v>2796.6666666666665</v>
      </c>
      <c r="N3068" t="b">
        <v>0</v>
      </c>
      <c r="O3068" s="5">
        <f t="shared" si="330"/>
        <v>0.11985714285714286</v>
      </c>
      <c r="P3068" s="14">
        <f t="shared" si="331"/>
        <v>2796.6666666666665</v>
      </c>
      <c r="Q3068" s="8">
        <f t="shared" si="332"/>
        <v>42531.228437500002</v>
      </c>
      <c r="R3068" s="8">
        <f t="shared" si="333"/>
        <v>42561.228437500002</v>
      </c>
      <c r="S3068" t="s">
        <v>8303</v>
      </c>
      <c r="T3068" t="str">
        <f t="shared" si="334"/>
        <v>theater</v>
      </c>
      <c r="U3068" t="str">
        <f t="shared" si="335"/>
        <v>spaces</v>
      </c>
    </row>
    <row r="3069" spans="1:21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14">
        <f t="shared" si="329"/>
        <v>200</v>
      </c>
      <c r="N3069" t="b">
        <v>0</v>
      </c>
      <c r="O3069" s="5">
        <f t="shared" si="330"/>
        <v>2.5000000000000001E-2</v>
      </c>
      <c r="P3069" s="14">
        <f t="shared" si="331"/>
        <v>200</v>
      </c>
      <c r="Q3069" s="8">
        <f t="shared" si="332"/>
        <v>42226.938414351855</v>
      </c>
      <c r="R3069" s="8">
        <f t="shared" si="333"/>
        <v>42256.938414351855</v>
      </c>
      <c r="S3069" t="s">
        <v>8303</v>
      </c>
      <c r="T3069" t="str">
        <f t="shared" si="334"/>
        <v>theater</v>
      </c>
      <c r="U3069" t="str">
        <f t="shared" si="335"/>
        <v>spaces</v>
      </c>
    </row>
    <row r="3070" spans="1:21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14">
        <f t="shared" si="329"/>
        <v>87.5</v>
      </c>
      <c r="N3070" t="b">
        <v>0</v>
      </c>
      <c r="O3070" s="5">
        <f t="shared" si="330"/>
        <v>6.9999999999999999E-4</v>
      </c>
      <c r="P3070" s="14">
        <f t="shared" si="331"/>
        <v>87.5</v>
      </c>
      <c r="Q3070" s="8">
        <f t="shared" si="332"/>
        <v>42263.691574074073</v>
      </c>
      <c r="R3070" s="8">
        <f t="shared" si="333"/>
        <v>42293.691574074073</v>
      </c>
      <c r="S3070" t="s">
        <v>8303</v>
      </c>
      <c r="T3070" t="str">
        <f t="shared" si="334"/>
        <v>theater</v>
      </c>
      <c r="U3070" t="str">
        <f t="shared" si="335"/>
        <v>spaces</v>
      </c>
    </row>
    <row r="3071" spans="1:21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14">
        <f t="shared" si="329"/>
        <v>20.142857142857142</v>
      </c>
      <c r="N3071" t="b">
        <v>0</v>
      </c>
      <c r="O3071" s="5">
        <f t="shared" si="330"/>
        <v>0.14099999999999999</v>
      </c>
      <c r="P3071" s="14">
        <f t="shared" si="331"/>
        <v>20.142857142857142</v>
      </c>
      <c r="Q3071" s="8">
        <f t="shared" si="332"/>
        <v>41957.833726851852</v>
      </c>
      <c r="R3071" s="8">
        <f t="shared" si="333"/>
        <v>41987.833726851852</v>
      </c>
      <c r="S3071" t="s">
        <v>8303</v>
      </c>
      <c r="T3071" t="str">
        <f t="shared" si="334"/>
        <v>theater</v>
      </c>
      <c r="U3071" t="str">
        <f t="shared" si="335"/>
        <v>spaces</v>
      </c>
    </row>
    <row r="3072" spans="1:21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14">
        <f t="shared" si="329"/>
        <v>20.875</v>
      </c>
      <c r="N3072" t="b">
        <v>0</v>
      </c>
      <c r="O3072" s="5">
        <f t="shared" si="330"/>
        <v>3.3399999999999999E-2</v>
      </c>
      <c r="P3072" s="14">
        <f t="shared" si="331"/>
        <v>20.875</v>
      </c>
      <c r="Q3072" s="8">
        <f t="shared" si="332"/>
        <v>42690.733437499999</v>
      </c>
      <c r="R3072" s="8">
        <f t="shared" si="333"/>
        <v>42711.733437499999</v>
      </c>
      <c r="S3072" t="s">
        <v>8303</v>
      </c>
      <c r="T3072" t="str">
        <f t="shared" si="334"/>
        <v>theater</v>
      </c>
      <c r="U3072" t="str">
        <f t="shared" si="335"/>
        <v>spaces</v>
      </c>
    </row>
    <row r="3073" spans="1:21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14">
        <f t="shared" si="329"/>
        <v>61.307692307692307</v>
      </c>
      <c r="N3073" t="b">
        <v>0</v>
      </c>
      <c r="O3073" s="5">
        <f t="shared" si="330"/>
        <v>0.59775</v>
      </c>
      <c r="P3073" s="14">
        <f t="shared" si="331"/>
        <v>61.307692307692307</v>
      </c>
      <c r="Q3073" s="8">
        <f t="shared" si="332"/>
        <v>42097.732418981483</v>
      </c>
      <c r="R3073" s="8">
        <f t="shared" si="333"/>
        <v>42115.249305555553</v>
      </c>
      <c r="S3073" t="s">
        <v>8303</v>
      </c>
      <c r="T3073" t="str">
        <f t="shared" si="334"/>
        <v>theater</v>
      </c>
      <c r="U3073" t="str">
        <f t="shared" si="335"/>
        <v>spaces</v>
      </c>
    </row>
    <row r="3074" spans="1:21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14">
        <f t="shared" ref="M3074:M3137" si="336">$E3074/$L3074</f>
        <v>1</v>
      </c>
      <c r="N3074" t="b">
        <v>0</v>
      </c>
      <c r="O3074" s="5">
        <f t="shared" ref="O3074:O3137" si="337">E3074/D3074</f>
        <v>1.6666666666666666E-4</v>
      </c>
      <c r="P3074" s="14">
        <f t="shared" ref="P3074:P3137" si="338">$E3074/$L3074</f>
        <v>1</v>
      </c>
      <c r="Q3074" s="8">
        <f t="shared" ref="Q3074:Q3137" si="339">(((J3074/60)/60)/24)+DATE(1970,1,1)</f>
        <v>42658.690532407403</v>
      </c>
      <c r="R3074" s="8">
        <f t="shared" ref="R3074:R3137" si="340">(((I3074/60)/60)/24)+DATE(1970,1,1)</f>
        <v>42673.073611111111</v>
      </c>
      <c r="S3074" t="s">
        <v>8303</v>
      </c>
      <c r="T3074" t="str">
        <f t="shared" ref="T3074:T3137" si="341">LEFT(S3074, SEARCH("/",S3074,1)-1)</f>
        <v>theater</v>
      </c>
      <c r="U3074" t="str">
        <f t="shared" ref="U3074:U3137" si="342">RIGHT(S3074,LEN(S3074)-SEARCH("/",S3074,1))</f>
        <v>spaces</v>
      </c>
    </row>
    <row r="3075" spans="1:21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14">
        <f t="shared" si="336"/>
        <v>92.142857142857139</v>
      </c>
      <c r="N3075" t="b">
        <v>0</v>
      </c>
      <c r="O3075" s="5">
        <f t="shared" si="337"/>
        <v>2.3035714285714285E-4</v>
      </c>
      <c r="P3075" s="14">
        <f t="shared" si="338"/>
        <v>92.142857142857139</v>
      </c>
      <c r="Q3075" s="8">
        <f t="shared" si="339"/>
        <v>42111.684027777781</v>
      </c>
      <c r="R3075" s="8">
        <f t="shared" si="340"/>
        <v>42169.804861111115</v>
      </c>
      <c r="S3075" t="s">
        <v>8303</v>
      </c>
      <c r="T3075" t="str">
        <f t="shared" si="341"/>
        <v>theater</v>
      </c>
      <c r="U3075" t="str">
        <f t="shared" si="342"/>
        <v>spaces</v>
      </c>
    </row>
    <row r="3076" spans="1:21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14">
        <f t="shared" si="336"/>
        <v>7.333333333333333</v>
      </c>
      <c r="N3076" t="b">
        <v>0</v>
      </c>
      <c r="O3076" s="5">
        <f t="shared" si="337"/>
        <v>8.8000000000000003E-4</v>
      </c>
      <c r="P3076" s="14">
        <f t="shared" si="338"/>
        <v>7.333333333333333</v>
      </c>
      <c r="Q3076" s="8">
        <f t="shared" si="339"/>
        <v>42409.571284722217</v>
      </c>
      <c r="R3076" s="8">
        <f t="shared" si="340"/>
        <v>42439.571284722217</v>
      </c>
      <c r="S3076" t="s">
        <v>8303</v>
      </c>
      <c r="T3076" t="str">
        <f t="shared" si="341"/>
        <v>theater</v>
      </c>
      <c r="U3076" t="str">
        <f t="shared" si="342"/>
        <v>spaces</v>
      </c>
    </row>
    <row r="3077" spans="1:21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14">
        <f t="shared" si="336"/>
        <v>64.8</v>
      </c>
      <c r="N3077" t="b">
        <v>0</v>
      </c>
      <c r="O3077" s="5">
        <f t="shared" si="337"/>
        <v>8.6400000000000005E-2</v>
      </c>
      <c r="P3077" s="14">
        <f t="shared" si="338"/>
        <v>64.8</v>
      </c>
      <c r="Q3077" s="8">
        <f t="shared" si="339"/>
        <v>42551.102314814809</v>
      </c>
      <c r="R3077" s="8">
        <f t="shared" si="340"/>
        <v>42601.102314814809</v>
      </c>
      <c r="S3077" t="s">
        <v>8303</v>
      </c>
      <c r="T3077" t="str">
        <f t="shared" si="341"/>
        <v>theater</v>
      </c>
      <c r="U3077" t="str">
        <f t="shared" si="342"/>
        <v>spaces</v>
      </c>
    </row>
    <row r="3078" spans="1:2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14">
        <f t="shared" si="336"/>
        <v>30.12</v>
      </c>
      <c r="N3078" t="b">
        <v>0</v>
      </c>
      <c r="O3078" s="5">
        <f t="shared" si="337"/>
        <v>0.15060000000000001</v>
      </c>
      <c r="P3078" s="14">
        <f t="shared" si="338"/>
        <v>30.12</v>
      </c>
      <c r="Q3078" s="8">
        <f t="shared" si="339"/>
        <v>42226.651886574073</v>
      </c>
      <c r="R3078" s="8">
        <f t="shared" si="340"/>
        <v>42286.651886574073</v>
      </c>
      <c r="S3078" t="s">
        <v>8303</v>
      </c>
      <c r="T3078" t="str">
        <f t="shared" si="341"/>
        <v>theater</v>
      </c>
      <c r="U3078" t="str">
        <f t="shared" si="342"/>
        <v>spaces</v>
      </c>
    </row>
    <row r="3079" spans="1:21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14">
        <f t="shared" si="336"/>
        <v>52.5</v>
      </c>
      <c r="N3079" t="b">
        <v>0</v>
      </c>
      <c r="O3079" s="5">
        <f t="shared" si="337"/>
        <v>4.7727272727272731E-3</v>
      </c>
      <c r="P3079" s="14">
        <f t="shared" si="338"/>
        <v>52.5</v>
      </c>
      <c r="Q3079" s="8">
        <f t="shared" si="339"/>
        <v>42766.956921296296</v>
      </c>
      <c r="R3079" s="8">
        <f t="shared" si="340"/>
        <v>42796.956921296296</v>
      </c>
      <c r="S3079" t="s">
        <v>8303</v>
      </c>
      <c r="T3079" t="str">
        <f t="shared" si="341"/>
        <v>theater</v>
      </c>
      <c r="U3079" t="str">
        <f t="shared" si="342"/>
        <v>spaces</v>
      </c>
    </row>
    <row r="3080" spans="1:21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14">
        <f t="shared" si="336"/>
        <v>23.666666666666668</v>
      </c>
      <c r="N3080" t="b">
        <v>0</v>
      </c>
      <c r="O3080" s="5">
        <f t="shared" si="337"/>
        <v>1.1833333333333333E-3</v>
      </c>
      <c r="P3080" s="14">
        <f t="shared" si="338"/>
        <v>23.666666666666668</v>
      </c>
      <c r="Q3080" s="8">
        <f t="shared" si="339"/>
        <v>42031.138831018514</v>
      </c>
      <c r="R3080" s="8">
        <f t="shared" si="340"/>
        <v>42061.138831018514</v>
      </c>
      <c r="S3080" t="s">
        <v>8303</v>
      </c>
      <c r="T3080" t="str">
        <f t="shared" si="341"/>
        <v>theater</v>
      </c>
      <c r="U3080" t="str">
        <f t="shared" si="342"/>
        <v>spaces</v>
      </c>
    </row>
    <row r="3081" spans="1:21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14">
        <f t="shared" si="336"/>
        <v>415.77777777777777</v>
      </c>
      <c r="N3081" t="b">
        <v>0</v>
      </c>
      <c r="O3081" s="5">
        <f t="shared" si="337"/>
        <v>8.4173998587352451E-3</v>
      </c>
      <c r="P3081" s="14">
        <f t="shared" si="338"/>
        <v>415.77777777777777</v>
      </c>
      <c r="Q3081" s="8">
        <f t="shared" si="339"/>
        <v>42055.713368055556</v>
      </c>
      <c r="R3081" s="8">
        <f t="shared" si="340"/>
        <v>42085.671701388885</v>
      </c>
      <c r="S3081" t="s">
        <v>8303</v>
      </c>
      <c r="T3081" t="str">
        <f t="shared" si="341"/>
        <v>theater</v>
      </c>
      <c r="U3081" t="str">
        <f t="shared" si="342"/>
        <v>spaces</v>
      </c>
    </row>
    <row r="3082" spans="1:21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14">
        <f t="shared" si="336"/>
        <v>53.714285714285715</v>
      </c>
      <c r="N3082" t="b">
        <v>0</v>
      </c>
      <c r="O3082" s="5">
        <f t="shared" si="337"/>
        <v>1.8799999999999999E-4</v>
      </c>
      <c r="P3082" s="14">
        <f t="shared" si="338"/>
        <v>53.714285714285715</v>
      </c>
      <c r="Q3082" s="8">
        <f t="shared" si="339"/>
        <v>41940.028287037036</v>
      </c>
      <c r="R3082" s="8">
        <f t="shared" si="340"/>
        <v>42000.0699537037</v>
      </c>
      <c r="S3082" t="s">
        <v>8303</v>
      </c>
      <c r="T3082" t="str">
        <f t="shared" si="341"/>
        <v>theater</v>
      </c>
      <c r="U3082" t="str">
        <f t="shared" si="342"/>
        <v>spaces</v>
      </c>
    </row>
    <row r="3083" spans="1:21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14">
        <f t="shared" si="336"/>
        <v>420.6</v>
      </c>
      <c r="N3083" t="b">
        <v>0</v>
      </c>
      <c r="O3083" s="5">
        <f t="shared" si="337"/>
        <v>2.1029999999999998E-3</v>
      </c>
      <c r="P3083" s="14">
        <f t="shared" si="338"/>
        <v>420.6</v>
      </c>
      <c r="Q3083" s="8">
        <f t="shared" si="339"/>
        <v>42237.181608796294</v>
      </c>
      <c r="R3083" s="8">
        <f t="shared" si="340"/>
        <v>42267.181608796294</v>
      </c>
      <c r="S3083" t="s">
        <v>8303</v>
      </c>
      <c r="T3083" t="str">
        <f t="shared" si="341"/>
        <v>theater</v>
      </c>
      <c r="U3083" t="str">
        <f t="shared" si="342"/>
        <v>spaces</v>
      </c>
    </row>
    <row r="3084" spans="1:21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14" t="e">
        <f t="shared" si="336"/>
        <v>#DIV/0!</v>
      </c>
      <c r="N3084" t="b">
        <v>0</v>
      </c>
      <c r="O3084" s="5">
        <f t="shared" si="337"/>
        <v>0</v>
      </c>
      <c r="P3084" s="14" t="e">
        <f t="shared" si="338"/>
        <v>#DIV/0!</v>
      </c>
      <c r="Q3084" s="8">
        <f t="shared" si="339"/>
        <v>42293.922986111109</v>
      </c>
      <c r="R3084" s="8">
        <f t="shared" si="340"/>
        <v>42323.96465277778</v>
      </c>
      <c r="S3084" t="s">
        <v>8303</v>
      </c>
      <c r="T3084" t="str">
        <f t="shared" si="341"/>
        <v>theater</v>
      </c>
      <c r="U3084" t="str">
        <f t="shared" si="342"/>
        <v>spaces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14">
        <f t="shared" si="336"/>
        <v>18.666666666666668</v>
      </c>
      <c r="N3085" t="b">
        <v>0</v>
      </c>
      <c r="O3085" s="5">
        <f t="shared" si="337"/>
        <v>2.8E-3</v>
      </c>
      <c r="P3085" s="14">
        <f t="shared" si="338"/>
        <v>18.666666666666668</v>
      </c>
      <c r="Q3085" s="8">
        <f t="shared" si="339"/>
        <v>41853.563402777778</v>
      </c>
      <c r="R3085" s="8">
        <f t="shared" si="340"/>
        <v>41883.208333333336</v>
      </c>
      <c r="S3085" t="s">
        <v>8303</v>
      </c>
      <c r="T3085" t="str">
        <f t="shared" si="341"/>
        <v>theater</v>
      </c>
      <c r="U3085" t="str">
        <f t="shared" si="342"/>
        <v>spaces</v>
      </c>
    </row>
    <row r="3086" spans="1:21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14">
        <f t="shared" si="336"/>
        <v>78.333333333333329</v>
      </c>
      <c r="N3086" t="b">
        <v>0</v>
      </c>
      <c r="O3086" s="5">
        <f t="shared" si="337"/>
        <v>0.11579206701157921</v>
      </c>
      <c r="P3086" s="14">
        <f t="shared" si="338"/>
        <v>78.333333333333329</v>
      </c>
      <c r="Q3086" s="8">
        <f t="shared" si="339"/>
        <v>42100.723738425921</v>
      </c>
      <c r="R3086" s="8">
        <f t="shared" si="340"/>
        <v>42129.783333333333</v>
      </c>
      <c r="S3086" t="s">
        <v>8303</v>
      </c>
      <c r="T3086" t="str">
        <f t="shared" si="341"/>
        <v>theater</v>
      </c>
      <c r="U3086" t="str">
        <f t="shared" si="342"/>
        <v>spaces</v>
      </c>
    </row>
    <row r="3087" spans="1:21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14">
        <f t="shared" si="336"/>
        <v>67.777777777777771</v>
      </c>
      <c r="N3087" t="b">
        <v>0</v>
      </c>
      <c r="O3087" s="5">
        <f t="shared" si="337"/>
        <v>2.4400000000000002E-2</v>
      </c>
      <c r="P3087" s="14">
        <f t="shared" si="338"/>
        <v>67.777777777777771</v>
      </c>
      <c r="Q3087" s="8">
        <f t="shared" si="339"/>
        <v>42246.883784722217</v>
      </c>
      <c r="R3087" s="8">
        <f t="shared" si="340"/>
        <v>42276.883784722217</v>
      </c>
      <c r="S3087" t="s">
        <v>8303</v>
      </c>
      <c r="T3087" t="str">
        <f t="shared" si="341"/>
        <v>theater</v>
      </c>
      <c r="U3087" t="str">
        <f t="shared" si="342"/>
        <v>spaces</v>
      </c>
    </row>
    <row r="3088" spans="1:21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14">
        <f t="shared" si="336"/>
        <v>16.666666666666668</v>
      </c>
      <c r="N3088" t="b">
        <v>0</v>
      </c>
      <c r="O3088" s="5">
        <f t="shared" si="337"/>
        <v>2.5000000000000001E-3</v>
      </c>
      <c r="P3088" s="14">
        <f t="shared" si="338"/>
        <v>16.666666666666668</v>
      </c>
      <c r="Q3088" s="8">
        <f t="shared" si="339"/>
        <v>42173.67082175926</v>
      </c>
      <c r="R3088" s="8">
        <f t="shared" si="340"/>
        <v>42233.67082175926</v>
      </c>
      <c r="S3088" t="s">
        <v>8303</v>
      </c>
      <c r="T3088" t="str">
        <f t="shared" si="341"/>
        <v>theater</v>
      </c>
      <c r="U3088" t="str">
        <f t="shared" si="342"/>
        <v>spaces</v>
      </c>
    </row>
    <row r="3089" spans="1:21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14">
        <f t="shared" si="336"/>
        <v>62.5</v>
      </c>
      <c r="N3089" t="b">
        <v>0</v>
      </c>
      <c r="O3089" s="5">
        <f t="shared" si="337"/>
        <v>6.2500000000000003E-3</v>
      </c>
      <c r="P3089" s="14">
        <f t="shared" si="338"/>
        <v>62.5</v>
      </c>
      <c r="Q3089" s="8">
        <f t="shared" si="339"/>
        <v>42665.150347222225</v>
      </c>
      <c r="R3089" s="8">
        <f t="shared" si="340"/>
        <v>42725.192013888889</v>
      </c>
      <c r="S3089" t="s">
        <v>8303</v>
      </c>
      <c r="T3089" t="str">
        <f t="shared" si="341"/>
        <v>theater</v>
      </c>
      <c r="U3089" t="str">
        <f t="shared" si="342"/>
        <v>spaces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14">
        <f t="shared" si="336"/>
        <v>42</v>
      </c>
      <c r="N3090" t="b">
        <v>0</v>
      </c>
      <c r="O3090" s="5">
        <f t="shared" si="337"/>
        <v>1.9384615384615384E-3</v>
      </c>
      <c r="P3090" s="14">
        <f t="shared" si="338"/>
        <v>42</v>
      </c>
      <c r="Q3090" s="8">
        <f t="shared" si="339"/>
        <v>41981.57230324074</v>
      </c>
      <c r="R3090" s="8">
        <f t="shared" si="340"/>
        <v>42012.570138888885</v>
      </c>
      <c r="S3090" t="s">
        <v>8303</v>
      </c>
      <c r="T3090" t="str">
        <f t="shared" si="341"/>
        <v>theater</v>
      </c>
      <c r="U3090" t="str">
        <f t="shared" si="342"/>
        <v>spaces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14">
        <f t="shared" si="336"/>
        <v>130.0888888888889</v>
      </c>
      <c r="N3091" t="b">
        <v>0</v>
      </c>
      <c r="O3091" s="5">
        <f t="shared" si="337"/>
        <v>0.23416000000000001</v>
      </c>
      <c r="P3091" s="14">
        <f t="shared" si="338"/>
        <v>130.0888888888889</v>
      </c>
      <c r="Q3091" s="8">
        <f t="shared" si="339"/>
        <v>42528.542627314819</v>
      </c>
      <c r="R3091" s="8">
        <f t="shared" si="340"/>
        <v>42560.082638888889</v>
      </c>
      <c r="S3091" t="s">
        <v>8303</v>
      </c>
      <c r="T3091" t="str">
        <f t="shared" si="341"/>
        <v>theater</v>
      </c>
      <c r="U3091" t="str">
        <f t="shared" si="342"/>
        <v>spaces</v>
      </c>
    </row>
    <row r="3092" spans="1:21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14">
        <f t="shared" si="336"/>
        <v>1270.2222222222222</v>
      </c>
      <c r="N3092" t="b">
        <v>0</v>
      </c>
      <c r="O3092" s="5">
        <f t="shared" si="337"/>
        <v>5.080888888888889E-2</v>
      </c>
      <c r="P3092" s="14">
        <f t="shared" si="338"/>
        <v>1270.2222222222222</v>
      </c>
      <c r="Q3092" s="8">
        <f t="shared" si="339"/>
        <v>42065.818807870368</v>
      </c>
      <c r="R3092" s="8">
        <f t="shared" si="340"/>
        <v>42125.777141203704</v>
      </c>
      <c r="S3092" t="s">
        <v>8303</v>
      </c>
      <c r="T3092" t="str">
        <f t="shared" si="341"/>
        <v>theater</v>
      </c>
      <c r="U3092" t="str">
        <f t="shared" si="342"/>
        <v>spaces</v>
      </c>
    </row>
    <row r="3093" spans="1:21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14">
        <f t="shared" si="336"/>
        <v>88.444444444444443</v>
      </c>
      <c r="N3093" t="b">
        <v>0</v>
      </c>
      <c r="O3093" s="5">
        <f t="shared" si="337"/>
        <v>0.15920000000000001</v>
      </c>
      <c r="P3093" s="14">
        <f t="shared" si="338"/>
        <v>88.444444444444443</v>
      </c>
      <c r="Q3093" s="8">
        <f t="shared" si="339"/>
        <v>42566.948414351849</v>
      </c>
      <c r="R3093" s="8">
        <f t="shared" si="340"/>
        <v>42596.948414351849</v>
      </c>
      <c r="S3093" t="s">
        <v>8303</v>
      </c>
      <c r="T3093" t="str">
        <f t="shared" si="341"/>
        <v>theater</v>
      </c>
      <c r="U3093" t="str">
        <f t="shared" si="342"/>
        <v>spaces</v>
      </c>
    </row>
    <row r="3094" spans="1:21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14">
        <f t="shared" si="336"/>
        <v>56.342380952380957</v>
      </c>
      <c r="N3094" t="b">
        <v>0</v>
      </c>
      <c r="O3094" s="5">
        <f t="shared" si="337"/>
        <v>1.1831900000000001E-2</v>
      </c>
      <c r="P3094" s="14">
        <f t="shared" si="338"/>
        <v>56.342380952380957</v>
      </c>
      <c r="Q3094" s="8">
        <f t="shared" si="339"/>
        <v>42255.619351851856</v>
      </c>
      <c r="R3094" s="8">
        <f t="shared" si="340"/>
        <v>42292.916666666672</v>
      </c>
      <c r="S3094" t="s">
        <v>8303</v>
      </c>
      <c r="T3094" t="str">
        <f t="shared" si="341"/>
        <v>theater</v>
      </c>
      <c r="U3094" t="str">
        <f t="shared" si="342"/>
        <v>spaces</v>
      </c>
    </row>
    <row r="3095" spans="1:21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14">
        <f t="shared" si="336"/>
        <v>53.529411764705884</v>
      </c>
      <c r="N3095" t="b">
        <v>0</v>
      </c>
      <c r="O3095" s="5">
        <f t="shared" si="337"/>
        <v>0.22750000000000001</v>
      </c>
      <c r="P3095" s="14">
        <f t="shared" si="338"/>
        <v>53.529411764705884</v>
      </c>
      <c r="Q3095" s="8">
        <f t="shared" si="339"/>
        <v>41760.909039351849</v>
      </c>
      <c r="R3095" s="8">
        <f t="shared" si="340"/>
        <v>41791.165972222225</v>
      </c>
      <c r="S3095" t="s">
        <v>8303</v>
      </c>
      <c r="T3095" t="str">
        <f t="shared" si="341"/>
        <v>theater</v>
      </c>
      <c r="U3095" t="str">
        <f t="shared" si="342"/>
        <v>spaces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14">
        <f t="shared" si="336"/>
        <v>25</v>
      </c>
      <c r="N3096" t="b">
        <v>0</v>
      </c>
      <c r="O3096" s="5">
        <f t="shared" si="337"/>
        <v>2.5000000000000001E-4</v>
      </c>
      <c r="P3096" s="14">
        <f t="shared" si="338"/>
        <v>25</v>
      </c>
      <c r="Q3096" s="8">
        <f t="shared" si="339"/>
        <v>42207.795787037037</v>
      </c>
      <c r="R3096" s="8">
        <f t="shared" si="340"/>
        <v>42267.795787037037</v>
      </c>
      <c r="S3096" t="s">
        <v>8303</v>
      </c>
      <c r="T3096" t="str">
        <f t="shared" si="341"/>
        <v>theater</v>
      </c>
      <c r="U3096" t="str">
        <f t="shared" si="342"/>
        <v>spaces</v>
      </c>
    </row>
    <row r="3097" spans="1:21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14">
        <f t="shared" si="336"/>
        <v>50</v>
      </c>
      <c r="N3097" t="b">
        <v>0</v>
      </c>
      <c r="O3097" s="5">
        <f t="shared" si="337"/>
        <v>3.351206434316354E-3</v>
      </c>
      <c r="P3097" s="14">
        <f t="shared" si="338"/>
        <v>50</v>
      </c>
      <c r="Q3097" s="8">
        <f t="shared" si="339"/>
        <v>42523.025231481486</v>
      </c>
      <c r="R3097" s="8">
        <f t="shared" si="340"/>
        <v>42583.025231481486</v>
      </c>
      <c r="S3097" t="s">
        <v>8303</v>
      </c>
      <c r="T3097" t="str">
        <f t="shared" si="341"/>
        <v>theater</v>
      </c>
      <c r="U3097" t="str">
        <f t="shared" si="342"/>
        <v>spaces</v>
      </c>
    </row>
    <row r="3098" spans="1:21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14">
        <f t="shared" si="336"/>
        <v>56.785714285714285</v>
      </c>
      <c r="N3098" t="b">
        <v>0</v>
      </c>
      <c r="O3098" s="5">
        <f t="shared" si="337"/>
        <v>3.9750000000000001E-2</v>
      </c>
      <c r="P3098" s="14">
        <f t="shared" si="338"/>
        <v>56.785714285714285</v>
      </c>
      <c r="Q3098" s="8">
        <f t="shared" si="339"/>
        <v>42114.825532407413</v>
      </c>
      <c r="R3098" s="8">
        <f t="shared" si="340"/>
        <v>42144.825532407413</v>
      </c>
      <c r="S3098" t="s">
        <v>8303</v>
      </c>
      <c r="T3098" t="str">
        <f t="shared" si="341"/>
        <v>theater</v>
      </c>
      <c r="U3098" t="str">
        <f t="shared" si="342"/>
        <v>spaces</v>
      </c>
    </row>
    <row r="3099" spans="1:21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14">
        <f t="shared" si="336"/>
        <v>40.833333333333336</v>
      </c>
      <c r="N3099" t="b">
        <v>0</v>
      </c>
      <c r="O3099" s="5">
        <f t="shared" si="337"/>
        <v>0.17150000000000001</v>
      </c>
      <c r="P3099" s="14">
        <f t="shared" si="338"/>
        <v>40.833333333333336</v>
      </c>
      <c r="Q3099" s="8">
        <f t="shared" si="339"/>
        <v>42629.503483796296</v>
      </c>
      <c r="R3099" s="8">
        <f t="shared" si="340"/>
        <v>42650.583333333328</v>
      </c>
      <c r="S3099" t="s">
        <v>8303</v>
      </c>
      <c r="T3099" t="str">
        <f t="shared" si="341"/>
        <v>theater</v>
      </c>
      <c r="U3099" t="str">
        <f t="shared" si="342"/>
        <v>spaces</v>
      </c>
    </row>
    <row r="3100" spans="1:21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14">
        <f t="shared" si="336"/>
        <v>65.111111111111114</v>
      </c>
      <c r="N3100" t="b">
        <v>0</v>
      </c>
      <c r="O3100" s="5">
        <f t="shared" si="337"/>
        <v>3.608004104669061E-2</v>
      </c>
      <c r="P3100" s="14">
        <f t="shared" si="338"/>
        <v>65.111111111111114</v>
      </c>
      <c r="Q3100" s="8">
        <f t="shared" si="339"/>
        <v>42359.792233796295</v>
      </c>
      <c r="R3100" s="8">
        <f t="shared" si="340"/>
        <v>42408.01180555555</v>
      </c>
      <c r="S3100" t="s">
        <v>8303</v>
      </c>
      <c r="T3100" t="str">
        <f t="shared" si="341"/>
        <v>theater</v>
      </c>
      <c r="U3100" t="str">
        <f t="shared" si="342"/>
        <v>spaces</v>
      </c>
    </row>
    <row r="3101" spans="1:21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14">
        <f t="shared" si="336"/>
        <v>55.6</v>
      </c>
      <c r="N3101" t="b">
        <v>0</v>
      </c>
      <c r="O3101" s="5">
        <f t="shared" si="337"/>
        <v>0.13900000000000001</v>
      </c>
      <c r="P3101" s="14">
        <f t="shared" si="338"/>
        <v>55.6</v>
      </c>
      <c r="Q3101" s="8">
        <f t="shared" si="339"/>
        <v>42382.189710648148</v>
      </c>
      <c r="R3101" s="8">
        <f t="shared" si="340"/>
        <v>42412.189710648148</v>
      </c>
      <c r="S3101" t="s">
        <v>8303</v>
      </c>
      <c r="T3101" t="str">
        <f t="shared" si="341"/>
        <v>theater</v>
      </c>
      <c r="U3101" t="str">
        <f t="shared" si="342"/>
        <v>spaces</v>
      </c>
    </row>
    <row r="3102" spans="1:21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14">
        <f t="shared" si="336"/>
        <v>140.53846153846155</v>
      </c>
      <c r="N3102" t="b">
        <v>0</v>
      </c>
      <c r="O3102" s="5">
        <f t="shared" si="337"/>
        <v>0.15225</v>
      </c>
      <c r="P3102" s="14">
        <f t="shared" si="338"/>
        <v>140.53846153846155</v>
      </c>
      <c r="Q3102" s="8">
        <f t="shared" si="339"/>
        <v>41902.622395833336</v>
      </c>
      <c r="R3102" s="8">
        <f t="shared" si="340"/>
        <v>41932.622395833336</v>
      </c>
      <c r="S3102" t="s">
        <v>8303</v>
      </c>
      <c r="T3102" t="str">
        <f t="shared" si="341"/>
        <v>theater</v>
      </c>
      <c r="U3102" t="str">
        <f t="shared" si="342"/>
        <v>spaces</v>
      </c>
    </row>
    <row r="3103" spans="1:21" ht="28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14">
        <f t="shared" si="336"/>
        <v>25</v>
      </c>
      <c r="N3103" t="b">
        <v>0</v>
      </c>
      <c r="O3103" s="5">
        <f t="shared" si="337"/>
        <v>0.12</v>
      </c>
      <c r="P3103" s="14">
        <f t="shared" si="338"/>
        <v>25</v>
      </c>
      <c r="Q3103" s="8">
        <f t="shared" si="339"/>
        <v>42171.383530092593</v>
      </c>
      <c r="R3103" s="8">
        <f t="shared" si="340"/>
        <v>42201.330555555556</v>
      </c>
      <c r="S3103" t="s">
        <v>8303</v>
      </c>
      <c r="T3103" t="str">
        <f t="shared" si="341"/>
        <v>theater</v>
      </c>
      <c r="U3103" t="str">
        <f t="shared" si="342"/>
        <v>spaces</v>
      </c>
    </row>
    <row r="3104" spans="1:21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14">
        <f t="shared" si="336"/>
        <v>69.533333333333331</v>
      </c>
      <c r="N3104" t="b">
        <v>0</v>
      </c>
      <c r="O3104" s="5">
        <f t="shared" si="337"/>
        <v>0.391125</v>
      </c>
      <c r="P3104" s="14">
        <f t="shared" si="338"/>
        <v>69.533333333333331</v>
      </c>
      <c r="Q3104" s="8">
        <f t="shared" si="339"/>
        <v>42555.340486111112</v>
      </c>
      <c r="R3104" s="8">
        <f t="shared" si="340"/>
        <v>42605.340486111112</v>
      </c>
      <c r="S3104" t="s">
        <v>8303</v>
      </c>
      <c r="T3104" t="str">
        <f t="shared" si="341"/>
        <v>theater</v>
      </c>
      <c r="U3104" t="str">
        <f t="shared" si="342"/>
        <v>spaces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14">
        <f t="shared" si="336"/>
        <v>5.5</v>
      </c>
      <c r="N3105" t="b">
        <v>0</v>
      </c>
      <c r="O3105" s="5">
        <f t="shared" si="337"/>
        <v>2.6829268292682929E-3</v>
      </c>
      <c r="P3105" s="14">
        <f t="shared" si="338"/>
        <v>5.5</v>
      </c>
      <c r="Q3105" s="8">
        <f t="shared" si="339"/>
        <v>42107.156319444446</v>
      </c>
      <c r="R3105" s="8">
        <f t="shared" si="340"/>
        <v>42167.156319444446</v>
      </c>
      <c r="S3105" t="s">
        <v>8303</v>
      </c>
      <c r="T3105" t="str">
        <f t="shared" si="341"/>
        <v>theater</v>
      </c>
      <c r="U3105" t="str">
        <f t="shared" si="342"/>
        <v>spaces</v>
      </c>
    </row>
    <row r="3106" spans="1:21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14">
        <f t="shared" si="336"/>
        <v>237</v>
      </c>
      <c r="N3106" t="b">
        <v>0</v>
      </c>
      <c r="O3106" s="5">
        <f t="shared" si="337"/>
        <v>0.29625000000000001</v>
      </c>
      <c r="P3106" s="14">
        <f t="shared" si="338"/>
        <v>237</v>
      </c>
      <c r="Q3106" s="8">
        <f t="shared" si="339"/>
        <v>42006.908692129626</v>
      </c>
      <c r="R3106" s="8">
        <f t="shared" si="340"/>
        <v>42038.083333333328</v>
      </c>
      <c r="S3106" t="s">
        <v>8303</v>
      </c>
      <c r="T3106" t="str">
        <f t="shared" si="341"/>
        <v>theater</v>
      </c>
      <c r="U3106" t="str">
        <f t="shared" si="342"/>
        <v>spaces</v>
      </c>
    </row>
    <row r="3107" spans="1:21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14">
        <f t="shared" si="336"/>
        <v>79.870967741935488</v>
      </c>
      <c r="N3107" t="b">
        <v>0</v>
      </c>
      <c r="O3107" s="5">
        <f t="shared" si="337"/>
        <v>0.4236099230111206</v>
      </c>
      <c r="P3107" s="14">
        <f t="shared" si="338"/>
        <v>79.870967741935488</v>
      </c>
      <c r="Q3107" s="8">
        <f t="shared" si="339"/>
        <v>41876.718935185185</v>
      </c>
      <c r="R3107" s="8">
        <f t="shared" si="340"/>
        <v>41931.208333333336</v>
      </c>
      <c r="S3107" t="s">
        <v>8303</v>
      </c>
      <c r="T3107" t="str">
        <f t="shared" si="341"/>
        <v>theater</v>
      </c>
      <c r="U3107" t="str">
        <f t="shared" si="342"/>
        <v>spaces</v>
      </c>
    </row>
    <row r="3108" spans="1:21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14">
        <f t="shared" si="336"/>
        <v>10.25</v>
      </c>
      <c r="N3108" t="b">
        <v>0</v>
      </c>
      <c r="O3108" s="5">
        <f t="shared" si="337"/>
        <v>4.1000000000000002E-2</v>
      </c>
      <c r="P3108" s="14">
        <f t="shared" si="338"/>
        <v>10.25</v>
      </c>
      <c r="Q3108" s="8">
        <f t="shared" si="339"/>
        <v>42241.429120370376</v>
      </c>
      <c r="R3108" s="8">
        <f t="shared" si="340"/>
        <v>42263.916666666672</v>
      </c>
      <c r="S3108" t="s">
        <v>8303</v>
      </c>
      <c r="T3108" t="str">
        <f t="shared" si="341"/>
        <v>theater</v>
      </c>
      <c r="U3108" t="str">
        <f t="shared" si="342"/>
        <v>spaces</v>
      </c>
    </row>
    <row r="3109" spans="1:21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14">
        <f t="shared" si="336"/>
        <v>272.58620689655174</v>
      </c>
      <c r="N3109" t="b">
        <v>0</v>
      </c>
      <c r="O3109" s="5">
        <f t="shared" si="337"/>
        <v>0.197625</v>
      </c>
      <c r="P3109" s="14">
        <f t="shared" si="338"/>
        <v>272.58620689655174</v>
      </c>
      <c r="Q3109" s="8">
        <f t="shared" si="339"/>
        <v>42128.814247685179</v>
      </c>
      <c r="R3109" s="8">
        <f t="shared" si="340"/>
        <v>42135.814247685179</v>
      </c>
      <c r="S3109" t="s">
        <v>8303</v>
      </c>
      <c r="T3109" t="str">
        <f t="shared" si="341"/>
        <v>theater</v>
      </c>
      <c r="U3109" t="str">
        <f t="shared" si="342"/>
        <v>spaces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14">
        <f t="shared" si="336"/>
        <v>13</v>
      </c>
      <c r="N3110" t="b">
        <v>0</v>
      </c>
      <c r="O3110" s="5">
        <f t="shared" si="337"/>
        <v>5.1999999999999995E-4</v>
      </c>
      <c r="P3110" s="14">
        <f t="shared" si="338"/>
        <v>13</v>
      </c>
      <c r="Q3110" s="8">
        <f t="shared" si="339"/>
        <v>42062.680486111116</v>
      </c>
      <c r="R3110" s="8">
        <f t="shared" si="340"/>
        <v>42122.638819444444</v>
      </c>
      <c r="S3110" t="s">
        <v>8303</v>
      </c>
      <c r="T3110" t="str">
        <f t="shared" si="341"/>
        <v>theater</v>
      </c>
      <c r="U3110" t="str">
        <f t="shared" si="342"/>
        <v>spaces</v>
      </c>
    </row>
    <row r="3111" spans="1:21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14">
        <f t="shared" si="336"/>
        <v>58.184210526315788</v>
      </c>
      <c r="N3111" t="b">
        <v>0</v>
      </c>
      <c r="O3111" s="5">
        <f t="shared" si="337"/>
        <v>0.25030188679245285</v>
      </c>
      <c r="P3111" s="14">
        <f t="shared" si="338"/>
        <v>58.184210526315788</v>
      </c>
      <c r="Q3111" s="8">
        <f t="shared" si="339"/>
        <v>41844.125115740739</v>
      </c>
      <c r="R3111" s="8">
        <f t="shared" si="340"/>
        <v>41879.125115740739</v>
      </c>
      <c r="S3111" t="s">
        <v>8303</v>
      </c>
      <c r="T3111" t="str">
        <f t="shared" si="341"/>
        <v>theater</v>
      </c>
      <c r="U3111" t="str">
        <f t="shared" si="342"/>
        <v>spaces</v>
      </c>
    </row>
    <row r="3112" spans="1:21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14">
        <f t="shared" si="336"/>
        <v>10</v>
      </c>
      <c r="N3112" t="b">
        <v>0</v>
      </c>
      <c r="O3112" s="5">
        <f t="shared" si="337"/>
        <v>4.0000000000000002E-4</v>
      </c>
      <c r="P3112" s="14">
        <f t="shared" si="338"/>
        <v>10</v>
      </c>
      <c r="Q3112" s="8">
        <f t="shared" si="339"/>
        <v>42745.031469907408</v>
      </c>
      <c r="R3112" s="8">
        <f t="shared" si="340"/>
        <v>42785.031469907408</v>
      </c>
      <c r="S3112" t="s">
        <v>8303</v>
      </c>
      <c r="T3112" t="str">
        <f t="shared" si="341"/>
        <v>theater</v>
      </c>
      <c r="U3112" t="str">
        <f t="shared" si="342"/>
        <v>spaces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14">
        <f t="shared" si="336"/>
        <v>70.10526315789474</v>
      </c>
      <c r="N3113" t="b">
        <v>0</v>
      </c>
      <c r="O3113" s="5">
        <f t="shared" si="337"/>
        <v>0.26640000000000003</v>
      </c>
      <c r="P3113" s="14">
        <f t="shared" si="338"/>
        <v>70.10526315789474</v>
      </c>
      <c r="Q3113" s="8">
        <f t="shared" si="339"/>
        <v>41885.595138888886</v>
      </c>
      <c r="R3113" s="8">
        <f t="shared" si="340"/>
        <v>41916.595138888886</v>
      </c>
      <c r="S3113" t="s">
        <v>8303</v>
      </c>
      <c r="T3113" t="str">
        <f t="shared" si="341"/>
        <v>theater</v>
      </c>
      <c r="U3113" t="str">
        <f t="shared" si="342"/>
        <v>spaces</v>
      </c>
    </row>
    <row r="3114" spans="1:21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14">
        <f t="shared" si="336"/>
        <v>57.888888888888886</v>
      </c>
      <c r="N3114" t="b">
        <v>0</v>
      </c>
      <c r="O3114" s="5">
        <f t="shared" si="337"/>
        <v>4.7363636363636365E-2</v>
      </c>
      <c r="P3114" s="14">
        <f t="shared" si="338"/>
        <v>57.888888888888886</v>
      </c>
      <c r="Q3114" s="8">
        <f t="shared" si="339"/>
        <v>42615.121921296297</v>
      </c>
      <c r="R3114" s="8">
        <f t="shared" si="340"/>
        <v>42675.121921296297</v>
      </c>
      <c r="S3114" t="s">
        <v>8303</v>
      </c>
      <c r="T3114" t="str">
        <f t="shared" si="341"/>
        <v>theater</v>
      </c>
      <c r="U3114" t="str">
        <f t="shared" si="342"/>
        <v>spaces</v>
      </c>
    </row>
    <row r="3115" spans="1:21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14">
        <f t="shared" si="336"/>
        <v>125.27027027027027</v>
      </c>
      <c r="N3115" t="b">
        <v>0</v>
      </c>
      <c r="O3115" s="5">
        <f t="shared" si="337"/>
        <v>4.2435339894712751E-2</v>
      </c>
      <c r="P3115" s="14">
        <f t="shared" si="338"/>
        <v>125.27027027027027</v>
      </c>
      <c r="Q3115" s="8">
        <f t="shared" si="339"/>
        <v>42081.731273148151</v>
      </c>
      <c r="R3115" s="8">
        <f t="shared" si="340"/>
        <v>42111.731273148151</v>
      </c>
      <c r="S3115" t="s">
        <v>8303</v>
      </c>
      <c r="T3115" t="str">
        <f t="shared" si="341"/>
        <v>theater</v>
      </c>
      <c r="U3115" t="str">
        <f t="shared" si="342"/>
        <v>spaces</v>
      </c>
    </row>
    <row r="3116" spans="1:21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14" t="e">
        <f t="shared" si="336"/>
        <v>#DIV/0!</v>
      </c>
      <c r="N3116" t="b">
        <v>0</v>
      </c>
      <c r="O3116" s="5">
        <f t="shared" si="337"/>
        <v>0</v>
      </c>
      <c r="P3116" s="14" t="e">
        <f t="shared" si="338"/>
        <v>#DIV/0!</v>
      </c>
      <c r="Q3116" s="8">
        <f t="shared" si="339"/>
        <v>41843.632523148146</v>
      </c>
      <c r="R3116" s="8">
        <f t="shared" si="340"/>
        <v>41903.632523148146</v>
      </c>
      <c r="S3116" t="s">
        <v>8303</v>
      </c>
      <c r="T3116" t="str">
        <f t="shared" si="341"/>
        <v>theater</v>
      </c>
      <c r="U3116" t="str">
        <f t="shared" si="342"/>
        <v>spaces</v>
      </c>
    </row>
    <row r="3117" spans="1:21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14">
        <f t="shared" si="336"/>
        <v>300</v>
      </c>
      <c r="N3117" t="b">
        <v>0</v>
      </c>
      <c r="O3117" s="5">
        <f t="shared" si="337"/>
        <v>0.03</v>
      </c>
      <c r="P3117" s="14">
        <f t="shared" si="338"/>
        <v>300</v>
      </c>
      <c r="Q3117" s="8">
        <f t="shared" si="339"/>
        <v>42496.447071759263</v>
      </c>
      <c r="R3117" s="8">
        <f t="shared" si="340"/>
        <v>42526.447071759263</v>
      </c>
      <c r="S3117" t="s">
        <v>8303</v>
      </c>
      <c r="T3117" t="str">
        <f t="shared" si="341"/>
        <v>theater</v>
      </c>
      <c r="U3117" t="str">
        <f t="shared" si="342"/>
        <v>spaces</v>
      </c>
    </row>
    <row r="3118" spans="1:21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14">
        <f t="shared" si="336"/>
        <v>43</v>
      </c>
      <c r="N3118" t="b">
        <v>0</v>
      </c>
      <c r="O3118" s="5">
        <f t="shared" si="337"/>
        <v>0.57333333333333336</v>
      </c>
      <c r="P3118" s="14">
        <f t="shared" si="338"/>
        <v>43</v>
      </c>
      <c r="Q3118" s="8">
        <f t="shared" si="339"/>
        <v>42081.515335648146</v>
      </c>
      <c r="R3118" s="8">
        <f t="shared" si="340"/>
        <v>42095.515335648146</v>
      </c>
      <c r="S3118" t="s">
        <v>8303</v>
      </c>
      <c r="T3118" t="str">
        <f t="shared" si="341"/>
        <v>theater</v>
      </c>
      <c r="U3118" t="str">
        <f t="shared" si="342"/>
        <v>spaces</v>
      </c>
    </row>
    <row r="3119" spans="1:21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14">
        <f t="shared" si="336"/>
        <v>1</v>
      </c>
      <c r="N3119" t="b">
        <v>0</v>
      </c>
      <c r="O3119" s="5">
        <f t="shared" si="337"/>
        <v>1E-3</v>
      </c>
      <c r="P3119" s="14">
        <f t="shared" si="338"/>
        <v>1</v>
      </c>
      <c r="Q3119" s="8">
        <f t="shared" si="339"/>
        <v>42509.374537037031</v>
      </c>
      <c r="R3119" s="8">
        <f t="shared" si="340"/>
        <v>42517.55</v>
      </c>
      <c r="S3119" t="s">
        <v>8303</v>
      </c>
      <c r="T3119" t="str">
        <f t="shared" si="341"/>
        <v>theater</v>
      </c>
      <c r="U3119" t="str">
        <f t="shared" si="342"/>
        <v>spaces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14">
        <f t="shared" si="336"/>
        <v>775</v>
      </c>
      <c r="N3120" t="b">
        <v>0</v>
      </c>
      <c r="O3120" s="5">
        <f t="shared" si="337"/>
        <v>3.0999999999999999E-3</v>
      </c>
      <c r="P3120" s="14">
        <f t="shared" si="338"/>
        <v>775</v>
      </c>
      <c r="Q3120" s="8">
        <f t="shared" si="339"/>
        <v>42534.649571759262</v>
      </c>
      <c r="R3120" s="8">
        <f t="shared" si="340"/>
        <v>42553.649571759262</v>
      </c>
      <c r="S3120" t="s">
        <v>8303</v>
      </c>
      <c r="T3120" t="str">
        <f t="shared" si="341"/>
        <v>theater</v>
      </c>
      <c r="U3120" t="str">
        <f t="shared" si="342"/>
        <v>spaces</v>
      </c>
    </row>
    <row r="3121" spans="1:21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14">
        <f t="shared" si="336"/>
        <v>5</v>
      </c>
      <c r="N3121" t="b">
        <v>0</v>
      </c>
      <c r="O3121" s="5">
        <f t="shared" si="337"/>
        <v>5.0000000000000001E-4</v>
      </c>
      <c r="P3121" s="14">
        <f t="shared" si="338"/>
        <v>5</v>
      </c>
      <c r="Q3121" s="8">
        <f t="shared" si="339"/>
        <v>42060.04550925926</v>
      </c>
      <c r="R3121" s="8">
        <f t="shared" si="340"/>
        <v>42090.003842592589</v>
      </c>
      <c r="S3121" t="s">
        <v>8303</v>
      </c>
      <c r="T3121" t="str">
        <f t="shared" si="341"/>
        <v>theater</v>
      </c>
      <c r="U3121" t="str">
        <f t="shared" si="342"/>
        <v>spaces</v>
      </c>
    </row>
    <row r="3122" spans="1:21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14">
        <f t="shared" si="336"/>
        <v>12.8</v>
      </c>
      <c r="N3122" t="b">
        <v>0</v>
      </c>
      <c r="O3122" s="5">
        <f t="shared" si="337"/>
        <v>9.8461538461538464E-5</v>
      </c>
      <c r="P3122" s="14">
        <f t="shared" si="338"/>
        <v>12.8</v>
      </c>
      <c r="Q3122" s="8">
        <f t="shared" si="339"/>
        <v>42435.942083333335</v>
      </c>
      <c r="R3122" s="8">
        <f t="shared" si="340"/>
        <v>42495.900416666671</v>
      </c>
      <c r="S3122" t="s">
        <v>8303</v>
      </c>
      <c r="T3122" t="str">
        <f t="shared" si="341"/>
        <v>theater</v>
      </c>
      <c r="U3122" t="str">
        <f t="shared" si="342"/>
        <v>spaces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14">
        <f t="shared" si="336"/>
        <v>10</v>
      </c>
      <c r="N3123" t="b">
        <v>0</v>
      </c>
      <c r="O3123" s="5">
        <f t="shared" si="337"/>
        <v>6.6666666666666671E-3</v>
      </c>
      <c r="P3123" s="14">
        <f t="shared" si="338"/>
        <v>10</v>
      </c>
      <c r="Q3123" s="8">
        <f t="shared" si="339"/>
        <v>41848.679803240739</v>
      </c>
      <c r="R3123" s="8">
        <f t="shared" si="340"/>
        <v>41908.679803240739</v>
      </c>
      <c r="S3123" t="s">
        <v>8303</v>
      </c>
      <c r="T3123" t="str">
        <f t="shared" si="341"/>
        <v>theater</v>
      </c>
      <c r="U3123" t="str">
        <f t="shared" si="342"/>
        <v>spaces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14">
        <f t="shared" si="336"/>
        <v>58</v>
      </c>
      <c r="N3124" t="b">
        <v>0</v>
      </c>
      <c r="O3124" s="5">
        <f t="shared" si="337"/>
        <v>0.58291457286432158</v>
      </c>
      <c r="P3124" s="14">
        <f t="shared" si="338"/>
        <v>58</v>
      </c>
      <c r="Q3124" s="8">
        <f t="shared" si="339"/>
        <v>42678.932083333333</v>
      </c>
      <c r="R3124" s="8">
        <f t="shared" si="340"/>
        <v>42683.973750000005</v>
      </c>
      <c r="S3124" t="s">
        <v>8303</v>
      </c>
      <c r="T3124" t="str">
        <f t="shared" si="341"/>
        <v>theater</v>
      </c>
      <c r="U3124" t="str">
        <f t="shared" si="342"/>
        <v>spaces</v>
      </c>
    </row>
    <row r="3125" spans="1:21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14">
        <f t="shared" si="336"/>
        <v>244.80459770114942</v>
      </c>
      <c r="N3125" t="b">
        <v>0</v>
      </c>
      <c r="O3125" s="5">
        <f t="shared" si="337"/>
        <v>0.68153600000000003</v>
      </c>
      <c r="P3125" s="14">
        <f t="shared" si="338"/>
        <v>244.80459770114942</v>
      </c>
      <c r="Q3125" s="8">
        <f t="shared" si="339"/>
        <v>42530.993032407408</v>
      </c>
      <c r="R3125" s="8">
        <f t="shared" si="340"/>
        <v>42560.993032407408</v>
      </c>
      <c r="S3125" t="s">
        <v>8303</v>
      </c>
      <c r="T3125" t="str">
        <f t="shared" si="341"/>
        <v>theater</v>
      </c>
      <c r="U3125" t="str">
        <f t="shared" si="342"/>
        <v>spaces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14">
        <f t="shared" si="336"/>
        <v>6.5</v>
      </c>
      <c r="N3126" t="b">
        <v>0</v>
      </c>
      <c r="O3126" s="5">
        <f t="shared" si="337"/>
        <v>3.2499999999999997E-5</v>
      </c>
      <c r="P3126" s="14">
        <f t="shared" si="338"/>
        <v>6.5</v>
      </c>
      <c r="Q3126" s="8">
        <f t="shared" si="339"/>
        <v>41977.780104166668</v>
      </c>
      <c r="R3126" s="8">
        <f t="shared" si="340"/>
        <v>42037.780104166668</v>
      </c>
      <c r="S3126" t="s">
        <v>8303</v>
      </c>
      <c r="T3126" t="str">
        <f t="shared" si="341"/>
        <v>theater</v>
      </c>
      <c r="U3126" t="str">
        <f t="shared" si="342"/>
        <v>spaces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14" t="e">
        <f t="shared" si="336"/>
        <v>#DIV/0!</v>
      </c>
      <c r="N3127" t="b">
        <v>0</v>
      </c>
      <c r="O3127" s="5">
        <f t="shared" si="337"/>
        <v>0</v>
      </c>
      <c r="P3127" s="14" t="e">
        <f t="shared" si="338"/>
        <v>#DIV/0!</v>
      </c>
      <c r="Q3127" s="8">
        <f t="shared" si="339"/>
        <v>42346.20685185185</v>
      </c>
      <c r="R3127" s="8">
        <f t="shared" si="340"/>
        <v>42376.20685185185</v>
      </c>
      <c r="S3127" t="s">
        <v>8303</v>
      </c>
      <c r="T3127" t="str">
        <f t="shared" si="341"/>
        <v>theater</v>
      </c>
      <c r="U3127" t="str">
        <f t="shared" si="342"/>
        <v>spaces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14">
        <f t="shared" si="336"/>
        <v>61.176470588235297</v>
      </c>
      <c r="N3128" t="b">
        <v>0</v>
      </c>
      <c r="O3128" s="5">
        <f t="shared" si="337"/>
        <v>4.1599999999999998E-2</v>
      </c>
      <c r="P3128" s="14">
        <f t="shared" si="338"/>
        <v>61.176470588235297</v>
      </c>
      <c r="Q3128" s="8">
        <f t="shared" si="339"/>
        <v>42427.01807870371</v>
      </c>
      <c r="R3128" s="8">
        <f t="shared" si="340"/>
        <v>42456.976412037038</v>
      </c>
      <c r="S3128" t="s">
        <v>8303</v>
      </c>
      <c r="T3128" t="str">
        <f t="shared" si="341"/>
        <v>theater</v>
      </c>
      <c r="U3128" t="str">
        <f t="shared" si="342"/>
        <v>spaces</v>
      </c>
    </row>
    <row r="3129" spans="1:21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14" t="e">
        <f t="shared" si="336"/>
        <v>#DIV/0!</v>
      </c>
      <c r="N3129" t="b">
        <v>0</v>
      </c>
      <c r="O3129" s="5">
        <f t="shared" si="337"/>
        <v>0</v>
      </c>
      <c r="P3129" s="14" t="e">
        <f t="shared" si="338"/>
        <v>#DIV/0!</v>
      </c>
      <c r="Q3129" s="8">
        <f t="shared" si="339"/>
        <v>42034.856817129628</v>
      </c>
      <c r="R3129" s="8">
        <f t="shared" si="340"/>
        <v>42064.856817129628</v>
      </c>
      <c r="S3129" t="s">
        <v>8303</v>
      </c>
      <c r="T3129" t="str">
        <f t="shared" si="341"/>
        <v>theater</v>
      </c>
      <c r="U3129" t="str">
        <f t="shared" si="342"/>
        <v>spaces</v>
      </c>
    </row>
    <row r="3130" spans="1:21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14">
        <f t="shared" si="336"/>
        <v>139.23931623931625</v>
      </c>
      <c r="N3130" t="b">
        <v>0</v>
      </c>
      <c r="O3130" s="5">
        <f t="shared" si="337"/>
        <v>1.0860666666666667</v>
      </c>
      <c r="P3130" s="14">
        <f t="shared" si="338"/>
        <v>139.23931623931625</v>
      </c>
      <c r="Q3130" s="8">
        <f t="shared" si="339"/>
        <v>42780.825706018513</v>
      </c>
      <c r="R3130" s="8">
        <f t="shared" si="340"/>
        <v>42810.784039351856</v>
      </c>
      <c r="S3130" t="s">
        <v>8271</v>
      </c>
      <c r="T3130" t="str">
        <f t="shared" si="341"/>
        <v>theater</v>
      </c>
      <c r="U3130" t="str">
        <f t="shared" si="342"/>
        <v>plays</v>
      </c>
    </row>
    <row r="3131" spans="1:21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14">
        <f t="shared" si="336"/>
        <v>10</v>
      </c>
      <c r="N3131" t="b">
        <v>0</v>
      </c>
      <c r="O3131" s="5">
        <f t="shared" si="337"/>
        <v>8.0000000000000002E-3</v>
      </c>
      <c r="P3131" s="14">
        <f t="shared" si="338"/>
        <v>10</v>
      </c>
      <c r="Q3131" s="8">
        <f t="shared" si="339"/>
        <v>42803.842812499999</v>
      </c>
      <c r="R3131" s="8">
        <f t="shared" si="340"/>
        <v>42843.801145833335</v>
      </c>
      <c r="S3131" t="s">
        <v>8271</v>
      </c>
      <c r="T3131" t="str">
        <f t="shared" si="341"/>
        <v>theater</v>
      </c>
      <c r="U3131" t="str">
        <f t="shared" si="342"/>
        <v>plays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14">
        <f t="shared" si="336"/>
        <v>93.75</v>
      </c>
      <c r="N3132" t="b">
        <v>0</v>
      </c>
      <c r="O3132" s="5">
        <f t="shared" si="337"/>
        <v>3.7499999999999999E-2</v>
      </c>
      <c r="P3132" s="14">
        <f t="shared" si="338"/>
        <v>93.75</v>
      </c>
      <c r="Q3132" s="8">
        <f t="shared" si="339"/>
        <v>42808.640231481477</v>
      </c>
      <c r="R3132" s="8">
        <f t="shared" si="340"/>
        <v>42839.207638888889</v>
      </c>
      <c r="S3132" t="s">
        <v>8271</v>
      </c>
      <c r="T3132" t="str">
        <f t="shared" si="341"/>
        <v>theater</v>
      </c>
      <c r="U3132" t="str">
        <f t="shared" si="342"/>
        <v>plays</v>
      </c>
    </row>
    <row r="3133" spans="1:2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14">
        <f t="shared" si="336"/>
        <v>53.75</v>
      </c>
      <c r="N3133" t="b">
        <v>0</v>
      </c>
      <c r="O3133" s="5">
        <f t="shared" si="337"/>
        <v>0.15731707317073171</v>
      </c>
      <c r="P3133" s="14">
        <f t="shared" si="338"/>
        <v>53.75</v>
      </c>
      <c r="Q3133" s="8">
        <f t="shared" si="339"/>
        <v>42803.579224537039</v>
      </c>
      <c r="R3133" s="8">
        <f t="shared" si="340"/>
        <v>42833.537557870368</v>
      </c>
      <c r="S3133" t="s">
        <v>8271</v>
      </c>
      <c r="T3133" t="str">
        <f t="shared" si="341"/>
        <v>theater</v>
      </c>
      <c r="U3133" t="str">
        <f t="shared" si="342"/>
        <v>plays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14">
        <f t="shared" si="336"/>
        <v>10</v>
      </c>
      <c r="N3134" t="b">
        <v>0</v>
      </c>
      <c r="O3134" s="5">
        <f t="shared" si="337"/>
        <v>3.3333333333333332E-4</v>
      </c>
      <c r="P3134" s="14">
        <f t="shared" si="338"/>
        <v>10</v>
      </c>
      <c r="Q3134" s="8">
        <f t="shared" si="339"/>
        <v>42786.350231481483</v>
      </c>
      <c r="R3134" s="8">
        <f t="shared" si="340"/>
        <v>42846.308564814812</v>
      </c>
      <c r="S3134" t="s">
        <v>8271</v>
      </c>
      <c r="T3134" t="str">
        <f t="shared" si="341"/>
        <v>theater</v>
      </c>
      <c r="U3134" t="str">
        <f t="shared" si="342"/>
        <v>plays</v>
      </c>
    </row>
    <row r="3135" spans="1:21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14">
        <f t="shared" si="336"/>
        <v>33.75</v>
      </c>
      <c r="N3135" t="b">
        <v>0</v>
      </c>
      <c r="O3135" s="5">
        <f t="shared" si="337"/>
        <v>1.08</v>
      </c>
      <c r="P3135" s="14">
        <f t="shared" si="338"/>
        <v>33.75</v>
      </c>
      <c r="Q3135" s="8">
        <f t="shared" si="339"/>
        <v>42788.565208333333</v>
      </c>
      <c r="R3135" s="8">
        <f t="shared" si="340"/>
        <v>42818.523541666669</v>
      </c>
      <c r="S3135" t="s">
        <v>8271</v>
      </c>
      <c r="T3135" t="str">
        <f t="shared" si="341"/>
        <v>theater</v>
      </c>
      <c r="U3135" t="str">
        <f t="shared" si="342"/>
        <v>plays</v>
      </c>
    </row>
    <row r="3136" spans="1:21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14">
        <f t="shared" si="336"/>
        <v>18.75</v>
      </c>
      <c r="N3136" t="b">
        <v>0</v>
      </c>
      <c r="O3136" s="5">
        <f t="shared" si="337"/>
        <v>0.22500000000000001</v>
      </c>
      <c r="P3136" s="14">
        <f t="shared" si="338"/>
        <v>18.75</v>
      </c>
      <c r="Q3136" s="8">
        <f t="shared" si="339"/>
        <v>42800.720127314817</v>
      </c>
      <c r="R3136" s="8">
        <f t="shared" si="340"/>
        <v>42821.678460648152</v>
      </c>
      <c r="S3136" t="s">
        <v>8271</v>
      </c>
      <c r="T3136" t="str">
        <f t="shared" si="341"/>
        <v>theater</v>
      </c>
      <c r="U3136" t="str">
        <f t="shared" si="342"/>
        <v>plays</v>
      </c>
    </row>
    <row r="3137" spans="1:21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14">
        <f t="shared" si="336"/>
        <v>23.142857142857142</v>
      </c>
      <c r="N3137" t="b">
        <v>0</v>
      </c>
      <c r="O3137" s="5">
        <f t="shared" si="337"/>
        <v>0.20849420849420849</v>
      </c>
      <c r="P3137" s="14">
        <f t="shared" si="338"/>
        <v>23.142857142857142</v>
      </c>
      <c r="Q3137" s="8">
        <f t="shared" si="339"/>
        <v>42807.151863425926</v>
      </c>
      <c r="R3137" s="8">
        <f t="shared" si="340"/>
        <v>42829.151863425926</v>
      </c>
      <c r="S3137" t="s">
        <v>8271</v>
      </c>
      <c r="T3137" t="str">
        <f t="shared" si="341"/>
        <v>theater</v>
      </c>
      <c r="U3137" t="str">
        <f t="shared" si="342"/>
        <v>plays</v>
      </c>
    </row>
    <row r="3138" spans="1:21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14">
        <f t="shared" ref="M3138:M3201" si="343">$E3138/$L3138</f>
        <v>29.045454545454547</v>
      </c>
      <c r="N3138" t="b">
        <v>0</v>
      </c>
      <c r="O3138" s="5">
        <f t="shared" ref="O3138:O3201" si="344">E3138/D3138</f>
        <v>1.278</v>
      </c>
      <c r="P3138" s="14">
        <f t="shared" ref="P3138:P3201" si="345">$E3138/$L3138</f>
        <v>29.045454545454547</v>
      </c>
      <c r="Q3138" s="8">
        <f t="shared" ref="Q3138:Q3201" si="346">(((J3138/60)/60)/24)+DATE(1970,1,1)</f>
        <v>42789.462430555555</v>
      </c>
      <c r="R3138" s="8">
        <f t="shared" ref="R3138:R3201" si="347">(((I3138/60)/60)/24)+DATE(1970,1,1)</f>
        <v>42825.957638888889</v>
      </c>
      <c r="S3138" t="s">
        <v>8271</v>
      </c>
      <c r="T3138" t="str">
        <f t="shared" ref="T3138:T3201" si="348">LEFT(S3138, SEARCH("/",S3138,1)-1)</f>
        <v>theater</v>
      </c>
      <c r="U3138" t="str">
        <f t="shared" ref="U3138:U3201" si="349">RIGHT(S3138,LEN(S3138)-SEARCH("/",S3138,1))</f>
        <v>plays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14">
        <f t="shared" si="343"/>
        <v>50</v>
      </c>
      <c r="N3139" t="b">
        <v>0</v>
      </c>
      <c r="O3139" s="5">
        <f t="shared" si="344"/>
        <v>3.3333333333333333E-2</v>
      </c>
      <c r="P3139" s="14">
        <f t="shared" si="345"/>
        <v>50</v>
      </c>
      <c r="Q3139" s="8">
        <f t="shared" si="346"/>
        <v>42807.885057870371</v>
      </c>
      <c r="R3139" s="8">
        <f t="shared" si="347"/>
        <v>42858.8</v>
      </c>
      <c r="S3139" t="s">
        <v>8271</v>
      </c>
      <c r="T3139" t="str">
        <f t="shared" si="348"/>
        <v>theater</v>
      </c>
      <c r="U3139" t="str">
        <f t="shared" si="349"/>
        <v>plays</v>
      </c>
    </row>
    <row r="3140" spans="1:21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14" t="e">
        <f t="shared" si="343"/>
        <v>#DIV/0!</v>
      </c>
      <c r="N3140" t="b">
        <v>0</v>
      </c>
      <c r="O3140" s="5">
        <f t="shared" si="344"/>
        <v>0</v>
      </c>
      <c r="P3140" s="14" t="e">
        <f t="shared" si="345"/>
        <v>#DIV/0!</v>
      </c>
      <c r="Q3140" s="8">
        <f t="shared" si="346"/>
        <v>42809.645914351851</v>
      </c>
      <c r="R3140" s="8">
        <f t="shared" si="347"/>
        <v>42828.645914351851</v>
      </c>
      <c r="S3140" t="s">
        <v>8271</v>
      </c>
      <c r="T3140" t="str">
        <f t="shared" si="348"/>
        <v>theater</v>
      </c>
      <c r="U3140" t="str">
        <f t="shared" si="349"/>
        <v>plays</v>
      </c>
    </row>
    <row r="3141" spans="1:21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14">
        <f t="shared" si="343"/>
        <v>450</v>
      </c>
      <c r="N3141" t="b">
        <v>0</v>
      </c>
      <c r="O3141" s="5">
        <f t="shared" si="344"/>
        <v>5.3999999999999999E-2</v>
      </c>
      <c r="P3141" s="14">
        <f t="shared" si="345"/>
        <v>450</v>
      </c>
      <c r="Q3141" s="8">
        <f t="shared" si="346"/>
        <v>42785.270370370374</v>
      </c>
      <c r="R3141" s="8">
        <f t="shared" si="347"/>
        <v>42819.189583333333</v>
      </c>
      <c r="S3141" t="s">
        <v>8271</v>
      </c>
      <c r="T3141" t="str">
        <f t="shared" si="348"/>
        <v>theater</v>
      </c>
      <c r="U3141" t="str">
        <f t="shared" si="349"/>
        <v>plays</v>
      </c>
    </row>
    <row r="3142" spans="1:21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14">
        <f t="shared" si="343"/>
        <v>24</v>
      </c>
      <c r="N3142" t="b">
        <v>0</v>
      </c>
      <c r="O3142" s="5">
        <f t="shared" si="344"/>
        <v>9.5999999999999992E-3</v>
      </c>
      <c r="P3142" s="14">
        <f t="shared" si="345"/>
        <v>24</v>
      </c>
      <c r="Q3142" s="8">
        <f t="shared" si="346"/>
        <v>42802.718784722223</v>
      </c>
      <c r="R3142" s="8">
        <f t="shared" si="347"/>
        <v>42832.677118055552</v>
      </c>
      <c r="S3142" t="s">
        <v>8271</v>
      </c>
      <c r="T3142" t="str">
        <f t="shared" si="348"/>
        <v>theater</v>
      </c>
      <c r="U3142" t="str">
        <f t="shared" si="349"/>
        <v>plays</v>
      </c>
    </row>
    <row r="3143" spans="1:21" ht="43.2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14">
        <f t="shared" si="343"/>
        <v>32.25</v>
      </c>
      <c r="N3143" t="b">
        <v>0</v>
      </c>
      <c r="O3143" s="5">
        <f t="shared" si="344"/>
        <v>0.51600000000000001</v>
      </c>
      <c r="P3143" s="14">
        <f t="shared" si="345"/>
        <v>32.25</v>
      </c>
      <c r="Q3143" s="8">
        <f t="shared" si="346"/>
        <v>42800.753333333334</v>
      </c>
      <c r="R3143" s="8">
        <f t="shared" si="347"/>
        <v>42841.833333333328</v>
      </c>
      <c r="S3143" t="s">
        <v>8271</v>
      </c>
      <c r="T3143" t="str">
        <f t="shared" si="348"/>
        <v>theater</v>
      </c>
      <c r="U3143" t="str">
        <f t="shared" si="349"/>
        <v>plays</v>
      </c>
    </row>
    <row r="3144" spans="1:21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14">
        <f t="shared" si="343"/>
        <v>15</v>
      </c>
      <c r="N3144" t="b">
        <v>0</v>
      </c>
      <c r="O3144" s="5">
        <f t="shared" si="344"/>
        <v>1.6363636363636365E-2</v>
      </c>
      <c r="P3144" s="14">
        <f t="shared" si="345"/>
        <v>15</v>
      </c>
      <c r="Q3144" s="8">
        <f t="shared" si="346"/>
        <v>42783.513182870374</v>
      </c>
      <c r="R3144" s="8">
        <f t="shared" si="347"/>
        <v>42813.471516203703</v>
      </c>
      <c r="S3144" t="s">
        <v>8271</v>
      </c>
      <c r="T3144" t="str">
        <f t="shared" si="348"/>
        <v>theater</v>
      </c>
      <c r="U3144" t="str">
        <f t="shared" si="349"/>
        <v>plays</v>
      </c>
    </row>
    <row r="3145" spans="1:21" ht="43.2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14" t="e">
        <f t="shared" si="343"/>
        <v>#DIV/0!</v>
      </c>
      <c r="N3145" t="b">
        <v>0</v>
      </c>
      <c r="O3145" s="5">
        <f t="shared" si="344"/>
        <v>0</v>
      </c>
      <c r="P3145" s="14" t="e">
        <f t="shared" si="345"/>
        <v>#DIV/0!</v>
      </c>
      <c r="Q3145" s="8">
        <f t="shared" si="346"/>
        <v>42808.358287037037</v>
      </c>
      <c r="R3145" s="8">
        <f t="shared" si="347"/>
        <v>42834.358287037037</v>
      </c>
      <c r="S3145" t="s">
        <v>8271</v>
      </c>
      <c r="T3145" t="str">
        <f t="shared" si="348"/>
        <v>theater</v>
      </c>
      <c r="U3145" t="str">
        <f t="shared" si="349"/>
        <v>plays</v>
      </c>
    </row>
    <row r="3146" spans="1:21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14">
        <f t="shared" si="343"/>
        <v>251.33333333333334</v>
      </c>
      <c r="N3146" t="b">
        <v>0</v>
      </c>
      <c r="O3146" s="5">
        <f t="shared" si="344"/>
        <v>0.754</v>
      </c>
      <c r="P3146" s="14">
        <f t="shared" si="345"/>
        <v>251.33333333333334</v>
      </c>
      <c r="Q3146" s="8">
        <f t="shared" si="346"/>
        <v>42796.538275462968</v>
      </c>
      <c r="R3146" s="8">
        <f t="shared" si="347"/>
        <v>42813.25</v>
      </c>
      <c r="S3146" t="s">
        <v>8271</v>
      </c>
      <c r="T3146" t="str">
        <f t="shared" si="348"/>
        <v>theater</v>
      </c>
      <c r="U3146" t="str">
        <f t="shared" si="349"/>
        <v>plays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14" t="e">
        <f t="shared" si="343"/>
        <v>#DIV/0!</v>
      </c>
      <c r="N3147" t="b">
        <v>0</v>
      </c>
      <c r="O3147" s="5">
        <f t="shared" si="344"/>
        <v>0</v>
      </c>
      <c r="P3147" s="14" t="e">
        <f t="shared" si="345"/>
        <v>#DIV/0!</v>
      </c>
      <c r="Q3147" s="8">
        <f t="shared" si="346"/>
        <v>42762.040902777779</v>
      </c>
      <c r="R3147" s="8">
        <f t="shared" si="347"/>
        <v>42821.999236111107</v>
      </c>
      <c r="S3147" t="s">
        <v>8271</v>
      </c>
      <c r="T3147" t="str">
        <f t="shared" si="348"/>
        <v>theater</v>
      </c>
      <c r="U3147" t="str">
        <f t="shared" si="349"/>
        <v>plays</v>
      </c>
    </row>
    <row r="3148" spans="1:21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14">
        <f t="shared" si="343"/>
        <v>437.5</v>
      </c>
      <c r="N3148" t="b">
        <v>0</v>
      </c>
      <c r="O3148" s="5">
        <f t="shared" si="344"/>
        <v>0.105</v>
      </c>
      <c r="P3148" s="14">
        <f t="shared" si="345"/>
        <v>437.5</v>
      </c>
      <c r="Q3148" s="8">
        <f t="shared" si="346"/>
        <v>42796.682476851856</v>
      </c>
      <c r="R3148" s="8">
        <f t="shared" si="347"/>
        <v>42841.640810185185</v>
      </c>
      <c r="S3148" t="s">
        <v>8271</v>
      </c>
      <c r="T3148" t="str">
        <f t="shared" si="348"/>
        <v>theater</v>
      </c>
      <c r="U3148" t="str">
        <f t="shared" si="349"/>
        <v>plays</v>
      </c>
    </row>
    <row r="3149" spans="1:21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14">
        <f t="shared" si="343"/>
        <v>110.35211267605634</v>
      </c>
      <c r="N3149" t="b">
        <v>1</v>
      </c>
      <c r="O3149" s="5">
        <f t="shared" si="344"/>
        <v>1.1752499999999999</v>
      </c>
      <c r="P3149" s="14">
        <f t="shared" si="345"/>
        <v>110.35211267605634</v>
      </c>
      <c r="Q3149" s="8">
        <f t="shared" si="346"/>
        <v>41909.969386574077</v>
      </c>
      <c r="R3149" s="8">
        <f t="shared" si="347"/>
        <v>41950.011053240742</v>
      </c>
      <c r="S3149" t="s">
        <v>8271</v>
      </c>
      <c r="T3149" t="str">
        <f t="shared" si="348"/>
        <v>theater</v>
      </c>
      <c r="U3149" t="str">
        <f t="shared" si="349"/>
        <v>plays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14">
        <f t="shared" si="343"/>
        <v>41.421052631578945</v>
      </c>
      <c r="N3150" t="b">
        <v>1</v>
      </c>
      <c r="O3150" s="5">
        <f t="shared" si="344"/>
        <v>1.3116666666666668</v>
      </c>
      <c r="P3150" s="14">
        <f t="shared" si="345"/>
        <v>41.421052631578945</v>
      </c>
      <c r="Q3150" s="8">
        <f t="shared" si="346"/>
        <v>41891.665324074071</v>
      </c>
      <c r="R3150" s="8">
        <f t="shared" si="347"/>
        <v>41913.166666666664</v>
      </c>
      <c r="S3150" t="s">
        <v>8271</v>
      </c>
      <c r="T3150" t="str">
        <f t="shared" si="348"/>
        <v>theater</v>
      </c>
      <c r="U3150" t="str">
        <f t="shared" si="349"/>
        <v>plays</v>
      </c>
    </row>
    <row r="3151" spans="1:21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14">
        <f t="shared" si="343"/>
        <v>52</v>
      </c>
      <c r="N3151" t="b">
        <v>1</v>
      </c>
      <c r="O3151" s="5">
        <f t="shared" si="344"/>
        <v>1.04</v>
      </c>
      <c r="P3151" s="14">
        <f t="shared" si="345"/>
        <v>52</v>
      </c>
      <c r="Q3151" s="8">
        <f t="shared" si="346"/>
        <v>41226.017361111109</v>
      </c>
      <c r="R3151" s="8">
        <f t="shared" si="347"/>
        <v>41250.083333333336</v>
      </c>
      <c r="S3151" t="s">
        <v>8271</v>
      </c>
      <c r="T3151" t="str">
        <f t="shared" si="348"/>
        <v>theater</v>
      </c>
      <c r="U3151" t="str">
        <f t="shared" si="349"/>
        <v>plays</v>
      </c>
    </row>
    <row r="3152" spans="1:21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14">
        <f t="shared" si="343"/>
        <v>33.990384615384613</v>
      </c>
      <c r="N3152" t="b">
        <v>1</v>
      </c>
      <c r="O3152" s="5">
        <f t="shared" si="344"/>
        <v>1.01</v>
      </c>
      <c r="P3152" s="14">
        <f t="shared" si="345"/>
        <v>33.990384615384613</v>
      </c>
      <c r="Q3152" s="8">
        <f t="shared" si="346"/>
        <v>40478.263923611114</v>
      </c>
      <c r="R3152" s="8">
        <f t="shared" si="347"/>
        <v>40568.166666666664</v>
      </c>
      <c r="S3152" t="s">
        <v>8271</v>
      </c>
      <c r="T3152" t="str">
        <f t="shared" si="348"/>
        <v>theater</v>
      </c>
      <c r="U3152" t="str">
        <f t="shared" si="349"/>
        <v>plays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14">
        <f t="shared" si="343"/>
        <v>103.35294117647059</v>
      </c>
      <c r="N3153" t="b">
        <v>1</v>
      </c>
      <c r="O3153" s="5">
        <f t="shared" si="344"/>
        <v>1.004</v>
      </c>
      <c r="P3153" s="14">
        <f t="shared" si="345"/>
        <v>103.35294117647059</v>
      </c>
      <c r="Q3153" s="8">
        <f t="shared" si="346"/>
        <v>41862.83997685185</v>
      </c>
      <c r="R3153" s="8">
        <f t="shared" si="347"/>
        <v>41892.83997685185</v>
      </c>
      <c r="S3153" t="s">
        <v>8271</v>
      </c>
      <c r="T3153" t="str">
        <f t="shared" si="348"/>
        <v>theater</v>
      </c>
      <c r="U3153" t="str">
        <f t="shared" si="349"/>
        <v>plays</v>
      </c>
    </row>
    <row r="3154" spans="1:21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14">
        <f t="shared" si="343"/>
        <v>34.791044776119406</v>
      </c>
      <c r="N3154" t="b">
        <v>1</v>
      </c>
      <c r="O3154" s="5">
        <f t="shared" si="344"/>
        <v>1.0595454545454546</v>
      </c>
      <c r="P3154" s="14">
        <f t="shared" si="345"/>
        <v>34.791044776119406</v>
      </c>
      <c r="Q3154" s="8">
        <f t="shared" si="346"/>
        <v>41550.867673611108</v>
      </c>
      <c r="R3154" s="8">
        <f t="shared" si="347"/>
        <v>41580.867673611108</v>
      </c>
      <c r="S3154" t="s">
        <v>8271</v>
      </c>
      <c r="T3154" t="str">
        <f t="shared" si="348"/>
        <v>theater</v>
      </c>
      <c r="U3154" t="str">
        <f t="shared" si="349"/>
        <v>plays</v>
      </c>
    </row>
    <row r="3155" spans="1:21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14">
        <f t="shared" si="343"/>
        <v>41.773858921161825</v>
      </c>
      <c r="N3155" t="b">
        <v>1</v>
      </c>
      <c r="O3155" s="5">
        <f t="shared" si="344"/>
        <v>3.3558333333333334</v>
      </c>
      <c r="P3155" s="14">
        <f t="shared" si="345"/>
        <v>41.773858921161825</v>
      </c>
      <c r="Q3155" s="8">
        <f t="shared" si="346"/>
        <v>40633.154363425929</v>
      </c>
      <c r="R3155" s="8">
        <f t="shared" si="347"/>
        <v>40664.207638888889</v>
      </c>
      <c r="S3155" t="s">
        <v>8271</v>
      </c>
      <c r="T3155" t="str">
        <f t="shared" si="348"/>
        <v>theater</v>
      </c>
      <c r="U3155" t="str">
        <f t="shared" si="349"/>
        <v>plays</v>
      </c>
    </row>
    <row r="3156" spans="1:21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14">
        <f t="shared" si="343"/>
        <v>64.268292682926827</v>
      </c>
      <c r="N3156" t="b">
        <v>1</v>
      </c>
      <c r="O3156" s="5">
        <f t="shared" si="344"/>
        <v>1.1292857142857142</v>
      </c>
      <c r="P3156" s="14">
        <f t="shared" si="345"/>
        <v>64.268292682926827</v>
      </c>
      <c r="Q3156" s="8">
        <f t="shared" si="346"/>
        <v>40970.875671296293</v>
      </c>
      <c r="R3156" s="8">
        <f t="shared" si="347"/>
        <v>41000.834004629629</v>
      </c>
      <c r="S3156" t="s">
        <v>8271</v>
      </c>
      <c r="T3156" t="str">
        <f t="shared" si="348"/>
        <v>theater</v>
      </c>
      <c r="U3156" t="str">
        <f t="shared" si="349"/>
        <v>plays</v>
      </c>
    </row>
    <row r="3157" spans="1:21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14">
        <f t="shared" si="343"/>
        <v>31.209370860927152</v>
      </c>
      <c r="N3157" t="b">
        <v>1</v>
      </c>
      <c r="O3157" s="5">
        <f t="shared" si="344"/>
        <v>1.885046</v>
      </c>
      <c r="P3157" s="14">
        <f t="shared" si="345"/>
        <v>31.209370860927152</v>
      </c>
      <c r="Q3157" s="8">
        <f t="shared" si="346"/>
        <v>41233.499131944445</v>
      </c>
      <c r="R3157" s="8">
        <f t="shared" si="347"/>
        <v>41263.499131944445</v>
      </c>
      <c r="S3157" t="s">
        <v>8271</v>
      </c>
      <c r="T3157" t="str">
        <f t="shared" si="348"/>
        <v>theater</v>
      </c>
      <c r="U3157" t="str">
        <f t="shared" si="349"/>
        <v>plays</v>
      </c>
    </row>
    <row r="3158" spans="1:21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14">
        <f t="shared" si="343"/>
        <v>62.921348314606739</v>
      </c>
      <c r="N3158" t="b">
        <v>1</v>
      </c>
      <c r="O3158" s="5">
        <f t="shared" si="344"/>
        <v>1.0181818181818181</v>
      </c>
      <c r="P3158" s="14">
        <f t="shared" si="345"/>
        <v>62.921348314606739</v>
      </c>
      <c r="Q3158" s="8">
        <f t="shared" si="346"/>
        <v>41026.953055555554</v>
      </c>
      <c r="R3158" s="8">
        <f t="shared" si="347"/>
        <v>41061.953055555554</v>
      </c>
      <c r="S3158" t="s">
        <v>8271</v>
      </c>
      <c r="T3158" t="str">
        <f t="shared" si="348"/>
        <v>theater</v>
      </c>
      <c r="U3158" t="str">
        <f t="shared" si="349"/>
        <v>plays</v>
      </c>
    </row>
    <row r="3159" spans="1:2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14">
        <f t="shared" si="343"/>
        <v>98.536585365853654</v>
      </c>
      <c r="N3159" t="b">
        <v>1</v>
      </c>
      <c r="O3159" s="5">
        <f t="shared" si="344"/>
        <v>1.01</v>
      </c>
      <c r="P3159" s="14">
        <f t="shared" si="345"/>
        <v>98.536585365853654</v>
      </c>
      <c r="Q3159" s="8">
        <f t="shared" si="346"/>
        <v>41829.788252314815</v>
      </c>
      <c r="R3159" s="8">
        <f t="shared" si="347"/>
        <v>41839.208333333336</v>
      </c>
      <c r="S3159" t="s">
        <v>8271</v>
      </c>
      <c r="T3159" t="str">
        <f t="shared" si="348"/>
        <v>theater</v>
      </c>
      <c r="U3159" t="str">
        <f t="shared" si="349"/>
        <v>plays</v>
      </c>
    </row>
    <row r="3160" spans="1:2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14">
        <f t="shared" si="343"/>
        <v>82.608695652173907</v>
      </c>
      <c r="N3160" t="b">
        <v>1</v>
      </c>
      <c r="O3160" s="5">
        <f t="shared" si="344"/>
        <v>1.1399999999999999</v>
      </c>
      <c r="P3160" s="14">
        <f t="shared" si="345"/>
        <v>82.608695652173907</v>
      </c>
      <c r="Q3160" s="8">
        <f t="shared" si="346"/>
        <v>41447.839722222219</v>
      </c>
      <c r="R3160" s="8">
        <f t="shared" si="347"/>
        <v>41477.839722222219</v>
      </c>
      <c r="S3160" t="s">
        <v>8271</v>
      </c>
      <c r="T3160" t="str">
        <f t="shared" si="348"/>
        <v>theater</v>
      </c>
      <c r="U3160" t="str">
        <f t="shared" si="349"/>
        <v>plays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14">
        <f t="shared" si="343"/>
        <v>38.504230769230773</v>
      </c>
      <c r="N3161" t="b">
        <v>1</v>
      </c>
      <c r="O3161" s="5">
        <f t="shared" si="344"/>
        <v>1.3348133333333334</v>
      </c>
      <c r="P3161" s="14">
        <f t="shared" si="345"/>
        <v>38.504230769230773</v>
      </c>
      <c r="Q3161" s="8">
        <f t="shared" si="346"/>
        <v>40884.066678240742</v>
      </c>
      <c r="R3161" s="8">
        <f t="shared" si="347"/>
        <v>40926.958333333336</v>
      </c>
      <c r="S3161" t="s">
        <v>8271</v>
      </c>
      <c r="T3161" t="str">
        <f t="shared" si="348"/>
        <v>theater</v>
      </c>
      <c r="U3161" t="str">
        <f t="shared" si="349"/>
        <v>plays</v>
      </c>
    </row>
    <row r="3162" spans="1:21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14">
        <f t="shared" si="343"/>
        <v>80.15789473684211</v>
      </c>
      <c r="N3162" t="b">
        <v>1</v>
      </c>
      <c r="O3162" s="5">
        <f t="shared" si="344"/>
        <v>1.0153333333333334</v>
      </c>
      <c r="P3162" s="14">
        <f t="shared" si="345"/>
        <v>80.15789473684211</v>
      </c>
      <c r="Q3162" s="8">
        <f t="shared" si="346"/>
        <v>41841.26489583333</v>
      </c>
      <c r="R3162" s="8">
        <f t="shared" si="347"/>
        <v>41864.207638888889</v>
      </c>
      <c r="S3162" t="s">
        <v>8271</v>
      </c>
      <c r="T3162" t="str">
        <f t="shared" si="348"/>
        <v>theater</v>
      </c>
      <c r="U3162" t="str">
        <f t="shared" si="349"/>
        <v>plays</v>
      </c>
    </row>
    <row r="3163" spans="1:21" ht="28.8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14">
        <f t="shared" si="343"/>
        <v>28.405405405405407</v>
      </c>
      <c r="N3163" t="b">
        <v>1</v>
      </c>
      <c r="O3163" s="5">
        <f t="shared" si="344"/>
        <v>1.0509999999999999</v>
      </c>
      <c r="P3163" s="14">
        <f t="shared" si="345"/>
        <v>28.405405405405407</v>
      </c>
      <c r="Q3163" s="8">
        <f t="shared" si="346"/>
        <v>41897.536134259259</v>
      </c>
      <c r="R3163" s="8">
        <f t="shared" si="347"/>
        <v>41927.536134259259</v>
      </c>
      <c r="S3163" t="s">
        <v>8271</v>
      </c>
      <c r="T3163" t="str">
        <f t="shared" si="348"/>
        <v>theater</v>
      </c>
      <c r="U3163" t="str">
        <f t="shared" si="349"/>
        <v>plays</v>
      </c>
    </row>
    <row r="3164" spans="1:21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14">
        <f t="shared" si="343"/>
        <v>80.730158730158735</v>
      </c>
      <c r="N3164" t="b">
        <v>1</v>
      </c>
      <c r="O3164" s="5">
        <f t="shared" si="344"/>
        <v>1.2715000000000001</v>
      </c>
      <c r="P3164" s="14">
        <f t="shared" si="345"/>
        <v>80.730158730158735</v>
      </c>
      <c r="Q3164" s="8">
        <f t="shared" si="346"/>
        <v>41799.685902777775</v>
      </c>
      <c r="R3164" s="8">
        <f t="shared" si="347"/>
        <v>41827.083333333336</v>
      </c>
      <c r="S3164" t="s">
        <v>8271</v>
      </c>
      <c r="T3164" t="str">
        <f t="shared" si="348"/>
        <v>theater</v>
      </c>
      <c r="U3164" t="str">
        <f t="shared" si="349"/>
        <v>plays</v>
      </c>
    </row>
    <row r="3165" spans="1:21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14">
        <f t="shared" si="343"/>
        <v>200.69444444444446</v>
      </c>
      <c r="N3165" t="b">
        <v>1</v>
      </c>
      <c r="O3165" s="5">
        <f t="shared" si="344"/>
        <v>1.1115384615384616</v>
      </c>
      <c r="P3165" s="14">
        <f t="shared" si="345"/>
        <v>200.69444444444446</v>
      </c>
      <c r="Q3165" s="8">
        <f t="shared" si="346"/>
        <v>41775.753761574073</v>
      </c>
      <c r="R3165" s="8">
        <f t="shared" si="347"/>
        <v>41805.753761574073</v>
      </c>
      <c r="S3165" t="s">
        <v>8271</v>
      </c>
      <c r="T3165" t="str">
        <f t="shared" si="348"/>
        <v>theater</v>
      </c>
      <c r="U3165" t="str">
        <f t="shared" si="349"/>
        <v>plays</v>
      </c>
    </row>
    <row r="3166" spans="1:21" ht="28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14">
        <f t="shared" si="343"/>
        <v>37.591549295774648</v>
      </c>
      <c r="N3166" t="b">
        <v>1</v>
      </c>
      <c r="O3166" s="5">
        <f t="shared" si="344"/>
        <v>1.0676000000000001</v>
      </c>
      <c r="P3166" s="14">
        <f t="shared" si="345"/>
        <v>37.591549295774648</v>
      </c>
      <c r="Q3166" s="8">
        <f t="shared" si="346"/>
        <v>41766.80572916667</v>
      </c>
      <c r="R3166" s="8">
        <f t="shared" si="347"/>
        <v>41799.80572916667</v>
      </c>
      <c r="S3166" t="s">
        <v>8271</v>
      </c>
      <c r="T3166" t="str">
        <f t="shared" si="348"/>
        <v>theater</v>
      </c>
      <c r="U3166" t="str">
        <f t="shared" si="349"/>
        <v>plays</v>
      </c>
    </row>
    <row r="3167" spans="1:21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14">
        <f t="shared" si="343"/>
        <v>58.095238095238095</v>
      </c>
      <c r="N3167" t="b">
        <v>1</v>
      </c>
      <c r="O3167" s="5">
        <f t="shared" si="344"/>
        <v>1.6266666666666667</v>
      </c>
      <c r="P3167" s="14">
        <f t="shared" si="345"/>
        <v>58.095238095238095</v>
      </c>
      <c r="Q3167" s="8">
        <f t="shared" si="346"/>
        <v>40644.159259259257</v>
      </c>
      <c r="R3167" s="8">
        <f t="shared" si="347"/>
        <v>40666.165972222225</v>
      </c>
      <c r="S3167" t="s">
        <v>8271</v>
      </c>
      <c r="T3167" t="str">
        <f t="shared" si="348"/>
        <v>theater</v>
      </c>
      <c r="U3167" t="str">
        <f t="shared" si="349"/>
        <v>plays</v>
      </c>
    </row>
    <row r="3168" spans="1:21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14">
        <f t="shared" si="343"/>
        <v>60.300892473118282</v>
      </c>
      <c r="N3168" t="b">
        <v>1</v>
      </c>
      <c r="O3168" s="5">
        <f t="shared" si="344"/>
        <v>1.6022808571428573</v>
      </c>
      <c r="P3168" s="14">
        <f t="shared" si="345"/>
        <v>60.300892473118282</v>
      </c>
      <c r="Q3168" s="8">
        <f t="shared" si="346"/>
        <v>41940.69158564815</v>
      </c>
      <c r="R3168" s="8">
        <f t="shared" si="347"/>
        <v>41969.332638888889</v>
      </c>
      <c r="S3168" t="s">
        <v>8271</v>
      </c>
      <c r="T3168" t="str">
        <f t="shared" si="348"/>
        <v>theater</v>
      </c>
      <c r="U3168" t="str">
        <f t="shared" si="349"/>
        <v>plays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14">
        <f t="shared" si="343"/>
        <v>63.363636363636367</v>
      </c>
      <c r="N3169" t="b">
        <v>1</v>
      </c>
      <c r="O3169" s="5">
        <f t="shared" si="344"/>
        <v>1.1616666666666666</v>
      </c>
      <c r="P3169" s="14">
        <f t="shared" si="345"/>
        <v>63.363636363636367</v>
      </c>
      <c r="Q3169" s="8">
        <f t="shared" si="346"/>
        <v>41839.175706018519</v>
      </c>
      <c r="R3169" s="8">
        <f t="shared" si="347"/>
        <v>41853.175706018519</v>
      </c>
      <c r="S3169" t="s">
        <v>8271</v>
      </c>
      <c r="T3169" t="str">
        <f t="shared" si="348"/>
        <v>theater</v>
      </c>
      <c r="U3169" t="str">
        <f t="shared" si="349"/>
        <v>plays</v>
      </c>
    </row>
    <row r="3170" spans="1:21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14">
        <f t="shared" si="343"/>
        <v>50.901639344262293</v>
      </c>
      <c r="N3170" t="b">
        <v>1</v>
      </c>
      <c r="O3170" s="5">
        <f t="shared" si="344"/>
        <v>1.242</v>
      </c>
      <c r="P3170" s="14">
        <f t="shared" si="345"/>
        <v>50.901639344262293</v>
      </c>
      <c r="Q3170" s="8">
        <f t="shared" si="346"/>
        <v>41772.105937500004</v>
      </c>
      <c r="R3170" s="8">
        <f t="shared" si="347"/>
        <v>41803.916666666664</v>
      </c>
      <c r="S3170" t="s">
        <v>8271</v>
      </c>
      <c r="T3170" t="str">
        <f t="shared" si="348"/>
        <v>theater</v>
      </c>
      <c r="U3170" t="str">
        <f t="shared" si="349"/>
        <v>plays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14">
        <f t="shared" si="343"/>
        <v>100.5</v>
      </c>
      <c r="N3171" t="b">
        <v>1</v>
      </c>
      <c r="O3171" s="5">
        <f t="shared" si="344"/>
        <v>1.030125</v>
      </c>
      <c r="P3171" s="14">
        <f t="shared" si="345"/>
        <v>100.5</v>
      </c>
      <c r="Q3171" s="8">
        <f t="shared" si="346"/>
        <v>41591.737974537034</v>
      </c>
      <c r="R3171" s="8">
        <f t="shared" si="347"/>
        <v>41621.207638888889</v>
      </c>
      <c r="S3171" t="s">
        <v>8271</v>
      </c>
      <c r="T3171" t="str">
        <f t="shared" si="348"/>
        <v>theater</v>
      </c>
      <c r="U3171" t="str">
        <f t="shared" si="349"/>
        <v>plays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14">
        <f t="shared" si="343"/>
        <v>31.619718309859156</v>
      </c>
      <c r="N3172" t="b">
        <v>1</v>
      </c>
      <c r="O3172" s="5">
        <f t="shared" si="344"/>
        <v>1.1225000000000001</v>
      </c>
      <c r="P3172" s="14">
        <f t="shared" si="345"/>
        <v>31.619718309859156</v>
      </c>
      <c r="Q3172" s="8">
        <f t="shared" si="346"/>
        <v>41789.080370370371</v>
      </c>
      <c r="R3172" s="8">
        <f t="shared" si="347"/>
        <v>41822.166666666664</v>
      </c>
      <c r="S3172" t="s">
        <v>8271</v>
      </c>
      <c r="T3172" t="str">
        <f t="shared" si="348"/>
        <v>theater</v>
      </c>
      <c r="U3172" t="str">
        <f t="shared" si="349"/>
        <v>plays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14">
        <f t="shared" si="343"/>
        <v>65.102564102564102</v>
      </c>
      <c r="N3173" t="b">
        <v>1</v>
      </c>
      <c r="O3173" s="5">
        <f t="shared" si="344"/>
        <v>1.0881428571428571</v>
      </c>
      <c r="P3173" s="14">
        <f t="shared" si="345"/>
        <v>65.102564102564102</v>
      </c>
      <c r="Q3173" s="8">
        <f t="shared" si="346"/>
        <v>42466.608310185184</v>
      </c>
      <c r="R3173" s="8">
        <f t="shared" si="347"/>
        <v>42496.608310185184</v>
      </c>
      <c r="S3173" t="s">
        <v>8271</v>
      </c>
      <c r="T3173" t="str">
        <f t="shared" si="348"/>
        <v>theater</v>
      </c>
      <c r="U3173" t="str">
        <f t="shared" si="349"/>
        <v>plays</v>
      </c>
    </row>
    <row r="3174" spans="1:21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14">
        <f t="shared" si="343"/>
        <v>79.310344827586206</v>
      </c>
      <c r="N3174" t="b">
        <v>1</v>
      </c>
      <c r="O3174" s="5">
        <f t="shared" si="344"/>
        <v>1.1499999999999999</v>
      </c>
      <c r="P3174" s="14">
        <f t="shared" si="345"/>
        <v>79.310344827586206</v>
      </c>
      <c r="Q3174" s="8">
        <f t="shared" si="346"/>
        <v>40923.729953703703</v>
      </c>
      <c r="R3174" s="8">
        <f t="shared" si="347"/>
        <v>40953.729953703703</v>
      </c>
      <c r="S3174" t="s">
        <v>8271</v>
      </c>
      <c r="T3174" t="str">
        <f t="shared" si="348"/>
        <v>theater</v>
      </c>
      <c r="U3174" t="str">
        <f t="shared" si="349"/>
        <v>plays</v>
      </c>
    </row>
    <row r="3175" spans="1:21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14">
        <f t="shared" si="343"/>
        <v>139.18918918918919</v>
      </c>
      <c r="N3175" t="b">
        <v>1</v>
      </c>
      <c r="O3175" s="5">
        <f t="shared" si="344"/>
        <v>1.03</v>
      </c>
      <c r="P3175" s="14">
        <f t="shared" si="345"/>
        <v>139.18918918918919</v>
      </c>
      <c r="Q3175" s="8">
        <f t="shared" si="346"/>
        <v>41878.878379629627</v>
      </c>
      <c r="R3175" s="8">
        <f t="shared" si="347"/>
        <v>41908.878379629627</v>
      </c>
      <c r="S3175" t="s">
        <v>8271</v>
      </c>
      <c r="T3175" t="str">
        <f t="shared" si="348"/>
        <v>theater</v>
      </c>
      <c r="U3175" t="str">
        <f t="shared" si="349"/>
        <v>plays</v>
      </c>
    </row>
    <row r="3176" spans="1:21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14">
        <f t="shared" si="343"/>
        <v>131.91304347826087</v>
      </c>
      <c r="N3176" t="b">
        <v>1</v>
      </c>
      <c r="O3176" s="5">
        <f t="shared" si="344"/>
        <v>1.0113333333333334</v>
      </c>
      <c r="P3176" s="14">
        <f t="shared" si="345"/>
        <v>131.91304347826087</v>
      </c>
      <c r="Q3176" s="8">
        <f t="shared" si="346"/>
        <v>41862.864675925928</v>
      </c>
      <c r="R3176" s="8">
        <f t="shared" si="347"/>
        <v>41876.864675925928</v>
      </c>
      <c r="S3176" t="s">
        <v>8271</v>
      </c>
      <c r="T3176" t="str">
        <f t="shared" si="348"/>
        <v>theater</v>
      </c>
      <c r="U3176" t="str">
        <f t="shared" si="349"/>
        <v>plays</v>
      </c>
    </row>
    <row r="3177" spans="1:21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14">
        <f t="shared" si="343"/>
        <v>91.3</v>
      </c>
      <c r="N3177" t="b">
        <v>1</v>
      </c>
      <c r="O3177" s="5">
        <f t="shared" si="344"/>
        <v>1.0955999999999999</v>
      </c>
      <c r="P3177" s="14">
        <f t="shared" si="345"/>
        <v>91.3</v>
      </c>
      <c r="Q3177" s="8">
        <f t="shared" si="346"/>
        <v>40531.886886574073</v>
      </c>
      <c r="R3177" s="8">
        <f t="shared" si="347"/>
        <v>40591.886886574073</v>
      </c>
      <c r="S3177" t="s">
        <v>8271</v>
      </c>
      <c r="T3177" t="str">
        <f t="shared" si="348"/>
        <v>theater</v>
      </c>
      <c r="U3177" t="str">
        <f t="shared" si="349"/>
        <v>plays</v>
      </c>
    </row>
    <row r="3178" spans="1:21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14">
        <f t="shared" si="343"/>
        <v>39.672727272727272</v>
      </c>
      <c r="N3178" t="b">
        <v>1</v>
      </c>
      <c r="O3178" s="5">
        <f t="shared" si="344"/>
        <v>1.148421052631579</v>
      </c>
      <c r="P3178" s="14">
        <f t="shared" si="345"/>
        <v>39.672727272727272</v>
      </c>
      <c r="Q3178" s="8">
        <f t="shared" si="346"/>
        <v>41477.930914351848</v>
      </c>
      <c r="R3178" s="8">
        <f t="shared" si="347"/>
        <v>41504.625</v>
      </c>
      <c r="S3178" t="s">
        <v>8271</v>
      </c>
      <c r="T3178" t="str">
        <f t="shared" si="348"/>
        <v>theater</v>
      </c>
      <c r="U3178" t="str">
        <f t="shared" si="349"/>
        <v>plays</v>
      </c>
    </row>
    <row r="3179" spans="1:21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14">
        <f t="shared" si="343"/>
        <v>57.549019607843135</v>
      </c>
      <c r="N3179" t="b">
        <v>1</v>
      </c>
      <c r="O3179" s="5">
        <f t="shared" si="344"/>
        <v>1.1739999999999999</v>
      </c>
      <c r="P3179" s="14">
        <f t="shared" si="345"/>
        <v>57.549019607843135</v>
      </c>
      <c r="Q3179" s="8">
        <f t="shared" si="346"/>
        <v>41781.666770833333</v>
      </c>
      <c r="R3179" s="8">
        <f t="shared" si="347"/>
        <v>41811.666770833333</v>
      </c>
      <c r="S3179" t="s">
        <v>8271</v>
      </c>
      <c r="T3179" t="str">
        <f t="shared" si="348"/>
        <v>theater</v>
      </c>
      <c r="U3179" t="str">
        <f t="shared" si="349"/>
        <v>plays</v>
      </c>
    </row>
    <row r="3180" spans="1:21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14">
        <f t="shared" si="343"/>
        <v>33.025641025641029</v>
      </c>
      <c r="N3180" t="b">
        <v>1</v>
      </c>
      <c r="O3180" s="5">
        <f t="shared" si="344"/>
        <v>1.7173333333333334</v>
      </c>
      <c r="P3180" s="14">
        <f t="shared" si="345"/>
        <v>33.025641025641029</v>
      </c>
      <c r="Q3180" s="8">
        <f t="shared" si="346"/>
        <v>41806.605034722219</v>
      </c>
      <c r="R3180" s="8">
        <f t="shared" si="347"/>
        <v>41836.605034722219</v>
      </c>
      <c r="S3180" t="s">
        <v>8271</v>
      </c>
      <c r="T3180" t="str">
        <f t="shared" si="348"/>
        <v>theater</v>
      </c>
      <c r="U3180" t="str">
        <f t="shared" si="349"/>
        <v>plays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14">
        <f t="shared" si="343"/>
        <v>77.335806451612896</v>
      </c>
      <c r="N3181" t="b">
        <v>1</v>
      </c>
      <c r="O3181" s="5">
        <f t="shared" si="344"/>
        <v>1.1416238095238094</v>
      </c>
      <c r="P3181" s="14">
        <f t="shared" si="345"/>
        <v>77.335806451612896</v>
      </c>
      <c r="Q3181" s="8">
        <f t="shared" si="346"/>
        <v>41375.702210648145</v>
      </c>
      <c r="R3181" s="8">
        <f t="shared" si="347"/>
        <v>41400.702210648145</v>
      </c>
      <c r="S3181" t="s">
        <v>8271</v>
      </c>
      <c r="T3181" t="str">
        <f t="shared" si="348"/>
        <v>theater</v>
      </c>
      <c r="U3181" t="str">
        <f t="shared" si="349"/>
        <v>plays</v>
      </c>
    </row>
    <row r="3182" spans="1:21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14">
        <f t="shared" si="343"/>
        <v>31.933333333333334</v>
      </c>
      <c r="N3182" t="b">
        <v>1</v>
      </c>
      <c r="O3182" s="5">
        <f t="shared" si="344"/>
        <v>1.1975</v>
      </c>
      <c r="P3182" s="14">
        <f t="shared" si="345"/>
        <v>31.933333333333334</v>
      </c>
      <c r="Q3182" s="8">
        <f t="shared" si="346"/>
        <v>41780.412604166668</v>
      </c>
      <c r="R3182" s="8">
        <f t="shared" si="347"/>
        <v>41810.412604166668</v>
      </c>
      <c r="S3182" t="s">
        <v>8271</v>
      </c>
      <c r="T3182" t="str">
        <f t="shared" si="348"/>
        <v>theater</v>
      </c>
      <c r="U3182" t="str">
        <f t="shared" si="349"/>
        <v>plays</v>
      </c>
    </row>
    <row r="3183" spans="1:21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14">
        <f t="shared" si="343"/>
        <v>36.333333333333336</v>
      </c>
      <c r="N3183" t="b">
        <v>1</v>
      </c>
      <c r="O3183" s="5">
        <f t="shared" si="344"/>
        <v>1.0900000000000001</v>
      </c>
      <c r="P3183" s="14">
        <f t="shared" si="345"/>
        <v>36.333333333333336</v>
      </c>
      <c r="Q3183" s="8">
        <f t="shared" si="346"/>
        <v>41779.310034722221</v>
      </c>
      <c r="R3183" s="8">
        <f t="shared" si="347"/>
        <v>41805.666666666664</v>
      </c>
      <c r="S3183" t="s">
        <v>8271</v>
      </c>
      <c r="T3183" t="str">
        <f t="shared" si="348"/>
        <v>theater</v>
      </c>
      <c r="U3183" t="str">
        <f t="shared" si="349"/>
        <v>plays</v>
      </c>
    </row>
    <row r="3184" spans="1:21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14">
        <f t="shared" si="343"/>
        <v>46.768211920529801</v>
      </c>
      <c r="N3184" t="b">
        <v>1</v>
      </c>
      <c r="O3184" s="5">
        <f t="shared" si="344"/>
        <v>1.0088571428571429</v>
      </c>
      <c r="P3184" s="14">
        <f t="shared" si="345"/>
        <v>46.768211920529801</v>
      </c>
      <c r="Q3184" s="8">
        <f t="shared" si="346"/>
        <v>40883.949317129627</v>
      </c>
      <c r="R3184" s="8">
        <f t="shared" si="347"/>
        <v>40939.708333333336</v>
      </c>
      <c r="S3184" t="s">
        <v>8271</v>
      </c>
      <c r="T3184" t="str">
        <f t="shared" si="348"/>
        <v>theater</v>
      </c>
      <c r="U3184" t="str">
        <f t="shared" si="349"/>
        <v>plays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14">
        <f t="shared" si="343"/>
        <v>40.073529411764703</v>
      </c>
      <c r="N3185" t="b">
        <v>1</v>
      </c>
      <c r="O3185" s="5">
        <f t="shared" si="344"/>
        <v>1.0900000000000001</v>
      </c>
      <c r="P3185" s="14">
        <f t="shared" si="345"/>
        <v>40.073529411764703</v>
      </c>
      <c r="Q3185" s="8">
        <f t="shared" si="346"/>
        <v>41491.79478009259</v>
      </c>
      <c r="R3185" s="8">
        <f t="shared" si="347"/>
        <v>41509.79478009259</v>
      </c>
      <c r="S3185" t="s">
        <v>8271</v>
      </c>
      <c r="T3185" t="str">
        <f t="shared" si="348"/>
        <v>theater</v>
      </c>
      <c r="U3185" t="str">
        <f t="shared" si="349"/>
        <v>plays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14">
        <f t="shared" si="343"/>
        <v>100.21739130434783</v>
      </c>
      <c r="N3186" t="b">
        <v>1</v>
      </c>
      <c r="O3186" s="5">
        <f t="shared" si="344"/>
        <v>1.0720930232558139</v>
      </c>
      <c r="P3186" s="14">
        <f t="shared" si="345"/>
        <v>100.21739130434783</v>
      </c>
      <c r="Q3186" s="8">
        <f t="shared" si="346"/>
        <v>41791.993414351848</v>
      </c>
      <c r="R3186" s="8">
        <f t="shared" si="347"/>
        <v>41821.993414351848</v>
      </c>
      <c r="S3186" t="s">
        <v>8271</v>
      </c>
      <c r="T3186" t="str">
        <f t="shared" si="348"/>
        <v>theater</v>
      </c>
      <c r="U3186" t="str">
        <f t="shared" si="349"/>
        <v>plays</v>
      </c>
    </row>
    <row r="3187" spans="1:21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14">
        <f t="shared" si="343"/>
        <v>41.666666666666664</v>
      </c>
      <c r="N3187" t="b">
        <v>1</v>
      </c>
      <c r="O3187" s="5">
        <f t="shared" si="344"/>
        <v>1</v>
      </c>
      <c r="P3187" s="14">
        <f t="shared" si="345"/>
        <v>41.666666666666664</v>
      </c>
      <c r="Q3187" s="8">
        <f t="shared" si="346"/>
        <v>41829.977326388893</v>
      </c>
      <c r="R3187" s="8">
        <f t="shared" si="347"/>
        <v>41836.977326388893</v>
      </c>
      <c r="S3187" t="s">
        <v>8271</v>
      </c>
      <c r="T3187" t="str">
        <f t="shared" si="348"/>
        <v>theater</v>
      </c>
      <c r="U3187" t="str">
        <f t="shared" si="349"/>
        <v>plays</v>
      </c>
    </row>
    <row r="3188" spans="1:21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14">
        <f t="shared" si="343"/>
        <v>46.714285714285715</v>
      </c>
      <c r="N3188" t="b">
        <v>1</v>
      </c>
      <c r="O3188" s="5">
        <f t="shared" si="344"/>
        <v>1.0218750000000001</v>
      </c>
      <c r="P3188" s="14">
        <f t="shared" si="345"/>
        <v>46.714285714285715</v>
      </c>
      <c r="Q3188" s="8">
        <f t="shared" si="346"/>
        <v>41868.924050925925</v>
      </c>
      <c r="R3188" s="8">
        <f t="shared" si="347"/>
        <v>41898.875</v>
      </c>
      <c r="S3188" t="s">
        <v>8271</v>
      </c>
      <c r="T3188" t="str">
        <f t="shared" si="348"/>
        <v>theater</v>
      </c>
      <c r="U3188" t="str">
        <f t="shared" si="349"/>
        <v>plays</v>
      </c>
    </row>
    <row r="3189" spans="1:21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14">
        <f t="shared" si="343"/>
        <v>71.491803278688522</v>
      </c>
      <c r="N3189" t="b">
        <v>1</v>
      </c>
      <c r="O3189" s="5">
        <f t="shared" si="344"/>
        <v>1.1629333333333334</v>
      </c>
      <c r="P3189" s="14">
        <f t="shared" si="345"/>
        <v>71.491803278688522</v>
      </c>
      <c r="Q3189" s="8">
        <f t="shared" si="346"/>
        <v>41835.666354166664</v>
      </c>
      <c r="R3189" s="8">
        <f t="shared" si="347"/>
        <v>41855.666354166664</v>
      </c>
      <c r="S3189" t="s">
        <v>8271</v>
      </c>
      <c r="T3189" t="str">
        <f t="shared" si="348"/>
        <v>theater</v>
      </c>
      <c r="U3189" t="str">
        <f t="shared" si="349"/>
        <v>plays</v>
      </c>
    </row>
    <row r="3190" spans="1:21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14">
        <f t="shared" si="343"/>
        <v>14.444444444444445</v>
      </c>
      <c r="N3190" t="b">
        <v>0</v>
      </c>
      <c r="O3190" s="5">
        <f t="shared" si="344"/>
        <v>0.65</v>
      </c>
      <c r="P3190" s="14">
        <f t="shared" si="345"/>
        <v>14.444444444444445</v>
      </c>
      <c r="Q3190" s="8">
        <f t="shared" si="346"/>
        <v>42144.415532407409</v>
      </c>
      <c r="R3190" s="8">
        <f t="shared" si="347"/>
        <v>42165.415532407409</v>
      </c>
      <c r="S3190" t="s">
        <v>8305</v>
      </c>
      <c r="T3190" t="str">
        <f t="shared" si="348"/>
        <v>theater</v>
      </c>
      <c r="U3190" t="str">
        <f t="shared" si="349"/>
        <v>musical</v>
      </c>
    </row>
    <row r="3191" spans="1:21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14">
        <f t="shared" si="343"/>
        <v>356.84210526315792</v>
      </c>
      <c r="N3191" t="b">
        <v>0</v>
      </c>
      <c r="O3191" s="5">
        <f t="shared" si="344"/>
        <v>0.12327272727272727</v>
      </c>
      <c r="P3191" s="14">
        <f t="shared" si="345"/>
        <v>356.84210526315792</v>
      </c>
      <c r="Q3191" s="8">
        <f t="shared" si="346"/>
        <v>42118.346435185187</v>
      </c>
      <c r="R3191" s="8">
        <f t="shared" si="347"/>
        <v>42148.346435185187</v>
      </c>
      <c r="S3191" t="s">
        <v>8305</v>
      </c>
      <c r="T3191" t="str">
        <f t="shared" si="348"/>
        <v>theater</v>
      </c>
      <c r="U3191" t="str">
        <f t="shared" si="349"/>
        <v>musical</v>
      </c>
    </row>
    <row r="3192" spans="1:21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14" t="e">
        <f t="shared" si="343"/>
        <v>#DIV/0!</v>
      </c>
      <c r="N3192" t="b">
        <v>0</v>
      </c>
      <c r="O3192" s="5">
        <f t="shared" si="344"/>
        <v>0</v>
      </c>
      <c r="P3192" s="14" t="e">
        <f t="shared" si="345"/>
        <v>#DIV/0!</v>
      </c>
      <c r="Q3192" s="8">
        <f t="shared" si="346"/>
        <v>42683.151331018518</v>
      </c>
      <c r="R3192" s="8">
        <f t="shared" si="347"/>
        <v>42713.192997685182</v>
      </c>
      <c r="S3192" t="s">
        <v>8305</v>
      </c>
      <c r="T3192" t="str">
        <f t="shared" si="348"/>
        <v>theater</v>
      </c>
      <c r="U3192" t="str">
        <f t="shared" si="349"/>
        <v>musical</v>
      </c>
    </row>
    <row r="3193" spans="1:21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14">
        <f t="shared" si="343"/>
        <v>37.75</v>
      </c>
      <c r="N3193" t="b">
        <v>0</v>
      </c>
      <c r="O3193" s="5">
        <f t="shared" si="344"/>
        <v>4.0266666666666666E-2</v>
      </c>
      <c r="P3193" s="14">
        <f t="shared" si="345"/>
        <v>37.75</v>
      </c>
      <c r="Q3193" s="8">
        <f t="shared" si="346"/>
        <v>42538.755428240736</v>
      </c>
      <c r="R3193" s="8">
        <f t="shared" si="347"/>
        <v>42598.755428240736</v>
      </c>
      <c r="S3193" t="s">
        <v>8305</v>
      </c>
      <c r="T3193" t="str">
        <f t="shared" si="348"/>
        <v>theater</v>
      </c>
      <c r="U3193" t="str">
        <f t="shared" si="349"/>
        <v>musical</v>
      </c>
    </row>
    <row r="3194" spans="1:21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14">
        <f t="shared" si="343"/>
        <v>12.75</v>
      </c>
      <c r="N3194" t="b">
        <v>0</v>
      </c>
      <c r="O3194" s="5">
        <f t="shared" si="344"/>
        <v>1.0200000000000001E-2</v>
      </c>
      <c r="P3194" s="14">
        <f t="shared" si="345"/>
        <v>12.75</v>
      </c>
      <c r="Q3194" s="8">
        <f t="shared" si="346"/>
        <v>42018.94049768518</v>
      </c>
      <c r="R3194" s="8">
        <f t="shared" si="347"/>
        <v>42063.916666666672</v>
      </c>
      <c r="S3194" t="s">
        <v>8305</v>
      </c>
      <c r="T3194" t="str">
        <f t="shared" si="348"/>
        <v>theater</v>
      </c>
      <c r="U3194" t="str">
        <f t="shared" si="349"/>
        <v>musical</v>
      </c>
    </row>
    <row r="3195" spans="1:21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14">
        <f t="shared" si="343"/>
        <v>24.458333333333332</v>
      </c>
      <c r="N3195" t="b">
        <v>0</v>
      </c>
      <c r="O3195" s="5">
        <f t="shared" si="344"/>
        <v>0.1174</v>
      </c>
      <c r="P3195" s="14">
        <f t="shared" si="345"/>
        <v>24.458333333333332</v>
      </c>
      <c r="Q3195" s="8">
        <f t="shared" si="346"/>
        <v>42010.968240740738</v>
      </c>
      <c r="R3195" s="8">
        <f t="shared" si="347"/>
        <v>42055.968240740738</v>
      </c>
      <c r="S3195" t="s">
        <v>8305</v>
      </c>
      <c r="T3195" t="str">
        <f t="shared" si="348"/>
        <v>theater</v>
      </c>
      <c r="U3195" t="str">
        <f t="shared" si="349"/>
        <v>musical</v>
      </c>
    </row>
    <row r="3196" spans="1:21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14" t="e">
        <f t="shared" si="343"/>
        <v>#DIV/0!</v>
      </c>
      <c r="N3196" t="b">
        <v>0</v>
      </c>
      <c r="O3196" s="5">
        <f t="shared" si="344"/>
        <v>0</v>
      </c>
      <c r="P3196" s="14" t="e">
        <f t="shared" si="345"/>
        <v>#DIV/0!</v>
      </c>
      <c r="Q3196" s="8">
        <f t="shared" si="346"/>
        <v>42182.062476851846</v>
      </c>
      <c r="R3196" s="8">
        <f t="shared" si="347"/>
        <v>42212.062476851846</v>
      </c>
      <c r="S3196" t="s">
        <v>8305</v>
      </c>
      <c r="T3196" t="str">
        <f t="shared" si="348"/>
        <v>theater</v>
      </c>
      <c r="U3196" t="str">
        <f t="shared" si="349"/>
        <v>musical</v>
      </c>
    </row>
    <row r="3197" spans="1:21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14">
        <f t="shared" si="343"/>
        <v>53.07692307692308</v>
      </c>
      <c r="N3197" t="b">
        <v>0</v>
      </c>
      <c r="O3197" s="5">
        <f t="shared" si="344"/>
        <v>0.59142857142857141</v>
      </c>
      <c r="P3197" s="14">
        <f t="shared" si="345"/>
        <v>53.07692307692308</v>
      </c>
      <c r="Q3197" s="8">
        <f t="shared" si="346"/>
        <v>42017.594236111108</v>
      </c>
      <c r="R3197" s="8">
        <f t="shared" si="347"/>
        <v>42047.594236111108</v>
      </c>
      <c r="S3197" t="s">
        <v>8305</v>
      </c>
      <c r="T3197" t="str">
        <f t="shared" si="348"/>
        <v>theater</v>
      </c>
      <c r="U3197" t="str">
        <f t="shared" si="349"/>
        <v>musical</v>
      </c>
    </row>
    <row r="3198" spans="1:21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14">
        <f t="shared" si="343"/>
        <v>300</v>
      </c>
      <c r="N3198" t="b">
        <v>0</v>
      </c>
      <c r="O3198" s="5">
        <f t="shared" si="344"/>
        <v>5.9999999999999995E-4</v>
      </c>
      <c r="P3198" s="14">
        <f t="shared" si="345"/>
        <v>300</v>
      </c>
      <c r="Q3198" s="8">
        <f t="shared" si="346"/>
        <v>42157.598090277781</v>
      </c>
      <c r="R3198" s="8">
        <f t="shared" si="347"/>
        <v>42217.583333333328</v>
      </c>
      <c r="S3198" t="s">
        <v>8305</v>
      </c>
      <c r="T3198" t="str">
        <f t="shared" si="348"/>
        <v>theater</v>
      </c>
      <c r="U3198" t="str">
        <f t="shared" si="349"/>
        <v>musical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14">
        <f t="shared" si="343"/>
        <v>286.25</v>
      </c>
      <c r="N3199" t="b">
        <v>0</v>
      </c>
      <c r="O3199" s="5">
        <f t="shared" si="344"/>
        <v>0.1145</v>
      </c>
      <c r="P3199" s="14">
        <f t="shared" si="345"/>
        <v>286.25</v>
      </c>
      <c r="Q3199" s="8">
        <f t="shared" si="346"/>
        <v>42009.493263888886</v>
      </c>
      <c r="R3199" s="8">
        <f t="shared" si="347"/>
        <v>42039.493263888886</v>
      </c>
      <c r="S3199" t="s">
        <v>8305</v>
      </c>
      <c r="T3199" t="str">
        <f t="shared" si="348"/>
        <v>theater</v>
      </c>
      <c r="U3199" t="str">
        <f t="shared" si="349"/>
        <v>musical</v>
      </c>
    </row>
    <row r="3200" spans="1:21" ht="28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14">
        <f t="shared" si="343"/>
        <v>36.666666666666664</v>
      </c>
      <c r="N3200" t="b">
        <v>0</v>
      </c>
      <c r="O3200" s="5">
        <f t="shared" si="344"/>
        <v>3.6666666666666666E-3</v>
      </c>
      <c r="P3200" s="14">
        <f t="shared" si="345"/>
        <v>36.666666666666664</v>
      </c>
      <c r="Q3200" s="8">
        <f t="shared" si="346"/>
        <v>42013.424502314811</v>
      </c>
      <c r="R3200" s="8">
        <f t="shared" si="347"/>
        <v>42051.424502314811</v>
      </c>
      <c r="S3200" t="s">
        <v>8305</v>
      </c>
      <c r="T3200" t="str">
        <f t="shared" si="348"/>
        <v>theater</v>
      </c>
      <c r="U3200" t="str">
        <f t="shared" si="349"/>
        <v>musical</v>
      </c>
    </row>
    <row r="3201" spans="1:21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14">
        <f t="shared" si="343"/>
        <v>49.20754716981132</v>
      </c>
      <c r="N3201" t="b">
        <v>0</v>
      </c>
      <c r="O3201" s="5">
        <f t="shared" si="344"/>
        <v>0.52159999999999995</v>
      </c>
      <c r="P3201" s="14">
        <f t="shared" si="345"/>
        <v>49.20754716981132</v>
      </c>
      <c r="Q3201" s="8">
        <f t="shared" si="346"/>
        <v>41858.761782407404</v>
      </c>
      <c r="R3201" s="8">
        <f t="shared" si="347"/>
        <v>41888.875</v>
      </c>
      <c r="S3201" t="s">
        <v>8305</v>
      </c>
      <c r="T3201" t="str">
        <f t="shared" si="348"/>
        <v>theater</v>
      </c>
      <c r="U3201" t="str">
        <f t="shared" si="349"/>
        <v>musical</v>
      </c>
    </row>
    <row r="3202" spans="1:21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14">
        <f t="shared" ref="M3202:M3265" si="350">$E3202/$L3202</f>
        <v>1</v>
      </c>
      <c r="N3202" t="b">
        <v>0</v>
      </c>
      <c r="O3202" s="5">
        <f t="shared" ref="O3202:O3265" si="351">E3202/D3202</f>
        <v>2.0000000000000002E-5</v>
      </c>
      <c r="P3202" s="14">
        <f t="shared" ref="P3202:P3265" si="352">$E3202/$L3202</f>
        <v>1</v>
      </c>
      <c r="Q3202" s="8">
        <f t="shared" ref="Q3202:Q3265" si="353">(((J3202/60)/60)/24)+DATE(1970,1,1)</f>
        <v>42460.320613425924</v>
      </c>
      <c r="R3202" s="8">
        <f t="shared" ref="R3202:R3265" si="354">(((I3202/60)/60)/24)+DATE(1970,1,1)</f>
        <v>42490.231944444444</v>
      </c>
      <c r="S3202" t="s">
        <v>8305</v>
      </c>
      <c r="T3202" t="str">
        <f t="shared" ref="T3202:T3265" si="355">LEFT(S3202, SEARCH("/",S3202,1)-1)</f>
        <v>theater</v>
      </c>
      <c r="U3202" t="str">
        <f t="shared" ref="U3202:U3265" si="356">RIGHT(S3202,LEN(S3202)-SEARCH("/",S3202,1))</f>
        <v>musical</v>
      </c>
    </row>
    <row r="3203" spans="1:21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14">
        <f t="shared" si="350"/>
        <v>12.5</v>
      </c>
      <c r="N3203" t="b">
        <v>0</v>
      </c>
      <c r="O3203" s="5">
        <f t="shared" si="351"/>
        <v>1.2500000000000001E-2</v>
      </c>
      <c r="P3203" s="14">
        <f t="shared" si="352"/>
        <v>12.5</v>
      </c>
      <c r="Q3203" s="8">
        <f t="shared" si="353"/>
        <v>41861.767094907409</v>
      </c>
      <c r="R3203" s="8">
        <f t="shared" si="354"/>
        <v>41882.767094907409</v>
      </c>
      <c r="S3203" t="s">
        <v>8305</v>
      </c>
      <c r="T3203" t="str">
        <f t="shared" si="355"/>
        <v>theater</v>
      </c>
      <c r="U3203" t="str">
        <f t="shared" si="356"/>
        <v>musical</v>
      </c>
    </row>
    <row r="3204" spans="1:21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14">
        <f t="shared" si="350"/>
        <v>109.04</v>
      </c>
      <c r="N3204" t="b">
        <v>0</v>
      </c>
      <c r="O3204" s="5">
        <f t="shared" si="351"/>
        <v>0.54520000000000002</v>
      </c>
      <c r="P3204" s="14">
        <f t="shared" si="352"/>
        <v>109.04</v>
      </c>
      <c r="Q3204" s="8">
        <f t="shared" si="353"/>
        <v>42293.853541666671</v>
      </c>
      <c r="R3204" s="8">
        <f t="shared" si="354"/>
        <v>42352.249305555553</v>
      </c>
      <c r="S3204" t="s">
        <v>8305</v>
      </c>
      <c r="T3204" t="str">
        <f t="shared" si="355"/>
        <v>theater</v>
      </c>
      <c r="U3204" t="str">
        <f t="shared" si="356"/>
        <v>musical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14">
        <f t="shared" si="350"/>
        <v>41.666666666666664</v>
      </c>
      <c r="N3205" t="b">
        <v>0</v>
      </c>
      <c r="O3205" s="5">
        <f t="shared" si="351"/>
        <v>0.25</v>
      </c>
      <c r="P3205" s="14">
        <f t="shared" si="352"/>
        <v>41.666666666666664</v>
      </c>
      <c r="Q3205" s="8">
        <f t="shared" si="353"/>
        <v>42242.988680555558</v>
      </c>
      <c r="R3205" s="8">
        <f t="shared" si="354"/>
        <v>42272.988680555558</v>
      </c>
      <c r="S3205" t="s">
        <v>8305</v>
      </c>
      <c r="T3205" t="str">
        <f t="shared" si="355"/>
        <v>theater</v>
      </c>
      <c r="U3205" t="str">
        <f t="shared" si="356"/>
        <v>musical</v>
      </c>
    </row>
    <row r="3206" spans="1:21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14" t="e">
        <f t="shared" si="350"/>
        <v>#DIV/0!</v>
      </c>
      <c r="N3206" t="b">
        <v>0</v>
      </c>
      <c r="O3206" s="5">
        <f t="shared" si="351"/>
        <v>0</v>
      </c>
      <c r="P3206" s="14" t="e">
        <f t="shared" si="352"/>
        <v>#DIV/0!</v>
      </c>
      <c r="Q3206" s="8">
        <f t="shared" si="353"/>
        <v>42172.686099537037</v>
      </c>
      <c r="R3206" s="8">
        <f t="shared" si="354"/>
        <v>42202.676388888889</v>
      </c>
      <c r="S3206" t="s">
        <v>8305</v>
      </c>
      <c r="T3206" t="str">
        <f t="shared" si="355"/>
        <v>theater</v>
      </c>
      <c r="U3206" t="str">
        <f t="shared" si="356"/>
        <v>musical</v>
      </c>
    </row>
    <row r="3207" spans="1:21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14">
        <f t="shared" si="350"/>
        <v>22.75</v>
      </c>
      <c r="N3207" t="b">
        <v>0</v>
      </c>
      <c r="O3207" s="5">
        <f t="shared" si="351"/>
        <v>3.4125000000000003E-2</v>
      </c>
      <c r="P3207" s="14">
        <f t="shared" si="352"/>
        <v>22.75</v>
      </c>
      <c r="Q3207" s="8">
        <f t="shared" si="353"/>
        <v>42095.374675925923</v>
      </c>
      <c r="R3207" s="8">
        <f t="shared" si="354"/>
        <v>42125.374675925923</v>
      </c>
      <c r="S3207" t="s">
        <v>8305</v>
      </c>
      <c r="T3207" t="str">
        <f t="shared" si="355"/>
        <v>theater</v>
      </c>
      <c r="U3207" t="str">
        <f t="shared" si="356"/>
        <v>musical</v>
      </c>
    </row>
    <row r="3208" spans="1:21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14" t="e">
        <f t="shared" si="350"/>
        <v>#DIV/0!</v>
      </c>
      <c r="N3208" t="b">
        <v>0</v>
      </c>
      <c r="O3208" s="5">
        <f t="shared" si="351"/>
        <v>0</v>
      </c>
      <c r="P3208" s="14" t="e">
        <f t="shared" si="352"/>
        <v>#DIV/0!</v>
      </c>
      <c r="Q3208" s="8">
        <f t="shared" si="353"/>
        <v>42236.276053240741</v>
      </c>
      <c r="R3208" s="8">
        <f t="shared" si="354"/>
        <v>42266.276053240741</v>
      </c>
      <c r="S3208" t="s">
        <v>8305</v>
      </c>
      <c r="T3208" t="str">
        <f t="shared" si="355"/>
        <v>theater</v>
      </c>
      <c r="U3208" t="str">
        <f t="shared" si="356"/>
        <v>musical</v>
      </c>
    </row>
    <row r="3209" spans="1:21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14">
        <f t="shared" si="350"/>
        <v>70.833333333333329</v>
      </c>
      <c r="N3209" t="b">
        <v>0</v>
      </c>
      <c r="O3209" s="5">
        <f t="shared" si="351"/>
        <v>0.46363636363636362</v>
      </c>
      <c r="P3209" s="14">
        <f t="shared" si="352"/>
        <v>70.833333333333329</v>
      </c>
      <c r="Q3209" s="8">
        <f t="shared" si="353"/>
        <v>42057.277858796297</v>
      </c>
      <c r="R3209" s="8">
        <f t="shared" si="354"/>
        <v>42117.236192129625</v>
      </c>
      <c r="S3209" t="s">
        <v>8305</v>
      </c>
      <c r="T3209" t="str">
        <f t="shared" si="355"/>
        <v>theater</v>
      </c>
      <c r="U3209" t="str">
        <f t="shared" si="356"/>
        <v>musical</v>
      </c>
    </row>
    <row r="3210" spans="1:21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14">
        <f t="shared" si="350"/>
        <v>63.109756097560975</v>
      </c>
      <c r="N3210" t="b">
        <v>1</v>
      </c>
      <c r="O3210" s="5">
        <f t="shared" si="351"/>
        <v>1.0349999999999999</v>
      </c>
      <c r="P3210" s="14">
        <f t="shared" si="352"/>
        <v>63.109756097560975</v>
      </c>
      <c r="Q3210" s="8">
        <f t="shared" si="353"/>
        <v>41827.605057870373</v>
      </c>
      <c r="R3210" s="8">
        <f t="shared" si="354"/>
        <v>41848.605057870373</v>
      </c>
      <c r="S3210" t="s">
        <v>8271</v>
      </c>
      <c r="T3210" t="str">
        <f t="shared" si="355"/>
        <v>theater</v>
      </c>
      <c r="U3210" t="str">
        <f t="shared" si="356"/>
        <v>plays</v>
      </c>
    </row>
    <row r="3211" spans="1:21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14">
        <f t="shared" si="350"/>
        <v>50.157964601769912</v>
      </c>
      <c r="N3211" t="b">
        <v>1</v>
      </c>
      <c r="O3211" s="5">
        <f t="shared" si="351"/>
        <v>1.1932315789473684</v>
      </c>
      <c r="P3211" s="14">
        <f t="shared" si="352"/>
        <v>50.157964601769912</v>
      </c>
      <c r="Q3211" s="8">
        <f t="shared" si="353"/>
        <v>41778.637245370373</v>
      </c>
      <c r="R3211" s="8">
        <f t="shared" si="354"/>
        <v>41810.958333333336</v>
      </c>
      <c r="S3211" t="s">
        <v>8271</v>
      </c>
      <c r="T3211" t="str">
        <f t="shared" si="355"/>
        <v>theater</v>
      </c>
      <c r="U3211" t="str">
        <f t="shared" si="356"/>
        <v>plays</v>
      </c>
    </row>
    <row r="3212" spans="1:21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14">
        <f t="shared" si="350"/>
        <v>62.883333333333333</v>
      </c>
      <c r="N3212" t="b">
        <v>1</v>
      </c>
      <c r="O3212" s="5">
        <f t="shared" si="351"/>
        <v>1.2576666666666667</v>
      </c>
      <c r="P3212" s="14">
        <f t="shared" si="352"/>
        <v>62.883333333333333</v>
      </c>
      <c r="Q3212" s="8">
        <f t="shared" si="353"/>
        <v>41013.936562499999</v>
      </c>
      <c r="R3212" s="8">
        <f t="shared" si="354"/>
        <v>41061.165972222225</v>
      </c>
      <c r="S3212" t="s">
        <v>8271</v>
      </c>
      <c r="T3212" t="str">
        <f t="shared" si="355"/>
        <v>theater</v>
      </c>
      <c r="U3212" t="str">
        <f t="shared" si="356"/>
        <v>plays</v>
      </c>
    </row>
    <row r="3213" spans="1:21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14">
        <f t="shared" si="350"/>
        <v>85.531055900621112</v>
      </c>
      <c r="N3213" t="b">
        <v>1</v>
      </c>
      <c r="O3213" s="5">
        <f t="shared" si="351"/>
        <v>1.1974347826086957</v>
      </c>
      <c r="P3213" s="14">
        <f t="shared" si="352"/>
        <v>85.531055900621112</v>
      </c>
      <c r="Q3213" s="8">
        <f t="shared" si="353"/>
        <v>41834.586574074077</v>
      </c>
      <c r="R3213" s="8">
        <f t="shared" si="354"/>
        <v>41866.083333333336</v>
      </c>
      <c r="S3213" t="s">
        <v>8271</v>
      </c>
      <c r="T3213" t="str">
        <f t="shared" si="355"/>
        <v>theater</v>
      </c>
      <c r="U3213" t="str">
        <f t="shared" si="356"/>
        <v>plays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14">
        <f t="shared" si="350"/>
        <v>53.723404255319146</v>
      </c>
      <c r="N3214" t="b">
        <v>1</v>
      </c>
      <c r="O3214" s="5">
        <f t="shared" si="351"/>
        <v>1.2625</v>
      </c>
      <c r="P3214" s="14">
        <f t="shared" si="352"/>
        <v>53.723404255319146</v>
      </c>
      <c r="Q3214" s="8">
        <f t="shared" si="353"/>
        <v>41829.795729166668</v>
      </c>
      <c r="R3214" s="8">
        <f t="shared" si="354"/>
        <v>41859.795729166668</v>
      </c>
      <c r="S3214" t="s">
        <v>8271</v>
      </c>
      <c r="T3214" t="str">
        <f t="shared" si="355"/>
        <v>theater</v>
      </c>
      <c r="U3214" t="str">
        <f t="shared" si="356"/>
        <v>plays</v>
      </c>
    </row>
    <row r="3215" spans="1:21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14">
        <f t="shared" si="350"/>
        <v>127.80851063829788</v>
      </c>
      <c r="N3215" t="b">
        <v>1</v>
      </c>
      <c r="O3215" s="5">
        <f t="shared" si="351"/>
        <v>1.0011666666666668</v>
      </c>
      <c r="P3215" s="14">
        <f t="shared" si="352"/>
        <v>127.80851063829788</v>
      </c>
      <c r="Q3215" s="8">
        <f t="shared" si="353"/>
        <v>42171.763414351852</v>
      </c>
      <c r="R3215" s="8">
        <f t="shared" si="354"/>
        <v>42211.763414351852</v>
      </c>
      <c r="S3215" t="s">
        <v>8271</v>
      </c>
      <c r="T3215" t="str">
        <f t="shared" si="355"/>
        <v>theater</v>
      </c>
      <c r="U3215" t="str">
        <f t="shared" si="356"/>
        <v>plays</v>
      </c>
    </row>
    <row r="3216" spans="1:21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14">
        <f t="shared" si="350"/>
        <v>106.57391304347826</v>
      </c>
      <c r="N3216" t="b">
        <v>1</v>
      </c>
      <c r="O3216" s="5">
        <f t="shared" si="351"/>
        <v>1.0213333333333334</v>
      </c>
      <c r="P3216" s="14">
        <f t="shared" si="352"/>
        <v>106.57391304347826</v>
      </c>
      <c r="Q3216" s="8">
        <f t="shared" si="353"/>
        <v>42337.792511574073</v>
      </c>
      <c r="R3216" s="8">
        <f t="shared" si="354"/>
        <v>42374.996527777781</v>
      </c>
      <c r="S3216" t="s">
        <v>8271</v>
      </c>
      <c r="T3216" t="str">
        <f t="shared" si="355"/>
        <v>theater</v>
      </c>
      <c r="U3216" t="str">
        <f t="shared" si="356"/>
        <v>plays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14">
        <f t="shared" si="350"/>
        <v>262.11194029850748</v>
      </c>
      <c r="N3217" t="b">
        <v>1</v>
      </c>
      <c r="O3217" s="5">
        <f t="shared" si="351"/>
        <v>1.0035142857142858</v>
      </c>
      <c r="P3217" s="14">
        <f t="shared" si="352"/>
        <v>262.11194029850748</v>
      </c>
      <c r="Q3217" s="8">
        <f t="shared" si="353"/>
        <v>42219.665173611109</v>
      </c>
      <c r="R3217" s="8">
        <f t="shared" si="354"/>
        <v>42257.165972222225</v>
      </c>
      <c r="S3217" t="s">
        <v>8271</v>
      </c>
      <c r="T3217" t="str">
        <f t="shared" si="355"/>
        <v>theater</v>
      </c>
      <c r="U3217" t="str">
        <f t="shared" si="356"/>
        <v>plays</v>
      </c>
    </row>
    <row r="3218" spans="1:21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14">
        <f t="shared" si="350"/>
        <v>57.171428571428571</v>
      </c>
      <c r="N3218" t="b">
        <v>1</v>
      </c>
      <c r="O3218" s="5">
        <f t="shared" si="351"/>
        <v>1.0004999999999999</v>
      </c>
      <c r="P3218" s="14">
        <f t="shared" si="352"/>
        <v>57.171428571428571</v>
      </c>
      <c r="Q3218" s="8">
        <f t="shared" si="353"/>
        <v>42165.462627314817</v>
      </c>
      <c r="R3218" s="8">
        <f t="shared" si="354"/>
        <v>42196.604166666672</v>
      </c>
      <c r="S3218" t="s">
        <v>8271</v>
      </c>
      <c r="T3218" t="str">
        <f t="shared" si="355"/>
        <v>theater</v>
      </c>
      <c r="U3218" t="str">
        <f t="shared" si="356"/>
        <v>plays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14">
        <f t="shared" si="350"/>
        <v>50.20192307692308</v>
      </c>
      <c r="N3219" t="b">
        <v>1</v>
      </c>
      <c r="O3219" s="5">
        <f t="shared" si="351"/>
        <v>1.1602222222222223</v>
      </c>
      <c r="P3219" s="14">
        <f t="shared" si="352"/>
        <v>50.20192307692308</v>
      </c>
      <c r="Q3219" s="8">
        <f t="shared" si="353"/>
        <v>42648.546111111107</v>
      </c>
      <c r="R3219" s="8">
        <f t="shared" si="354"/>
        <v>42678.546111111107</v>
      </c>
      <c r="S3219" t="s">
        <v>8271</v>
      </c>
      <c r="T3219" t="str">
        <f t="shared" si="355"/>
        <v>theater</v>
      </c>
      <c r="U3219" t="str">
        <f t="shared" si="356"/>
        <v>plays</v>
      </c>
    </row>
    <row r="3220" spans="1:21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14">
        <f t="shared" si="350"/>
        <v>66.586956521739125</v>
      </c>
      <c r="N3220" t="b">
        <v>1</v>
      </c>
      <c r="O3220" s="5">
        <f t="shared" si="351"/>
        <v>1.0209999999999999</v>
      </c>
      <c r="P3220" s="14">
        <f t="shared" si="352"/>
        <v>66.586956521739125</v>
      </c>
      <c r="Q3220" s="8">
        <f t="shared" si="353"/>
        <v>41971.002152777779</v>
      </c>
      <c r="R3220" s="8">
        <f t="shared" si="354"/>
        <v>42004</v>
      </c>
      <c r="S3220" t="s">
        <v>8271</v>
      </c>
      <c r="T3220" t="str">
        <f t="shared" si="355"/>
        <v>theater</v>
      </c>
      <c r="U3220" t="str">
        <f t="shared" si="356"/>
        <v>plays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14">
        <f t="shared" si="350"/>
        <v>168.25210084033614</v>
      </c>
      <c r="N3221" t="b">
        <v>1</v>
      </c>
      <c r="O3221" s="5">
        <f t="shared" si="351"/>
        <v>1.0011000000000001</v>
      </c>
      <c r="P3221" s="14">
        <f t="shared" si="352"/>
        <v>168.25210084033614</v>
      </c>
      <c r="Q3221" s="8">
        <f t="shared" si="353"/>
        <v>42050.983182870375</v>
      </c>
      <c r="R3221" s="8">
        <f t="shared" si="354"/>
        <v>42085.941516203704</v>
      </c>
      <c r="S3221" t="s">
        <v>8271</v>
      </c>
      <c r="T3221" t="str">
        <f t="shared" si="355"/>
        <v>theater</v>
      </c>
      <c r="U3221" t="str">
        <f t="shared" si="356"/>
        <v>plays</v>
      </c>
    </row>
    <row r="3222" spans="1:2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14">
        <f t="shared" si="350"/>
        <v>256.37288135593218</v>
      </c>
      <c r="N3222" t="b">
        <v>1</v>
      </c>
      <c r="O3222" s="5">
        <f t="shared" si="351"/>
        <v>1.0084</v>
      </c>
      <c r="P3222" s="14">
        <f t="shared" si="352"/>
        <v>256.37288135593218</v>
      </c>
      <c r="Q3222" s="8">
        <f t="shared" si="353"/>
        <v>42772.833379629628</v>
      </c>
      <c r="R3222" s="8">
        <f t="shared" si="354"/>
        <v>42806.875</v>
      </c>
      <c r="S3222" t="s">
        <v>8271</v>
      </c>
      <c r="T3222" t="str">
        <f t="shared" si="355"/>
        <v>theater</v>
      </c>
      <c r="U3222" t="str">
        <f t="shared" si="356"/>
        <v>plays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14">
        <f t="shared" si="350"/>
        <v>36.610619469026545</v>
      </c>
      <c r="N3223" t="b">
        <v>1</v>
      </c>
      <c r="O3223" s="5">
        <f t="shared" si="351"/>
        <v>1.0342499999999999</v>
      </c>
      <c r="P3223" s="14">
        <f t="shared" si="352"/>
        <v>36.610619469026545</v>
      </c>
      <c r="Q3223" s="8">
        <f t="shared" si="353"/>
        <v>42155.696793981479</v>
      </c>
      <c r="R3223" s="8">
        <f t="shared" si="354"/>
        <v>42190.696793981479</v>
      </c>
      <c r="S3223" t="s">
        <v>8271</v>
      </c>
      <c r="T3223" t="str">
        <f t="shared" si="355"/>
        <v>theater</v>
      </c>
      <c r="U3223" t="str">
        <f t="shared" si="356"/>
        <v>plays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14">
        <f t="shared" si="350"/>
        <v>37.142857142857146</v>
      </c>
      <c r="N3224" t="b">
        <v>1</v>
      </c>
      <c r="O3224" s="5">
        <f t="shared" si="351"/>
        <v>1.248</v>
      </c>
      <c r="P3224" s="14">
        <f t="shared" si="352"/>
        <v>37.142857142857146</v>
      </c>
      <c r="Q3224" s="8">
        <f t="shared" si="353"/>
        <v>42270.582141203704</v>
      </c>
      <c r="R3224" s="8">
        <f t="shared" si="354"/>
        <v>42301.895138888889</v>
      </c>
      <c r="S3224" t="s">
        <v>8271</v>
      </c>
      <c r="T3224" t="str">
        <f t="shared" si="355"/>
        <v>theater</v>
      </c>
      <c r="U3224" t="str">
        <f t="shared" si="356"/>
        <v>plays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14">
        <f t="shared" si="350"/>
        <v>45.878378378378379</v>
      </c>
      <c r="N3225" t="b">
        <v>1</v>
      </c>
      <c r="O3225" s="5">
        <f t="shared" si="351"/>
        <v>1.0951612903225807</v>
      </c>
      <c r="P3225" s="14">
        <f t="shared" si="352"/>
        <v>45.878378378378379</v>
      </c>
      <c r="Q3225" s="8">
        <f t="shared" si="353"/>
        <v>42206.835370370376</v>
      </c>
      <c r="R3225" s="8">
        <f t="shared" si="354"/>
        <v>42236.835370370376</v>
      </c>
      <c r="S3225" t="s">
        <v>8271</v>
      </c>
      <c r="T3225" t="str">
        <f t="shared" si="355"/>
        <v>theater</v>
      </c>
      <c r="U3225" t="str">
        <f t="shared" si="356"/>
        <v>plays</v>
      </c>
    </row>
    <row r="3226" spans="1:21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14">
        <f t="shared" si="350"/>
        <v>141.71296296296296</v>
      </c>
      <c r="N3226" t="b">
        <v>1</v>
      </c>
      <c r="O3226" s="5">
        <f t="shared" si="351"/>
        <v>1.0203333333333333</v>
      </c>
      <c r="P3226" s="14">
        <f t="shared" si="352"/>
        <v>141.71296296296296</v>
      </c>
      <c r="Q3226" s="8">
        <f t="shared" si="353"/>
        <v>42697.850844907407</v>
      </c>
      <c r="R3226" s="8">
        <f t="shared" si="354"/>
        <v>42745.208333333328</v>
      </c>
      <c r="S3226" t="s">
        <v>8271</v>
      </c>
      <c r="T3226" t="str">
        <f t="shared" si="355"/>
        <v>theater</v>
      </c>
      <c r="U3226" t="str">
        <f t="shared" si="356"/>
        <v>plays</v>
      </c>
    </row>
    <row r="3227" spans="1:21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14">
        <f t="shared" si="350"/>
        <v>52.487179487179489</v>
      </c>
      <c r="N3227" t="b">
        <v>1</v>
      </c>
      <c r="O3227" s="5">
        <f t="shared" si="351"/>
        <v>1.0235000000000001</v>
      </c>
      <c r="P3227" s="14">
        <f t="shared" si="352"/>
        <v>52.487179487179489</v>
      </c>
      <c r="Q3227" s="8">
        <f t="shared" si="353"/>
        <v>42503.559467592597</v>
      </c>
      <c r="R3227" s="8">
        <f t="shared" si="354"/>
        <v>42524.875</v>
      </c>
      <c r="S3227" t="s">
        <v>8271</v>
      </c>
      <c r="T3227" t="str">
        <f t="shared" si="355"/>
        <v>theater</v>
      </c>
      <c r="U3227" t="str">
        <f t="shared" si="356"/>
        <v>plays</v>
      </c>
    </row>
    <row r="3228" spans="1:21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14">
        <f t="shared" si="350"/>
        <v>59.523809523809526</v>
      </c>
      <c r="N3228" t="b">
        <v>1</v>
      </c>
      <c r="O3228" s="5">
        <f t="shared" si="351"/>
        <v>1.0416666666666667</v>
      </c>
      <c r="P3228" s="14">
        <f t="shared" si="352"/>
        <v>59.523809523809526</v>
      </c>
      <c r="Q3228" s="8">
        <f t="shared" si="353"/>
        <v>42277.583472222221</v>
      </c>
      <c r="R3228" s="8">
        <f t="shared" si="354"/>
        <v>42307.583472222221</v>
      </c>
      <c r="S3228" t="s">
        <v>8271</v>
      </c>
      <c r="T3228" t="str">
        <f t="shared" si="355"/>
        <v>theater</v>
      </c>
      <c r="U3228" t="str">
        <f t="shared" si="356"/>
        <v>plays</v>
      </c>
    </row>
    <row r="3229" spans="1:21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14">
        <f t="shared" si="350"/>
        <v>50</v>
      </c>
      <c r="N3229" t="b">
        <v>1</v>
      </c>
      <c r="O3229" s="5">
        <f t="shared" si="351"/>
        <v>1.25</v>
      </c>
      <c r="P3229" s="14">
        <f t="shared" si="352"/>
        <v>50</v>
      </c>
      <c r="Q3229" s="8">
        <f t="shared" si="353"/>
        <v>42722.882361111115</v>
      </c>
      <c r="R3229" s="8">
        <f t="shared" si="354"/>
        <v>42752.882361111115</v>
      </c>
      <c r="S3229" t="s">
        <v>8271</v>
      </c>
      <c r="T3229" t="str">
        <f t="shared" si="355"/>
        <v>theater</v>
      </c>
      <c r="U3229" t="str">
        <f t="shared" si="356"/>
        <v>plays</v>
      </c>
    </row>
    <row r="3230" spans="1:2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14">
        <f t="shared" si="350"/>
        <v>193.62162162162161</v>
      </c>
      <c r="N3230" t="b">
        <v>1</v>
      </c>
      <c r="O3230" s="5">
        <f t="shared" si="351"/>
        <v>1.0234285714285714</v>
      </c>
      <c r="P3230" s="14">
        <f t="shared" si="352"/>
        <v>193.62162162162161</v>
      </c>
      <c r="Q3230" s="8">
        <f t="shared" si="353"/>
        <v>42323.70930555556</v>
      </c>
      <c r="R3230" s="8">
        <f t="shared" si="354"/>
        <v>42355.207638888889</v>
      </c>
      <c r="S3230" t="s">
        <v>8271</v>
      </c>
      <c r="T3230" t="str">
        <f t="shared" si="355"/>
        <v>theater</v>
      </c>
      <c r="U3230" t="str">
        <f t="shared" si="356"/>
        <v>plays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14">
        <f t="shared" si="350"/>
        <v>106.79702970297029</v>
      </c>
      <c r="N3231" t="b">
        <v>1</v>
      </c>
      <c r="O3231" s="5">
        <f t="shared" si="351"/>
        <v>1.0786500000000001</v>
      </c>
      <c r="P3231" s="14">
        <f t="shared" si="352"/>
        <v>106.79702970297029</v>
      </c>
      <c r="Q3231" s="8">
        <f t="shared" si="353"/>
        <v>41933.291643518518</v>
      </c>
      <c r="R3231" s="8">
        <f t="shared" si="354"/>
        <v>41963.333310185189</v>
      </c>
      <c r="S3231" t="s">
        <v>8271</v>
      </c>
      <c r="T3231" t="str">
        <f t="shared" si="355"/>
        <v>theater</v>
      </c>
      <c r="U3231" t="str">
        <f t="shared" si="356"/>
        <v>plays</v>
      </c>
    </row>
    <row r="3232" spans="1:21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14">
        <f t="shared" si="350"/>
        <v>77.21621621621621</v>
      </c>
      <c r="N3232" t="b">
        <v>1</v>
      </c>
      <c r="O3232" s="5">
        <f t="shared" si="351"/>
        <v>1.0988461538461538</v>
      </c>
      <c r="P3232" s="14">
        <f t="shared" si="352"/>
        <v>77.21621621621621</v>
      </c>
      <c r="Q3232" s="8">
        <f t="shared" si="353"/>
        <v>41898.168125000004</v>
      </c>
      <c r="R3232" s="8">
        <f t="shared" si="354"/>
        <v>41913.165972222225</v>
      </c>
      <c r="S3232" t="s">
        <v>8271</v>
      </c>
      <c r="T3232" t="str">
        <f t="shared" si="355"/>
        <v>theater</v>
      </c>
      <c r="U3232" t="str">
        <f t="shared" si="356"/>
        <v>plays</v>
      </c>
    </row>
    <row r="3233" spans="1:21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14">
        <f t="shared" si="350"/>
        <v>57.5</v>
      </c>
      <c r="N3233" t="b">
        <v>1</v>
      </c>
      <c r="O3233" s="5">
        <f t="shared" si="351"/>
        <v>1.61</v>
      </c>
      <c r="P3233" s="14">
        <f t="shared" si="352"/>
        <v>57.5</v>
      </c>
      <c r="Q3233" s="8">
        <f t="shared" si="353"/>
        <v>42446.943831018521</v>
      </c>
      <c r="R3233" s="8">
        <f t="shared" si="354"/>
        <v>42476.943831018521</v>
      </c>
      <c r="S3233" t="s">
        <v>8271</v>
      </c>
      <c r="T3233" t="str">
        <f t="shared" si="355"/>
        <v>theater</v>
      </c>
      <c r="U3233" t="str">
        <f t="shared" si="356"/>
        <v>plays</v>
      </c>
    </row>
    <row r="3234" spans="1:21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14">
        <f t="shared" si="350"/>
        <v>50.46153846153846</v>
      </c>
      <c r="N3234" t="b">
        <v>1</v>
      </c>
      <c r="O3234" s="5">
        <f t="shared" si="351"/>
        <v>1.3120000000000001</v>
      </c>
      <c r="P3234" s="14">
        <f t="shared" si="352"/>
        <v>50.46153846153846</v>
      </c>
      <c r="Q3234" s="8">
        <f t="shared" si="353"/>
        <v>42463.81385416667</v>
      </c>
      <c r="R3234" s="8">
        <f t="shared" si="354"/>
        <v>42494.165972222225</v>
      </c>
      <c r="S3234" t="s">
        <v>8271</v>
      </c>
      <c r="T3234" t="str">
        <f t="shared" si="355"/>
        <v>theater</v>
      </c>
      <c r="U3234" t="str">
        <f t="shared" si="356"/>
        <v>plays</v>
      </c>
    </row>
    <row r="3235" spans="1:21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14">
        <f t="shared" si="350"/>
        <v>97.377049180327873</v>
      </c>
      <c r="N3235" t="b">
        <v>1</v>
      </c>
      <c r="O3235" s="5">
        <f t="shared" si="351"/>
        <v>1.1879999999999999</v>
      </c>
      <c r="P3235" s="14">
        <f t="shared" si="352"/>
        <v>97.377049180327873</v>
      </c>
      <c r="Q3235" s="8">
        <f t="shared" si="353"/>
        <v>42766.805034722223</v>
      </c>
      <c r="R3235" s="8">
        <f t="shared" si="354"/>
        <v>42796.805034722223</v>
      </c>
      <c r="S3235" t="s">
        <v>8271</v>
      </c>
      <c r="T3235" t="str">
        <f t="shared" si="355"/>
        <v>theater</v>
      </c>
      <c r="U3235" t="str">
        <f t="shared" si="356"/>
        <v>plays</v>
      </c>
    </row>
    <row r="3236" spans="1:21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14">
        <f t="shared" si="350"/>
        <v>34.91921739130435</v>
      </c>
      <c r="N3236" t="b">
        <v>1</v>
      </c>
      <c r="O3236" s="5">
        <f t="shared" si="351"/>
        <v>1.0039275000000001</v>
      </c>
      <c r="P3236" s="14">
        <f t="shared" si="352"/>
        <v>34.91921739130435</v>
      </c>
      <c r="Q3236" s="8">
        <f t="shared" si="353"/>
        <v>42734.789444444439</v>
      </c>
      <c r="R3236" s="8">
        <f t="shared" si="354"/>
        <v>42767.979861111111</v>
      </c>
      <c r="S3236" t="s">
        <v>8271</v>
      </c>
      <c r="T3236" t="str">
        <f t="shared" si="355"/>
        <v>theater</v>
      </c>
      <c r="U3236" t="str">
        <f t="shared" si="356"/>
        <v>plays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14">
        <f t="shared" si="350"/>
        <v>85.530386740331494</v>
      </c>
      <c r="N3237" t="b">
        <v>1</v>
      </c>
      <c r="O3237" s="5">
        <f t="shared" si="351"/>
        <v>1.0320666666666667</v>
      </c>
      <c r="P3237" s="14">
        <f t="shared" si="352"/>
        <v>85.530386740331494</v>
      </c>
      <c r="Q3237" s="8">
        <f t="shared" si="353"/>
        <v>42522.347812499997</v>
      </c>
      <c r="R3237" s="8">
        <f t="shared" si="354"/>
        <v>42552.347812499997</v>
      </c>
      <c r="S3237" t="s">
        <v>8271</v>
      </c>
      <c r="T3237" t="str">
        <f t="shared" si="355"/>
        <v>theater</v>
      </c>
      <c r="U3237" t="str">
        <f t="shared" si="356"/>
        <v>plays</v>
      </c>
    </row>
    <row r="3238" spans="1:21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14">
        <f t="shared" si="350"/>
        <v>182.90909090909091</v>
      </c>
      <c r="N3238" t="b">
        <v>1</v>
      </c>
      <c r="O3238" s="5">
        <f t="shared" si="351"/>
        <v>1.006</v>
      </c>
      <c r="P3238" s="14">
        <f t="shared" si="352"/>
        <v>182.90909090909091</v>
      </c>
      <c r="Q3238" s="8">
        <f t="shared" si="353"/>
        <v>42702.917048611111</v>
      </c>
      <c r="R3238" s="8">
        <f t="shared" si="354"/>
        <v>42732.917048611111</v>
      </c>
      <c r="S3238" t="s">
        <v>8271</v>
      </c>
      <c r="T3238" t="str">
        <f t="shared" si="355"/>
        <v>theater</v>
      </c>
      <c r="U3238" t="str">
        <f t="shared" si="356"/>
        <v>plays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14">
        <f t="shared" si="350"/>
        <v>131.13620817843866</v>
      </c>
      <c r="N3239" t="b">
        <v>1</v>
      </c>
      <c r="O3239" s="5">
        <f t="shared" si="351"/>
        <v>1.0078754285714286</v>
      </c>
      <c r="P3239" s="14">
        <f t="shared" si="352"/>
        <v>131.13620817843866</v>
      </c>
      <c r="Q3239" s="8">
        <f t="shared" si="353"/>
        <v>42252.474351851852</v>
      </c>
      <c r="R3239" s="8">
        <f t="shared" si="354"/>
        <v>42276.165972222225</v>
      </c>
      <c r="S3239" t="s">
        <v>8271</v>
      </c>
      <c r="T3239" t="str">
        <f t="shared" si="355"/>
        <v>theater</v>
      </c>
      <c r="U3239" t="str">
        <f t="shared" si="356"/>
        <v>plays</v>
      </c>
    </row>
    <row r="3240" spans="1:21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14">
        <f t="shared" si="350"/>
        <v>39.810126582278478</v>
      </c>
      <c r="N3240" t="b">
        <v>1</v>
      </c>
      <c r="O3240" s="5">
        <f t="shared" si="351"/>
        <v>1.1232142857142857</v>
      </c>
      <c r="P3240" s="14">
        <f t="shared" si="352"/>
        <v>39.810126582278478</v>
      </c>
      <c r="Q3240" s="8">
        <f t="shared" si="353"/>
        <v>42156.510393518518</v>
      </c>
      <c r="R3240" s="8">
        <f t="shared" si="354"/>
        <v>42186.510393518518</v>
      </c>
      <c r="S3240" t="s">
        <v>8271</v>
      </c>
      <c r="T3240" t="str">
        <f t="shared" si="355"/>
        <v>theater</v>
      </c>
      <c r="U3240" t="str">
        <f t="shared" si="356"/>
        <v>plays</v>
      </c>
    </row>
    <row r="3241" spans="1:21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14">
        <f t="shared" si="350"/>
        <v>59.701730769230764</v>
      </c>
      <c r="N3241" t="b">
        <v>1</v>
      </c>
      <c r="O3241" s="5">
        <f t="shared" si="351"/>
        <v>1.0591914022517912</v>
      </c>
      <c r="P3241" s="14">
        <f t="shared" si="352"/>
        <v>59.701730769230764</v>
      </c>
      <c r="Q3241" s="8">
        <f t="shared" si="353"/>
        <v>42278.089039351849</v>
      </c>
      <c r="R3241" s="8">
        <f t="shared" si="354"/>
        <v>42302.999305555553</v>
      </c>
      <c r="S3241" t="s">
        <v>8271</v>
      </c>
      <c r="T3241" t="str">
        <f t="shared" si="355"/>
        <v>theater</v>
      </c>
      <c r="U3241" t="str">
        <f t="shared" si="356"/>
        <v>plays</v>
      </c>
    </row>
    <row r="3242" spans="1:21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14">
        <f t="shared" si="350"/>
        <v>88.735294117647058</v>
      </c>
      <c r="N3242" t="b">
        <v>1</v>
      </c>
      <c r="O3242" s="5">
        <f t="shared" si="351"/>
        <v>1.0056666666666667</v>
      </c>
      <c r="P3242" s="14">
        <f t="shared" si="352"/>
        <v>88.735294117647058</v>
      </c>
      <c r="Q3242" s="8">
        <f t="shared" si="353"/>
        <v>42754.693842592591</v>
      </c>
      <c r="R3242" s="8">
        <f t="shared" si="354"/>
        <v>42782.958333333328</v>
      </c>
      <c r="S3242" t="s">
        <v>8271</v>
      </c>
      <c r="T3242" t="str">
        <f t="shared" si="355"/>
        <v>theater</v>
      </c>
      <c r="U3242" t="str">
        <f t="shared" si="356"/>
        <v>plays</v>
      </c>
    </row>
    <row r="3243" spans="1:21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14">
        <f t="shared" si="350"/>
        <v>58.688622754491021</v>
      </c>
      <c r="N3243" t="b">
        <v>1</v>
      </c>
      <c r="O3243" s="5">
        <f t="shared" si="351"/>
        <v>1.1530588235294117</v>
      </c>
      <c r="P3243" s="14">
        <f t="shared" si="352"/>
        <v>58.688622754491021</v>
      </c>
      <c r="Q3243" s="8">
        <f t="shared" si="353"/>
        <v>41893.324884259258</v>
      </c>
      <c r="R3243" s="8">
        <f t="shared" si="354"/>
        <v>41926.290972222225</v>
      </c>
      <c r="S3243" t="s">
        <v>8271</v>
      </c>
      <c r="T3243" t="str">
        <f t="shared" si="355"/>
        <v>theater</v>
      </c>
      <c r="U3243" t="str">
        <f t="shared" si="356"/>
        <v>plays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14">
        <f t="shared" si="350"/>
        <v>69.56513661202186</v>
      </c>
      <c r="N3244" t="b">
        <v>1</v>
      </c>
      <c r="O3244" s="5">
        <f t="shared" si="351"/>
        <v>1.273042</v>
      </c>
      <c r="P3244" s="14">
        <f t="shared" si="352"/>
        <v>69.56513661202186</v>
      </c>
      <c r="Q3244" s="8">
        <f t="shared" si="353"/>
        <v>41871.755694444444</v>
      </c>
      <c r="R3244" s="8">
        <f t="shared" si="354"/>
        <v>41901.755694444444</v>
      </c>
      <c r="S3244" t="s">
        <v>8271</v>
      </c>
      <c r="T3244" t="str">
        <f t="shared" si="355"/>
        <v>theater</v>
      </c>
      <c r="U3244" t="str">
        <f t="shared" si="356"/>
        <v>plays</v>
      </c>
    </row>
    <row r="3245" spans="1:21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14">
        <f t="shared" si="350"/>
        <v>115.87323943661971</v>
      </c>
      <c r="N3245" t="b">
        <v>1</v>
      </c>
      <c r="O3245" s="5">
        <f t="shared" si="351"/>
        <v>1.028375</v>
      </c>
      <c r="P3245" s="14">
        <f t="shared" si="352"/>
        <v>115.87323943661971</v>
      </c>
      <c r="Q3245" s="8">
        <f t="shared" si="353"/>
        <v>42262.096782407403</v>
      </c>
      <c r="R3245" s="8">
        <f t="shared" si="354"/>
        <v>42286</v>
      </c>
      <c r="S3245" t="s">
        <v>8271</v>
      </c>
      <c r="T3245" t="str">
        <f t="shared" si="355"/>
        <v>theater</v>
      </c>
      <c r="U3245" t="str">
        <f t="shared" si="356"/>
        <v>plays</v>
      </c>
    </row>
    <row r="3246" spans="1:21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14">
        <f t="shared" si="350"/>
        <v>23.869565217391305</v>
      </c>
      <c r="N3246" t="b">
        <v>1</v>
      </c>
      <c r="O3246" s="5">
        <f t="shared" si="351"/>
        <v>1.0293749999999999</v>
      </c>
      <c r="P3246" s="14">
        <f t="shared" si="352"/>
        <v>23.869565217391305</v>
      </c>
      <c r="Q3246" s="8">
        <f t="shared" si="353"/>
        <v>42675.694236111114</v>
      </c>
      <c r="R3246" s="8">
        <f t="shared" si="354"/>
        <v>42705.735902777778</v>
      </c>
      <c r="S3246" t="s">
        <v>8271</v>
      </c>
      <c r="T3246" t="str">
        <f t="shared" si="355"/>
        <v>theater</v>
      </c>
      <c r="U3246" t="str">
        <f t="shared" si="356"/>
        <v>plays</v>
      </c>
    </row>
    <row r="3247" spans="1:21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14">
        <f t="shared" si="350"/>
        <v>81.125925925925927</v>
      </c>
      <c r="N3247" t="b">
        <v>1</v>
      </c>
      <c r="O3247" s="5">
        <f t="shared" si="351"/>
        <v>1.043047619047619</v>
      </c>
      <c r="P3247" s="14">
        <f t="shared" si="352"/>
        <v>81.125925925925927</v>
      </c>
      <c r="Q3247" s="8">
        <f t="shared" si="353"/>
        <v>42135.60020833333</v>
      </c>
      <c r="R3247" s="8">
        <f t="shared" si="354"/>
        <v>42167.083333333328</v>
      </c>
      <c r="S3247" t="s">
        <v>8271</v>
      </c>
      <c r="T3247" t="str">
        <f t="shared" si="355"/>
        <v>theater</v>
      </c>
      <c r="U3247" t="str">
        <f t="shared" si="356"/>
        <v>plays</v>
      </c>
    </row>
    <row r="3248" spans="1:21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14">
        <f t="shared" si="350"/>
        <v>57.626943005181346</v>
      </c>
      <c r="N3248" t="b">
        <v>1</v>
      </c>
      <c r="O3248" s="5">
        <f t="shared" si="351"/>
        <v>1.1122000000000001</v>
      </c>
      <c r="P3248" s="14">
        <f t="shared" si="352"/>
        <v>57.626943005181346</v>
      </c>
      <c r="Q3248" s="8">
        <f t="shared" si="353"/>
        <v>42230.472222222219</v>
      </c>
      <c r="R3248" s="8">
        <f t="shared" si="354"/>
        <v>42259.165972222225</v>
      </c>
      <c r="S3248" t="s">
        <v>8271</v>
      </c>
      <c r="T3248" t="str">
        <f t="shared" si="355"/>
        <v>theater</v>
      </c>
      <c r="U3248" t="str">
        <f t="shared" si="356"/>
        <v>plays</v>
      </c>
    </row>
    <row r="3249" spans="1:21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14">
        <f t="shared" si="350"/>
        <v>46.429824561403507</v>
      </c>
      <c r="N3249" t="b">
        <v>1</v>
      </c>
      <c r="O3249" s="5">
        <f t="shared" si="351"/>
        <v>1.0586</v>
      </c>
      <c r="P3249" s="14">
        <f t="shared" si="352"/>
        <v>46.429824561403507</v>
      </c>
      <c r="Q3249" s="8">
        <f t="shared" si="353"/>
        <v>42167.434166666666</v>
      </c>
      <c r="R3249" s="8">
        <f t="shared" si="354"/>
        <v>42197.434166666666</v>
      </c>
      <c r="S3249" t="s">
        <v>8271</v>
      </c>
      <c r="T3249" t="str">
        <f t="shared" si="355"/>
        <v>theater</v>
      </c>
      <c r="U3249" t="str">
        <f t="shared" si="356"/>
        <v>plays</v>
      </c>
    </row>
    <row r="3250" spans="1:2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14">
        <f t="shared" si="350"/>
        <v>60.475000000000001</v>
      </c>
      <c r="N3250" t="b">
        <v>1</v>
      </c>
      <c r="O3250" s="5">
        <f t="shared" si="351"/>
        <v>1.0079166666666666</v>
      </c>
      <c r="P3250" s="14">
        <f t="shared" si="352"/>
        <v>60.475000000000001</v>
      </c>
      <c r="Q3250" s="8">
        <f t="shared" si="353"/>
        <v>42068.888391203705</v>
      </c>
      <c r="R3250" s="8">
        <f t="shared" si="354"/>
        <v>42098.846724537041</v>
      </c>
      <c r="S3250" t="s">
        <v>8271</v>
      </c>
      <c r="T3250" t="str">
        <f t="shared" si="355"/>
        <v>theater</v>
      </c>
      <c r="U3250" t="str">
        <f t="shared" si="356"/>
        <v>plays</v>
      </c>
    </row>
    <row r="3251" spans="1:21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14">
        <f t="shared" si="350"/>
        <v>65.579545454545453</v>
      </c>
      <c r="N3251" t="b">
        <v>1</v>
      </c>
      <c r="O3251" s="5">
        <f t="shared" si="351"/>
        <v>1.0492727272727274</v>
      </c>
      <c r="P3251" s="14">
        <f t="shared" si="352"/>
        <v>65.579545454545453</v>
      </c>
      <c r="Q3251" s="8">
        <f t="shared" si="353"/>
        <v>42145.746689814812</v>
      </c>
      <c r="R3251" s="8">
        <f t="shared" si="354"/>
        <v>42175.746689814812</v>
      </c>
      <c r="S3251" t="s">
        <v>8271</v>
      </c>
      <c r="T3251" t="str">
        <f t="shared" si="355"/>
        <v>theater</v>
      </c>
      <c r="U3251" t="str">
        <f t="shared" si="356"/>
        <v>plays</v>
      </c>
    </row>
    <row r="3252" spans="1:21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14">
        <f t="shared" si="350"/>
        <v>119.1924882629108</v>
      </c>
      <c r="N3252" t="b">
        <v>1</v>
      </c>
      <c r="O3252" s="5">
        <f t="shared" si="351"/>
        <v>1.01552</v>
      </c>
      <c r="P3252" s="14">
        <f t="shared" si="352"/>
        <v>119.1924882629108</v>
      </c>
      <c r="Q3252" s="8">
        <f t="shared" si="353"/>
        <v>41918.742175925923</v>
      </c>
      <c r="R3252" s="8">
        <f t="shared" si="354"/>
        <v>41948.783842592595</v>
      </c>
      <c r="S3252" t="s">
        <v>8271</v>
      </c>
      <c r="T3252" t="str">
        <f t="shared" si="355"/>
        <v>theater</v>
      </c>
      <c r="U3252" t="str">
        <f t="shared" si="356"/>
        <v>plays</v>
      </c>
    </row>
    <row r="3253" spans="1:21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14">
        <f t="shared" si="350"/>
        <v>83.05</v>
      </c>
      <c r="N3253" t="b">
        <v>1</v>
      </c>
      <c r="O3253" s="5">
        <f t="shared" si="351"/>
        <v>1.1073333333333333</v>
      </c>
      <c r="P3253" s="14">
        <f t="shared" si="352"/>
        <v>83.05</v>
      </c>
      <c r="Q3253" s="8">
        <f t="shared" si="353"/>
        <v>42146.731087962966</v>
      </c>
      <c r="R3253" s="8">
        <f t="shared" si="354"/>
        <v>42176.731087962966</v>
      </c>
      <c r="S3253" t="s">
        <v>8271</v>
      </c>
      <c r="T3253" t="str">
        <f t="shared" si="355"/>
        <v>theater</v>
      </c>
      <c r="U3253" t="str">
        <f t="shared" si="356"/>
        <v>plays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14">
        <f t="shared" si="350"/>
        <v>57.52</v>
      </c>
      <c r="N3254" t="b">
        <v>1</v>
      </c>
      <c r="O3254" s="5">
        <f t="shared" si="351"/>
        <v>1.2782222222222221</v>
      </c>
      <c r="P3254" s="14">
        <f t="shared" si="352"/>
        <v>57.52</v>
      </c>
      <c r="Q3254" s="8">
        <f t="shared" si="353"/>
        <v>42590.472685185188</v>
      </c>
      <c r="R3254" s="8">
        <f t="shared" si="354"/>
        <v>42620.472685185188</v>
      </c>
      <c r="S3254" t="s">
        <v>8271</v>
      </c>
      <c r="T3254" t="str">
        <f t="shared" si="355"/>
        <v>theater</v>
      </c>
      <c r="U3254" t="str">
        <f t="shared" si="356"/>
        <v>plays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14">
        <f t="shared" si="350"/>
        <v>177.08695652173913</v>
      </c>
      <c r="N3255" t="b">
        <v>1</v>
      </c>
      <c r="O3255" s="5">
        <f t="shared" si="351"/>
        <v>1.0182500000000001</v>
      </c>
      <c r="P3255" s="14">
        <f t="shared" si="352"/>
        <v>177.08695652173913</v>
      </c>
      <c r="Q3255" s="8">
        <f t="shared" si="353"/>
        <v>42602.576712962968</v>
      </c>
      <c r="R3255" s="8">
        <f t="shared" si="354"/>
        <v>42621.15625</v>
      </c>
      <c r="S3255" t="s">
        <v>8271</v>
      </c>
      <c r="T3255" t="str">
        <f t="shared" si="355"/>
        <v>theater</v>
      </c>
      <c r="U3255" t="str">
        <f t="shared" si="356"/>
        <v>plays</v>
      </c>
    </row>
    <row r="3256" spans="1:21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14">
        <f t="shared" si="350"/>
        <v>70.771505376344081</v>
      </c>
      <c r="N3256" t="b">
        <v>1</v>
      </c>
      <c r="O3256" s="5">
        <f t="shared" si="351"/>
        <v>1.012576923076923</v>
      </c>
      <c r="P3256" s="14">
        <f t="shared" si="352"/>
        <v>70.771505376344081</v>
      </c>
      <c r="Q3256" s="8">
        <f t="shared" si="353"/>
        <v>42059.085752314815</v>
      </c>
      <c r="R3256" s="8">
        <f t="shared" si="354"/>
        <v>42089.044085648144</v>
      </c>
      <c r="S3256" t="s">
        <v>8271</v>
      </c>
      <c r="T3256" t="str">
        <f t="shared" si="355"/>
        <v>theater</v>
      </c>
      <c r="U3256" t="str">
        <f t="shared" si="356"/>
        <v>plays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14">
        <f t="shared" si="350"/>
        <v>29.166666666666668</v>
      </c>
      <c r="N3257" t="b">
        <v>1</v>
      </c>
      <c r="O3257" s="5">
        <f t="shared" si="351"/>
        <v>1.75</v>
      </c>
      <c r="P3257" s="14">
        <f t="shared" si="352"/>
        <v>29.166666666666668</v>
      </c>
      <c r="Q3257" s="8">
        <f t="shared" si="353"/>
        <v>41889.768229166664</v>
      </c>
      <c r="R3257" s="8">
        <f t="shared" si="354"/>
        <v>41919.768229166664</v>
      </c>
      <c r="S3257" t="s">
        <v>8271</v>
      </c>
      <c r="T3257" t="str">
        <f t="shared" si="355"/>
        <v>theater</v>
      </c>
      <c r="U3257" t="str">
        <f t="shared" si="356"/>
        <v>plays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14">
        <f t="shared" si="350"/>
        <v>72.76136363636364</v>
      </c>
      <c r="N3258" t="b">
        <v>1</v>
      </c>
      <c r="O3258" s="5">
        <f t="shared" si="351"/>
        <v>1.2806</v>
      </c>
      <c r="P3258" s="14">
        <f t="shared" si="352"/>
        <v>72.76136363636364</v>
      </c>
      <c r="Q3258" s="8">
        <f t="shared" si="353"/>
        <v>42144.573807870373</v>
      </c>
      <c r="R3258" s="8">
        <f t="shared" si="354"/>
        <v>42166.165972222225</v>
      </c>
      <c r="S3258" t="s">
        <v>8271</v>
      </c>
      <c r="T3258" t="str">
        <f t="shared" si="355"/>
        <v>theater</v>
      </c>
      <c r="U3258" t="str">
        <f t="shared" si="356"/>
        <v>plays</v>
      </c>
    </row>
    <row r="3259" spans="1:21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14">
        <f t="shared" si="350"/>
        <v>51.853414634146333</v>
      </c>
      <c r="N3259" t="b">
        <v>1</v>
      </c>
      <c r="O3259" s="5">
        <f t="shared" si="351"/>
        <v>1.0629949999999999</v>
      </c>
      <c r="P3259" s="14">
        <f t="shared" si="352"/>
        <v>51.853414634146333</v>
      </c>
      <c r="Q3259" s="8">
        <f t="shared" si="353"/>
        <v>42758.559629629628</v>
      </c>
      <c r="R3259" s="8">
        <f t="shared" si="354"/>
        <v>42788.559629629628</v>
      </c>
      <c r="S3259" t="s">
        <v>8271</v>
      </c>
      <c r="T3259" t="str">
        <f t="shared" si="355"/>
        <v>theater</v>
      </c>
      <c r="U3259" t="str">
        <f t="shared" si="356"/>
        <v>plays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14">
        <f t="shared" si="350"/>
        <v>98.2</v>
      </c>
      <c r="N3260" t="b">
        <v>1</v>
      </c>
      <c r="O3260" s="5">
        <f t="shared" si="351"/>
        <v>1.052142857142857</v>
      </c>
      <c r="P3260" s="14">
        <f t="shared" si="352"/>
        <v>98.2</v>
      </c>
      <c r="Q3260" s="8">
        <f t="shared" si="353"/>
        <v>41982.887280092589</v>
      </c>
      <c r="R3260" s="8">
        <f t="shared" si="354"/>
        <v>42012.887280092589</v>
      </c>
      <c r="S3260" t="s">
        <v>8271</v>
      </c>
      <c r="T3260" t="str">
        <f t="shared" si="355"/>
        <v>theater</v>
      </c>
      <c r="U3260" t="str">
        <f t="shared" si="356"/>
        <v>plays</v>
      </c>
    </row>
    <row r="3261" spans="1:21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14">
        <f t="shared" si="350"/>
        <v>251.7381443298969</v>
      </c>
      <c r="N3261" t="b">
        <v>1</v>
      </c>
      <c r="O3261" s="5">
        <f t="shared" si="351"/>
        <v>1.0616782608695652</v>
      </c>
      <c r="P3261" s="14">
        <f t="shared" si="352"/>
        <v>251.7381443298969</v>
      </c>
      <c r="Q3261" s="8">
        <f t="shared" si="353"/>
        <v>42614.760937500003</v>
      </c>
      <c r="R3261" s="8">
        <f t="shared" si="354"/>
        <v>42644.165972222225</v>
      </c>
      <c r="S3261" t="s">
        <v>8271</v>
      </c>
      <c r="T3261" t="str">
        <f t="shared" si="355"/>
        <v>theater</v>
      </c>
      <c r="U3261" t="str">
        <f t="shared" si="356"/>
        <v>plays</v>
      </c>
    </row>
    <row r="3262" spans="1:21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14">
        <f t="shared" si="350"/>
        <v>74.821917808219183</v>
      </c>
      <c r="N3262" t="b">
        <v>1</v>
      </c>
      <c r="O3262" s="5">
        <f t="shared" si="351"/>
        <v>1.0924</v>
      </c>
      <c r="P3262" s="14">
        <f t="shared" si="352"/>
        <v>74.821917808219183</v>
      </c>
      <c r="Q3262" s="8">
        <f t="shared" si="353"/>
        <v>42303.672662037032</v>
      </c>
      <c r="R3262" s="8">
        <f t="shared" si="354"/>
        <v>42338.714328703703</v>
      </c>
      <c r="S3262" t="s">
        <v>8271</v>
      </c>
      <c r="T3262" t="str">
        <f t="shared" si="355"/>
        <v>theater</v>
      </c>
      <c r="U3262" t="str">
        <f t="shared" si="356"/>
        <v>plays</v>
      </c>
    </row>
    <row r="3263" spans="1:21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14">
        <f t="shared" si="350"/>
        <v>67.65306122448979</v>
      </c>
      <c r="N3263" t="b">
        <v>1</v>
      </c>
      <c r="O3263" s="5">
        <f t="shared" si="351"/>
        <v>1.0045454545454546</v>
      </c>
      <c r="P3263" s="14">
        <f t="shared" si="352"/>
        <v>67.65306122448979</v>
      </c>
      <c r="Q3263" s="8">
        <f t="shared" si="353"/>
        <v>42171.725416666668</v>
      </c>
      <c r="R3263" s="8">
        <f t="shared" si="354"/>
        <v>42201.725416666668</v>
      </c>
      <c r="S3263" t="s">
        <v>8271</v>
      </c>
      <c r="T3263" t="str">
        <f t="shared" si="355"/>
        <v>theater</v>
      </c>
      <c r="U3263" t="str">
        <f t="shared" si="356"/>
        <v>plays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14">
        <f t="shared" si="350"/>
        <v>93.81343283582089</v>
      </c>
      <c r="N3264" t="b">
        <v>1</v>
      </c>
      <c r="O3264" s="5">
        <f t="shared" si="351"/>
        <v>1.0304098360655738</v>
      </c>
      <c r="P3264" s="14">
        <f t="shared" si="352"/>
        <v>93.81343283582089</v>
      </c>
      <c r="Q3264" s="8">
        <f t="shared" si="353"/>
        <v>41964.315532407403</v>
      </c>
      <c r="R3264" s="8">
        <f t="shared" si="354"/>
        <v>41995.166666666672</v>
      </c>
      <c r="S3264" t="s">
        <v>8271</v>
      </c>
      <c r="T3264" t="str">
        <f t="shared" si="355"/>
        <v>theater</v>
      </c>
      <c r="U3264" t="str">
        <f t="shared" si="356"/>
        <v>plays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14">
        <f t="shared" si="350"/>
        <v>41.237647058823526</v>
      </c>
      <c r="N3265" t="b">
        <v>1</v>
      </c>
      <c r="O3265" s="5">
        <f t="shared" si="351"/>
        <v>1.121664</v>
      </c>
      <c r="P3265" s="14">
        <f t="shared" si="352"/>
        <v>41.237647058823526</v>
      </c>
      <c r="Q3265" s="8">
        <f t="shared" si="353"/>
        <v>42284.516064814816</v>
      </c>
      <c r="R3265" s="8">
        <f t="shared" si="354"/>
        <v>42307.875</v>
      </c>
      <c r="S3265" t="s">
        <v>8271</v>
      </c>
      <c r="T3265" t="str">
        <f t="shared" si="355"/>
        <v>theater</v>
      </c>
      <c r="U3265" t="str">
        <f t="shared" si="356"/>
        <v>plays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14">
        <f t="shared" ref="M3266:M3329" si="357">$E3266/$L3266</f>
        <v>52.551020408163268</v>
      </c>
      <c r="N3266" t="b">
        <v>1</v>
      </c>
      <c r="O3266" s="5">
        <f t="shared" ref="O3266:O3329" si="358">E3266/D3266</f>
        <v>1.03</v>
      </c>
      <c r="P3266" s="14">
        <f t="shared" ref="P3266:P3329" si="359">$E3266/$L3266</f>
        <v>52.551020408163268</v>
      </c>
      <c r="Q3266" s="8">
        <f t="shared" ref="Q3266:Q3329" si="360">(((J3266/60)/60)/24)+DATE(1970,1,1)</f>
        <v>42016.800208333334</v>
      </c>
      <c r="R3266" s="8">
        <f t="shared" ref="R3266:R3329" si="361">(((I3266/60)/60)/24)+DATE(1970,1,1)</f>
        <v>42032.916666666672</v>
      </c>
      <c r="S3266" t="s">
        <v>8271</v>
      </c>
      <c r="T3266" t="str">
        <f t="shared" ref="T3266:T3329" si="362">LEFT(S3266, SEARCH("/",S3266,1)-1)</f>
        <v>theater</v>
      </c>
      <c r="U3266" t="str">
        <f t="shared" ref="U3266:U3329" si="363">RIGHT(S3266,LEN(S3266)-SEARCH("/",S3266,1))</f>
        <v>plays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14">
        <f t="shared" si="357"/>
        <v>70.285714285714292</v>
      </c>
      <c r="N3267" t="b">
        <v>1</v>
      </c>
      <c r="O3267" s="5">
        <f t="shared" si="358"/>
        <v>1.64</v>
      </c>
      <c r="P3267" s="14">
        <f t="shared" si="359"/>
        <v>70.285714285714292</v>
      </c>
      <c r="Q3267" s="8">
        <f t="shared" si="360"/>
        <v>42311.711979166663</v>
      </c>
      <c r="R3267" s="8">
        <f t="shared" si="361"/>
        <v>42341.708333333328</v>
      </c>
      <c r="S3267" t="s">
        <v>8271</v>
      </c>
      <c r="T3267" t="str">
        <f t="shared" si="362"/>
        <v>theater</v>
      </c>
      <c r="U3267" t="str">
        <f t="shared" si="363"/>
        <v>plays</v>
      </c>
    </row>
    <row r="3268" spans="1:21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14">
        <f t="shared" si="357"/>
        <v>48.325153374233132</v>
      </c>
      <c r="N3268" t="b">
        <v>1</v>
      </c>
      <c r="O3268" s="5">
        <f t="shared" si="358"/>
        <v>1.3128333333333333</v>
      </c>
      <c r="P3268" s="14">
        <f t="shared" si="359"/>
        <v>48.325153374233132</v>
      </c>
      <c r="Q3268" s="8">
        <f t="shared" si="360"/>
        <v>42136.536134259266</v>
      </c>
      <c r="R3268" s="8">
        <f t="shared" si="361"/>
        <v>42167.875</v>
      </c>
      <c r="S3268" t="s">
        <v>8271</v>
      </c>
      <c r="T3268" t="str">
        <f t="shared" si="362"/>
        <v>theater</v>
      </c>
      <c r="U3268" t="str">
        <f t="shared" si="363"/>
        <v>plays</v>
      </c>
    </row>
    <row r="3269" spans="1:21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14">
        <f t="shared" si="357"/>
        <v>53.177083333333336</v>
      </c>
      <c r="N3269" t="b">
        <v>1</v>
      </c>
      <c r="O3269" s="5">
        <f t="shared" si="358"/>
        <v>1.0209999999999999</v>
      </c>
      <c r="P3269" s="14">
        <f t="shared" si="359"/>
        <v>53.177083333333336</v>
      </c>
      <c r="Q3269" s="8">
        <f t="shared" si="360"/>
        <v>42172.757638888885</v>
      </c>
      <c r="R3269" s="8">
        <f t="shared" si="361"/>
        <v>42202.757638888885</v>
      </c>
      <c r="S3269" t="s">
        <v>8271</v>
      </c>
      <c r="T3269" t="str">
        <f t="shared" si="362"/>
        <v>theater</v>
      </c>
      <c r="U3269" t="str">
        <f t="shared" si="363"/>
        <v>plays</v>
      </c>
    </row>
    <row r="3270" spans="1:21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14">
        <f t="shared" si="357"/>
        <v>60.952380952380949</v>
      </c>
      <c r="N3270" t="b">
        <v>1</v>
      </c>
      <c r="O3270" s="5">
        <f t="shared" si="358"/>
        <v>1.28</v>
      </c>
      <c r="P3270" s="14">
        <f t="shared" si="359"/>
        <v>60.952380952380949</v>
      </c>
      <c r="Q3270" s="8">
        <f t="shared" si="360"/>
        <v>42590.90425925926</v>
      </c>
      <c r="R3270" s="8">
        <f t="shared" si="361"/>
        <v>42606.90425925926</v>
      </c>
      <c r="S3270" t="s">
        <v>8271</v>
      </c>
      <c r="T3270" t="str">
        <f t="shared" si="362"/>
        <v>theater</v>
      </c>
      <c r="U3270" t="str">
        <f t="shared" si="363"/>
        <v>plays</v>
      </c>
    </row>
    <row r="3271" spans="1:21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14">
        <f t="shared" si="357"/>
        <v>116</v>
      </c>
      <c r="N3271" t="b">
        <v>1</v>
      </c>
      <c r="O3271" s="5">
        <f t="shared" si="358"/>
        <v>1.0149999999999999</v>
      </c>
      <c r="P3271" s="14">
        <f t="shared" si="359"/>
        <v>116</v>
      </c>
      <c r="Q3271" s="8">
        <f t="shared" si="360"/>
        <v>42137.395798611105</v>
      </c>
      <c r="R3271" s="8">
        <f t="shared" si="361"/>
        <v>42171.458333333328</v>
      </c>
      <c r="S3271" t="s">
        <v>8271</v>
      </c>
      <c r="T3271" t="str">
        <f t="shared" si="362"/>
        <v>theater</v>
      </c>
      <c r="U3271" t="str">
        <f t="shared" si="363"/>
        <v>plays</v>
      </c>
    </row>
    <row r="3272" spans="1:21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14">
        <f t="shared" si="357"/>
        <v>61</v>
      </c>
      <c r="N3272" t="b">
        <v>1</v>
      </c>
      <c r="O3272" s="5">
        <f t="shared" si="358"/>
        <v>1.0166666666666666</v>
      </c>
      <c r="P3272" s="14">
        <f t="shared" si="359"/>
        <v>61</v>
      </c>
      <c r="Q3272" s="8">
        <f t="shared" si="360"/>
        <v>42167.533159722225</v>
      </c>
      <c r="R3272" s="8">
        <f t="shared" si="361"/>
        <v>42197.533159722225</v>
      </c>
      <c r="S3272" t="s">
        <v>8271</v>
      </c>
      <c r="T3272" t="str">
        <f t="shared" si="362"/>
        <v>theater</v>
      </c>
      <c r="U3272" t="str">
        <f t="shared" si="363"/>
        <v>plays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14">
        <f t="shared" si="357"/>
        <v>38.235294117647058</v>
      </c>
      <c r="N3273" t="b">
        <v>1</v>
      </c>
      <c r="O3273" s="5">
        <f t="shared" si="358"/>
        <v>1.3</v>
      </c>
      <c r="P3273" s="14">
        <f t="shared" si="359"/>
        <v>38.235294117647058</v>
      </c>
      <c r="Q3273" s="8">
        <f t="shared" si="360"/>
        <v>41915.437210648146</v>
      </c>
      <c r="R3273" s="8">
        <f t="shared" si="361"/>
        <v>41945.478877314818</v>
      </c>
      <c r="S3273" t="s">
        <v>8271</v>
      </c>
      <c r="T3273" t="str">
        <f t="shared" si="362"/>
        <v>theater</v>
      </c>
      <c r="U3273" t="str">
        <f t="shared" si="363"/>
        <v>plays</v>
      </c>
    </row>
    <row r="3274" spans="1:21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14">
        <f t="shared" si="357"/>
        <v>106.50344827586207</v>
      </c>
      <c r="N3274" t="b">
        <v>1</v>
      </c>
      <c r="O3274" s="5">
        <f t="shared" si="358"/>
        <v>1.5443</v>
      </c>
      <c r="P3274" s="14">
        <f t="shared" si="359"/>
        <v>106.50344827586207</v>
      </c>
      <c r="Q3274" s="8">
        <f t="shared" si="360"/>
        <v>42284.500104166669</v>
      </c>
      <c r="R3274" s="8">
        <f t="shared" si="361"/>
        <v>42314.541770833333</v>
      </c>
      <c r="S3274" t="s">
        <v>8271</v>
      </c>
      <c r="T3274" t="str">
        <f t="shared" si="362"/>
        <v>theater</v>
      </c>
      <c r="U3274" t="str">
        <f t="shared" si="363"/>
        <v>plays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14">
        <f t="shared" si="357"/>
        <v>204.57142857142858</v>
      </c>
      <c r="N3275" t="b">
        <v>1</v>
      </c>
      <c r="O3275" s="5">
        <f t="shared" si="358"/>
        <v>1.0740000000000001</v>
      </c>
      <c r="P3275" s="14">
        <f t="shared" si="359"/>
        <v>204.57142857142858</v>
      </c>
      <c r="Q3275" s="8">
        <f t="shared" si="360"/>
        <v>42611.801412037035</v>
      </c>
      <c r="R3275" s="8">
        <f t="shared" si="361"/>
        <v>42627.791666666672</v>
      </c>
      <c r="S3275" t="s">
        <v>8271</v>
      </c>
      <c r="T3275" t="str">
        <f t="shared" si="362"/>
        <v>theater</v>
      </c>
      <c r="U3275" t="str">
        <f t="shared" si="363"/>
        <v>plays</v>
      </c>
    </row>
    <row r="3276" spans="1:21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14">
        <f t="shared" si="357"/>
        <v>54.912587412587413</v>
      </c>
      <c r="N3276" t="b">
        <v>1</v>
      </c>
      <c r="O3276" s="5">
        <f t="shared" si="358"/>
        <v>1.0132258064516129</v>
      </c>
      <c r="P3276" s="14">
        <f t="shared" si="359"/>
        <v>54.912587412587413</v>
      </c>
      <c r="Q3276" s="8">
        <f t="shared" si="360"/>
        <v>42400.704537037032</v>
      </c>
      <c r="R3276" s="8">
        <f t="shared" si="361"/>
        <v>42444.875</v>
      </c>
      <c r="S3276" t="s">
        <v>8271</v>
      </c>
      <c r="T3276" t="str">
        <f t="shared" si="362"/>
        <v>theater</v>
      </c>
      <c r="U3276" t="str">
        <f t="shared" si="363"/>
        <v>plays</v>
      </c>
    </row>
    <row r="3277" spans="1:21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14">
        <f t="shared" si="357"/>
        <v>150.41666666666666</v>
      </c>
      <c r="N3277" t="b">
        <v>1</v>
      </c>
      <c r="O3277" s="5">
        <f t="shared" si="358"/>
        <v>1.0027777777777778</v>
      </c>
      <c r="P3277" s="14">
        <f t="shared" si="359"/>
        <v>150.41666666666666</v>
      </c>
      <c r="Q3277" s="8">
        <f t="shared" si="360"/>
        <v>42017.88045138889</v>
      </c>
      <c r="R3277" s="8">
        <f t="shared" si="361"/>
        <v>42044.1875</v>
      </c>
      <c r="S3277" t="s">
        <v>8271</v>
      </c>
      <c r="T3277" t="str">
        <f t="shared" si="362"/>
        <v>theater</v>
      </c>
      <c r="U3277" t="str">
        <f t="shared" si="363"/>
        <v>plays</v>
      </c>
    </row>
    <row r="3278" spans="1:21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14">
        <f t="shared" si="357"/>
        <v>52.58</v>
      </c>
      <c r="N3278" t="b">
        <v>1</v>
      </c>
      <c r="O3278" s="5">
        <f t="shared" si="358"/>
        <v>1.1684444444444444</v>
      </c>
      <c r="P3278" s="14">
        <f t="shared" si="359"/>
        <v>52.58</v>
      </c>
      <c r="Q3278" s="8">
        <f t="shared" si="360"/>
        <v>42426.949988425928</v>
      </c>
      <c r="R3278" s="8">
        <f t="shared" si="361"/>
        <v>42461.165972222225</v>
      </c>
      <c r="S3278" t="s">
        <v>8271</v>
      </c>
      <c r="T3278" t="str">
        <f t="shared" si="362"/>
        <v>theater</v>
      </c>
      <c r="U3278" t="str">
        <f t="shared" si="363"/>
        <v>plays</v>
      </c>
    </row>
    <row r="3279" spans="1:21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14">
        <f t="shared" si="357"/>
        <v>54.3</v>
      </c>
      <c r="N3279" t="b">
        <v>1</v>
      </c>
      <c r="O3279" s="5">
        <f t="shared" si="358"/>
        <v>1.0860000000000001</v>
      </c>
      <c r="P3279" s="14">
        <f t="shared" si="359"/>
        <v>54.3</v>
      </c>
      <c r="Q3279" s="8">
        <f t="shared" si="360"/>
        <v>41931.682939814818</v>
      </c>
      <c r="R3279" s="8">
        <f t="shared" si="361"/>
        <v>41961.724606481483</v>
      </c>
      <c r="S3279" t="s">
        <v>8271</v>
      </c>
      <c r="T3279" t="str">
        <f t="shared" si="362"/>
        <v>theater</v>
      </c>
      <c r="U3279" t="str">
        <f t="shared" si="363"/>
        <v>plays</v>
      </c>
    </row>
    <row r="3280" spans="1:21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14">
        <f t="shared" si="357"/>
        <v>76.029411764705884</v>
      </c>
      <c r="N3280" t="b">
        <v>1</v>
      </c>
      <c r="O3280" s="5">
        <f t="shared" si="358"/>
        <v>1.034</v>
      </c>
      <c r="P3280" s="14">
        <f t="shared" si="359"/>
        <v>76.029411764705884</v>
      </c>
      <c r="Q3280" s="8">
        <f t="shared" si="360"/>
        <v>42124.848414351851</v>
      </c>
      <c r="R3280" s="8">
        <f t="shared" si="361"/>
        <v>42154.848414351851</v>
      </c>
      <c r="S3280" t="s">
        <v>8271</v>
      </c>
      <c r="T3280" t="str">
        <f t="shared" si="362"/>
        <v>theater</v>
      </c>
      <c r="U3280" t="str">
        <f t="shared" si="363"/>
        <v>plays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14">
        <f t="shared" si="357"/>
        <v>105.2063492063492</v>
      </c>
      <c r="N3281" t="b">
        <v>1</v>
      </c>
      <c r="O3281" s="5">
        <f t="shared" si="358"/>
        <v>1.1427586206896552</v>
      </c>
      <c r="P3281" s="14">
        <f t="shared" si="359"/>
        <v>105.2063492063492</v>
      </c>
      <c r="Q3281" s="8">
        <f t="shared" si="360"/>
        <v>42431.102534722217</v>
      </c>
      <c r="R3281" s="8">
        <f t="shared" si="361"/>
        <v>42461.06086805556</v>
      </c>
      <c r="S3281" t="s">
        <v>8271</v>
      </c>
      <c r="T3281" t="str">
        <f t="shared" si="362"/>
        <v>theater</v>
      </c>
      <c r="U3281" t="str">
        <f t="shared" si="363"/>
        <v>plays</v>
      </c>
    </row>
    <row r="3282" spans="1:21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14">
        <f t="shared" si="357"/>
        <v>68.666666666666671</v>
      </c>
      <c r="N3282" t="b">
        <v>1</v>
      </c>
      <c r="O3282" s="5">
        <f t="shared" si="358"/>
        <v>1.03</v>
      </c>
      <c r="P3282" s="14">
        <f t="shared" si="359"/>
        <v>68.666666666666671</v>
      </c>
      <c r="Q3282" s="8">
        <f t="shared" si="360"/>
        <v>42121.756921296299</v>
      </c>
      <c r="R3282" s="8">
        <f t="shared" si="361"/>
        <v>42156.208333333328</v>
      </c>
      <c r="S3282" t="s">
        <v>8271</v>
      </c>
      <c r="T3282" t="str">
        <f t="shared" si="362"/>
        <v>theater</v>
      </c>
      <c r="U3282" t="str">
        <f t="shared" si="363"/>
        <v>plays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14">
        <f t="shared" si="357"/>
        <v>129.36170212765958</v>
      </c>
      <c r="N3283" t="b">
        <v>1</v>
      </c>
      <c r="O3283" s="5">
        <f t="shared" si="358"/>
        <v>1.216</v>
      </c>
      <c r="P3283" s="14">
        <f t="shared" si="359"/>
        <v>129.36170212765958</v>
      </c>
      <c r="Q3283" s="8">
        <f t="shared" si="360"/>
        <v>42219.019733796296</v>
      </c>
      <c r="R3283" s="8">
        <f t="shared" si="361"/>
        <v>42249.019733796296</v>
      </c>
      <c r="S3283" t="s">
        <v>8271</v>
      </c>
      <c r="T3283" t="str">
        <f t="shared" si="362"/>
        <v>theater</v>
      </c>
      <c r="U3283" t="str">
        <f t="shared" si="363"/>
        <v>plays</v>
      </c>
    </row>
    <row r="3284" spans="1:21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14">
        <f t="shared" si="357"/>
        <v>134.26371308016877</v>
      </c>
      <c r="N3284" t="b">
        <v>1</v>
      </c>
      <c r="O3284" s="5">
        <f t="shared" si="358"/>
        <v>1.026467741935484</v>
      </c>
      <c r="P3284" s="14">
        <f t="shared" si="359"/>
        <v>134.26371308016877</v>
      </c>
      <c r="Q3284" s="8">
        <f t="shared" si="360"/>
        <v>42445.19430555556</v>
      </c>
      <c r="R3284" s="8">
        <f t="shared" si="361"/>
        <v>42489.19430555556</v>
      </c>
      <c r="S3284" t="s">
        <v>8271</v>
      </c>
      <c r="T3284" t="str">
        <f t="shared" si="362"/>
        <v>theater</v>
      </c>
      <c r="U3284" t="str">
        <f t="shared" si="363"/>
        <v>plays</v>
      </c>
    </row>
    <row r="3285" spans="1:21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14">
        <f t="shared" si="357"/>
        <v>17.829787234042552</v>
      </c>
      <c r="N3285" t="b">
        <v>1</v>
      </c>
      <c r="O3285" s="5">
        <f t="shared" si="358"/>
        <v>1.0475000000000001</v>
      </c>
      <c r="P3285" s="14">
        <f t="shared" si="359"/>
        <v>17.829787234042552</v>
      </c>
      <c r="Q3285" s="8">
        <f t="shared" si="360"/>
        <v>42379.74418981481</v>
      </c>
      <c r="R3285" s="8">
        <f t="shared" si="361"/>
        <v>42410.875</v>
      </c>
      <c r="S3285" t="s">
        <v>8271</v>
      </c>
      <c r="T3285" t="str">
        <f t="shared" si="362"/>
        <v>theater</v>
      </c>
      <c r="U3285" t="str">
        <f t="shared" si="363"/>
        <v>plays</v>
      </c>
    </row>
    <row r="3286" spans="1:21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14">
        <f t="shared" si="357"/>
        <v>203.2</v>
      </c>
      <c r="N3286" t="b">
        <v>1</v>
      </c>
      <c r="O3286" s="5">
        <f t="shared" si="358"/>
        <v>1.016</v>
      </c>
      <c r="P3286" s="14">
        <f t="shared" si="359"/>
        <v>203.2</v>
      </c>
      <c r="Q3286" s="8">
        <f t="shared" si="360"/>
        <v>42380.884872685187</v>
      </c>
      <c r="R3286" s="8">
        <f t="shared" si="361"/>
        <v>42398.249305555553</v>
      </c>
      <c r="S3286" t="s">
        <v>8271</v>
      </c>
      <c r="T3286" t="str">
        <f t="shared" si="362"/>
        <v>theater</v>
      </c>
      <c r="U3286" t="str">
        <f t="shared" si="363"/>
        <v>plays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14">
        <f t="shared" si="357"/>
        <v>69.18518518518519</v>
      </c>
      <c r="N3287" t="b">
        <v>1</v>
      </c>
      <c r="O3287" s="5">
        <f t="shared" si="358"/>
        <v>1.1210242048409682</v>
      </c>
      <c r="P3287" s="14">
        <f t="shared" si="359"/>
        <v>69.18518518518519</v>
      </c>
      <c r="Q3287" s="8">
        <f t="shared" si="360"/>
        <v>42762.942430555559</v>
      </c>
      <c r="R3287" s="8">
        <f t="shared" si="361"/>
        <v>42794.208333333328</v>
      </c>
      <c r="S3287" t="s">
        <v>8271</v>
      </c>
      <c r="T3287" t="str">
        <f t="shared" si="362"/>
        <v>theater</v>
      </c>
      <c r="U3287" t="str">
        <f t="shared" si="363"/>
        <v>plays</v>
      </c>
    </row>
    <row r="3288" spans="1:21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14">
        <f t="shared" si="357"/>
        <v>125.12295081967213</v>
      </c>
      <c r="N3288" t="b">
        <v>1</v>
      </c>
      <c r="O3288" s="5">
        <f t="shared" si="358"/>
        <v>1.0176666666666667</v>
      </c>
      <c r="P3288" s="14">
        <f t="shared" si="359"/>
        <v>125.12295081967213</v>
      </c>
      <c r="Q3288" s="8">
        <f t="shared" si="360"/>
        <v>42567.840069444443</v>
      </c>
      <c r="R3288" s="8">
        <f t="shared" si="361"/>
        <v>42597.840069444443</v>
      </c>
      <c r="S3288" t="s">
        <v>8271</v>
      </c>
      <c r="T3288" t="str">
        <f t="shared" si="362"/>
        <v>theater</v>
      </c>
      <c r="U3288" t="str">
        <f t="shared" si="363"/>
        <v>plays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14">
        <f t="shared" si="357"/>
        <v>73.529411764705884</v>
      </c>
      <c r="N3289" t="b">
        <v>1</v>
      </c>
      <c r="O3289" s="5">
        <f t="shared" si="358"/>
        <v>1</v>
      </c>
      <c r="P3289" s="14">
        <f t="shared" si="359"/>
        <v>73.529411764705884</v>
      </c>
      <c r="Q3289" s="8">
        <f t="shared" si="360"/>
        <v>42311.750324074077</v>
      </c>
      <c r="R3289" s="8">
        <f t="shared" si="361"/>
        <v>42336.750324074077</v>
      </c>
      <c r="S3289" t="s">
        <v>8271</v>
      </c>
      <c r="T3289" t="str">
        <f t="shared" si="362"/>
        <v>theater</v>
      </c>
      <c r="U3289" t="str">
        <f t="shared" si="363"/>
        <v>plays</v>
      </c>
    </row>
    <row r="3290" spans="1:21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14">
        <f t="shared" si="357"/>
        <v>48.437149758454105</v>
      </c>
      <c r="N3290" t="b">
        <v>1</v>
      </c>
      <c r="O3290" s="5">
        <f t="shared" si="358"/>
        <v>1.0026489999999999</v>
      </c>
      <c r="P3290" s="14">
        <f t="shared" si="359"/>
        <v>48.437149758454105</v>
      </c>
      <c r="Q3290" s="8">
        <f t="shared" si="360"/>
        <v>42505.774479166663</v>
      </c>
      <c r="R3290" s="8">
        <f t="shared" si="361"/>
        <v>42541.958333333328</v>
      </c>
      <c r="S3290" t="s">
        <v>8271</v>
      </c>
      <c r="T3290" t="str">
        <f t="shared" si="362"/>
        <v>theater</v>
      </c>
      <c r="U3290" t="str">
        <f t="shared" si="363"/>
        <v>plays</v>
      </c>
    </row>
    <row r="3291" spans="1:21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14">
        <f t="shared" si="357"/>
        <v>26.608400000000003</v>
      </c>
      <c r="N3291" t="b">
        <v>1</v>
      </c>
      <c r="O3291" s="5">
        <f t="shared" si="358"/>
        <v>1.3304200000000002</v>
      </c>
      <c r="P3291" s="14">
        <f t="shared" si="359"/>
        <v>26.608400000000003</v>
      </c>
      <c r="Q3291" s="8">
        <f t="shared" si="360"/>
        <v>42758.368078703701</v>
      </c>
      <c r="R3291" s="8">
        <f t="shared" si="361"/>
        <v>42786.368078703701</v>
      </c>
      <c r="S3291" t="s">
        <v>8271</v>
      </c>
      <c r="T3291" t="str">
        <f t="shared" si="362"/>
        <v>theater</v>
      </c>
      <c r="U3291" t="str">
        <f t="shared" si="363"/>
        <v>plays</v>
      </c>
    </row>
    <row r="3292" spans="1:21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14">
        <f t="shared" si="357"/>
        <v>33.666666666666664</v>
      </c>
      <c r="N3292" t="b">
        <v>1</v>
      </c>
      <c r="O3292" s="5">
        <f t="shared" si="358"/>
        <v>1.212</v>
      </c>
      <c r="P3292" s="14">
        <f t="shared" si="359"/>
        <v>33.666666666666664</v>
      </c>
      <c r="Q3292" s="8">
        <f t="shared" si="360"/>
        <v>42775.51494212963</v>
      </c>
      <c r="R3292" s="8">
        <f t="shared" si="361"/>
        <v>42805.51494212963</v>
      </c>
      <c r="S3292" t="s">
        <v>8271</v>
      </c>
      <c r="T3292" t="str">
        <f t="shared" si="362"/>
        <v>theater</v>
      </c>
      <c r="U3292" t="str">
        <f t="shared" si="363"/>
        <v>plays</v>
      </c>
    </row>
    <row r="3293" spans="1:21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14">
        <f t="shared" si="357"/>
        <v>40.714285714285715</v>
      </c>
      <c r="N3293" t="b">
        <v>1</v>
      </c>
      <c r="O3293" s="5">
        <f t="shared" si="358"/>
        <v>1.1399999999999999</v>
      </c>
      <c r="P3293" s="14">
        <f t="shared" si="359"/>
        <v>40.714285714285715</v>
      </c>
      <c r="Q3293" s="8">
        <f t="shared" si="360"/>
        <v>42232.702546296292</v>
      </c>
      <c r="R3293" s="8">
        <f t="shared" si="361"/>
        <v>42264.165972222225</v>
      </c>
      <c r="S3293" t="s">
        <v>8271</v>
      </c>
      <c r="T3293" t="str">
        <f t="shared" si="362"/>
        <v>theater</v>
      </c>
      <c r="U3293" t="str">
        <f t="shared" si="363"/>
        <v>plays</v>
      </c>
    </row>
    <row r="3294" spans="1:21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14">
        <f t="shared" si="357"/>
        <v>19.266666666666666</v>
      </c>
      <c r="N3294" t="b">
        <v>1</v>
      </c>
      <c r="O3294" s="5">
        <f t="shared" si="358"/>
        <v>2.8613861386138613</v>
      </c>
      <c r="P3294" s="14">
        <f t="shared" si="359"/>
        <v>19.266666666666666</v>
      </c>
      <c r="Q3294" s="8">
        <f t="shared" si="360"/>
        <v>42282.770231481481</v>
      </c>
      <c r="R3294" s="8">
        <f t="shared" si="361"/>
        <v>42342.811898148153</v>
      </c>
      <c r="S3294" t="s">
        <v>8271</v>
      </c>
      <c r="T3294" t="str">
        <f t="shared" si="362"/>
        <v>theater</v>
      </c>
      <c r="U3294" t="str">
        <f t="shared" si="363"/>
        <v>plays</v>
      </c>
    </row>
    <row r="3295" spans="1:21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14">
        <f t="shared" si="357"/>
        <v>84.285714285714292</v>
      </c>
      <c r="N3295" t="b">
        <v>1</v>
      </c>
      <c r="O3295" s="5">
        <f t="shared" si="358"/>
        <v>1.7044444444444444</v>
      </c>
      <c r="P3295" s="14">
        <f t="shared" si="359"/>
        <v>84.285714285714292</v>
      </c>
      <c r="Q3295" s="8">
        <f t="shared" si="360"/>
        <v>42768.425370370373</v>
      </c>
      <c r="R3295" s="8">
        <f t="shared" si="361"/>
        <v>42798.425370370373</v>
      </c>
      <c r="S3295" t="s">
        <v>8271</v>
      </c>
      <c r="T3295" t="str">
        <f t="shared" si="362"/>
        <v>theater</v>
      </c>
      <c r="U3295" t="str">
        <f t="shared" si="363"/>
        <v>plays</v>
      </c>
    </row>
    <row r="3296" spans="1:21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14">
        <f t="shared" si="357"/>
        <v>29.583333333333332</v>
      </c>
      <c r="N3296" t="b">
        <v>1</v>
      </c>
      <c r="O3296" s="5">
        <f t="shared" si="358"/>
        <v>1.1833333333333333</v>
      </c>
      <c r="P3296" s="14">
        <f t="shared" si="359"/>
        <v>29.583333333333332</v>
      </c>
      <c r="Q3296" s="8">
        <f t="shared" si="360"/>
        <v>42141.541134259256</v>
      </c>
      <c r="R3296" s="8">
        <f t="shared" si="361"/>
        <v>42171.541134259256</v>
      </c>
      <c r="S3296" t="s">
        <v>8271</v>
      </c>
      <c r="T3296" t="str">
        <f t="shared" si="362"/>
        <v>theater</v>
      </c>
      <c r="U3296" t="str">
        <f t="shared" si="363"/>
        <v>plays</v>
      </c>
    </row>
    <row r="3297" spans="1:21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14">
        <f t="shared" si="357"/>
        <v>26.667037037037037</v>
      </c>
      <c r="N3297" t="b">
        <v>1</v>
      </c>
      <c r="O3297" s="5">
        <f t="shared" si="358"/>
        <v>1.0285857142857142</v>
      </c>
      <c r="P3297" s="14">
        <f t="shared" si="359"/>
        <v>26.667037037037037</v>
      </c>
      <c r="Q3297" s="8">
        <f t="shared" si="360"/>
        <v>42609.442465277782</v>
      </c>
      <c r="R3297" s="8">
        <f t="shared" si="361"/>
        <v>42639.442465277782</v>
      </c>
      <c r="S3297" t="s">
        <v>8271</v>
      </c>
      <c r="T3297" t="str">
        <f t="shared" si="362"/>
        <v>theater</v>
      </c>
      <c r="U3297" t="str">
        <f t="shared" si="363"/>
        <v>plays</v>
      </c>
    </row>
    <row r="3298" spans="1:21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14">
        <f t="shared" si="357"/>
        <v>45.978723404255319</v>
      </c>
      <c r="N3298" t="b">
        <v>1</v>
      </c>
      <c r="O3298" s="5">
        <f t="shared" si="358"/>
        <v>1.4406666666666668</v>
      </c>
      <c r="P3298" s="14">
        <f t="shared" si="359"/>
        <v>45.978723404255319</v>
      </c>
      <c r="Q3298" s="8">
        <f t="shared" si="360"/>
        <v>42309.756620370375</v>
      </c>
      <c r="R3298" s="8">
        <f t="shared" si="361"/>
        <v>42330.916666666672</v>
      </c>
      <c r="S3298" t="s">
        <v>8271</v>
      </c>
      <c r="T3298" t="str">
        <f t="shared" si="362"/>
        <v>theater</v>
      </c>
      <c r="U3298" t="str">
        <f t="shared" si="363"/>
        <v>plays</v>
      </c>
    </row>
    <row r="3299" spans="1:21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14">
        <f t="shared" si="357"/>
        <v>125.09090909090909</v>
      </c>
      <c r="N3299" t="b">
        <v>1</v>
      </c>
      <c r="O3299" s="5">
        <f t="shared" si="358"/>
        <v>1.0007272727272727</v>
      </c>
      <c r="P3299" s="14">
        <f t="shared" si="359"/>
        <v>125.09090909090909</v>
      </c>
      <c r="Q3299" s="8">
        <f t="shared" si="360"/>
        <v>42193.771481481483</v>
      </c>
      <c r="R3299" s="8">
        <f t="shared" si="361"/>
        <v>42212.957638888889</v>
      </c>
      <c r="S3299" t="s">
        <v>8271</v>
      </c>
      <c r="T3299" t="str">
        <f t="shared" si="362"/>
        <v>theater</v>
      </c>
      <c r="U3299" t="str">
        <f t="shared" si="363"/>
        <v>plays</v>
      </c>
    </row>
    <row r="3300" spans="1:21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14">
        <f t="shared" si="357"/>
        <v>141.29166666666666</v>
      </c>
      <c r="N3300" t="b">
        <v>1</v>
      </c>
      <c r="O3300" s="5">
        <f t="shared" si="358"/>
        <v>1.0173000000000001</v>
      </c>
      <c r="P3300" s="14">
        <f t="shared" si="359"/>
        <v>141.29166666666666</v>
      </c>
      <c r="Q3300" s="8">
        <f t="shared" si="360"/>
        <v>42239.957962962959</v>
      </c>
      <c r="R3300" s="8">
        <f t="shared" si="361"/>
        <v>42260</v>
      </c>
      <c r="S3300" t="s">
        <v>8271</v>
      </c>
      <c r="T3300" t="str">
        <f t="shared" si="362"/>
        <v>theater</v>
      </c>
      <c r="U3300" t="str">
        <f t="shared" si="363"/>
        <v>plays</v>
      </c>
    </row>
    <row r="3301" spans="1:21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14">
        <f t="shared" si="357"/>
        <v>55.333333333333336</v>
      </c>
      <c r="N3301" t="b">
        <v>1</v>
      </c>
      <c r="O3301" s="5">
        <f t="shared" si="358"/>
        <v>1.1619999999999999</v>
      </c>
      <c r="P3301" s="14">
        <f t="shared" si="359"/>
        <v>55.333333333333336</v>
      </c>
      <c r="Q3301" s="8">
        <f t="shared" si="360"/>
        <v>42261.917395833334</v>
      </c>
      <c r="R3301" s="8">
        <f t="shared" si="361"/>
        <v>42291.917395833334</v>
      </c>
      <c r="S3301" t="s">
        <v>8271</v>
      </c>
      <c r="T3301" t="str">
        <f t="shared" si="362"/>
        <v>theater</v>
      </c>
      <c r="U3301" t="str">
        <f t="shared" si="363"/>
        <v>plays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14">
        <f t="shared" si="357"/>
        <v>46.420454545454547</v>
      </c>
      <c r="N3302" t="b">
        <v>1</v>
      </c>
      <c r="O3302" s="5">
        <f t="shared" si="358"/>
        <v>1.3616666666666666</v>
      </c>
      <c r="P3302" s="14">
        <f t="shared" si="359"/>
        <v>46.420454545454547</v>
      </c>
      <c r="Q3302" s="8">
        <f t="shared" si="360"/>
        <v>42102.743773148148</v>
      </c>
      <c r="R3302" s="8">
        <f t="shared" si="361"/>
        <v>42123.743773148148</v>
      </c>
      <c r="S3302" t="s">
        <v>8271</v>
      </c>
      <c r="T3302" t="str">
        <f t="shared" si="362"/>
        <v>theater</v>
      </c>
      <c r="U3302" t="str">
        <f t="shared" si="363"/>
        <v>plays</v>
      </c>
    </row>
    <row r="3303" spans="1:21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14">
        <f t="shared" si="357"/>
        <v>57.2</v>
      </c>
      <c r="N3303" t="b">
        <v>1</v>
      </c>
      <c r="O3303" s="5">
        <f t="shared" si="358"/>
        <v>1.3346666666666667</v>
      </c>
      <c r="P3303" s="14">
        <f t="shared" si="359"/>
        <v>57.2</v>
      </c>
      <c r="Q3303" s="8">
        <f t="shared" si="360"/>
        <v>42538.73583333334</v>
      </c>
      <c r="R3303" s="8">
        <f t="shared" si="361"/>
        <v>42583.290972222225</v>
      </c>
      <c r="S3303" t="s">
        <v>8271</v>
      </c>
      <c r="T3303" t="str">
        <f t="shared" si="362"/>
        <v>theater</v>
      </c>
      <c r="U3303" t="str">
        <f t="shared" si="363"/>
        <v>plays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14">
        <f t="shared" si="357"/>
        <v>173.7</v>
      </c>
      <c r="N3304" t="b">
        <v>1</v>
      </c>
      <c r="O3304" s="5">
        <f t="shared" si="358"/>
        <v>1.0339285714285715</v>
      </c>
      <c r="P3304" s="14">
        <f t="shared" si="359"/>
        <v>173.7</v>
      </c>
      <c r="Q3304" s="8">
        <f t="shared" si="360"/>
        <v>42681.35157407407</v>
      </c>
      <c r="R3304" s="8">
        <f t="shared" si="361"/>
        <v>42711.35157407407</v>
      </c>
      <c r="S3304" t="s">
        <v>8271</v>
      </c>
      <c r="T3304" t="str">
        <f t="shared" si="362"/>
        <v>theater</v>
      </c>
      <c r="U3304" t="str">
        <f t="shared" si="363"/>
        <v>plays</v>
      </c>
    </row>
    <row r="3305" spans="1:21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14">
        <f t="shared" si="357"/>
        <v>59.6</v>
      </c>
      <c r="N3305" t="b">
        <v>1</v>
      </c>
      <c r="O3305" s="5">
        <f t="shared" si="358"/>
        <v>1.1588888888888889</v>
      </c>
      <c r="P3305" s="14">
        <f t="shared" si="359"/>
        <v>59.6</v>
      </c>
      <c r="Q3305" s="8">
        <f t="shared" si="360"/>
        <v>42056.65143518518</v>
      </c>
      <c r="R3305" s="8">
        <f t="shared" si="361"/>
        <v>42091.609768518523</v>
      </c>
      <c r="S3305" t="s">
        <v>8271</v>
      </c>
      <c r="T3305" t="str">
        <f t="shared" si="362"/>
        <v>theater</v>
      </c>
      <c r="U3305" t="str">
        <f t="shared" si="363"/>
        <v>plays</v>
      </c>
    </row>
    <row r="3306" spans="1:21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14">
        <f t="shared" si="357"/>
        <v>89.585714285714289</v>
      </c>
      <c r="N3306" t="b">
        <v>1</v>
      </c>
      <c r="O3306" s="5">
        <f t="shared" si="358"/>
        <v>1.0451666666666666</v>
      </c>
      <c r="P3306" s="14">
        <f t="shared" si="359"/>
        <v>89.585714285714289</v>
      </c>
      <c r="Q3306" s="8">
        <f t="shared" si="360"/>
        <v>42696.624444444446</v>
      </c>
      <c r="R3306" s="8">
        <f t="shared" si="361"/>
        <v>42726.624444444446</v>
      </c>
      <c r="S3306" t="s">
        <v>8271</v>
      </c>
      <c r="T3306" t="str">
        <f t="shared" si="362"/>
        <v>theater</v>
      </c>
      <c r="U3306" t="str">
        <f t="shared" si="363"/>
        <v>plays</v>
      </c>
    </row>
    <row r="3307" spans="1:21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14">
        <f t="shared" si="357"/>
        <v>204.05</v>
      </c>
      <c r="N3307" t="b">
        <v>1</v>
      </c>
      <c r="O3307" s="5">
        <f t="shared" si="358"/>
        <v>1.0202500000000001</v>
      </c>
      <c r="P3307" s="14">
        <f t="shared" si="359"/>
        <v>204.05</v>
      </c>
      <c r="Q3307" s="8">
        <f t="shared" si="360"/>
        <v>42186.855879629627</v>
      </c>
      <c r="R3307" s="8">
        <f t="shared" si="361"/>
        <v>42216.855879629627</v>
      </c>
      <c r="S3307" t="s">
        <v>8271</v>
      </c>
      <c r="T3307" t="str">
        <f t="shared" si="362"/>
        <v>theater</v>
      </c>
      <c r="U3307" t="str">
        <f t="shared" si="363"/>
        <v>plays</v>
      </c>
    </row>
    <row r="3308" spans="1:21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14">
        <f t="shared" si="357"/>
        <v>48.703703703703702</v>
      </c>
      <c r="N3308" t="b">
        <v>1</v>
      </c>
      <c r="O3308" s="5">
        <f t="shared" si="358"/>
        <v>1.7533333333333334</v>
      </c>
      <c r="P3308" s="14">
        <f t="shared" si="359"/>
        <v>48.703703703703702</v>
      </c>
      <c r="Q3308" s="8">
        <f t="shared" si="360"/>
        <v>42493.219236111108</v>
      </c>
      <c r="R3308" s="8">
        <f t="shared" si="361"/>
        <v>42531.125</v>
      </c>
      <c r="S3308" t="s">
        <v>8271</v>
      </c>
      <c r="T3308" t="str">
        <f t="shared" si="362"/>
        <v>theater</v>
      </c>
      <c r="U3308" t="str">
        <f t="shared" si="363"/>
        <v>plays</v>
      </c>
    </row>
    <row r="3309" spans="1:21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14">
        <f t="shared" si="357"/>
        <v>53.339999999999996</v>
      </c>
      <c r="N3309" t="b">
        <v>1</v>
      </c>
      <c r="O3309" s="5">
        <f t="shared" si="358"/>
        <v>1.0668</v>
      </c>
      <c r="P3309" s="14">
        <f t="shared" si="359"/>
        <v>53.339999999999996</v>
      </c>
      <c r="Q3309" s="8">
        <f t="shared" si="360"/>
        <v>42475.057164351849</v>
      </c>
      <c r="R3309" s="8">
        <f t="shared" si="361"/>
        <v>42505.057164351849</v>
      </c>
      <c r="S3309" t="s">
        <v>8271</v>
      </c>
      <c r="T3309" t="str">
        <f t="shared" si="362"/>
        <v>theater</v>
      </c>
      <c r="U3309" t="str">
        <f t="shared" si="363"/>
        <v>plays</v>
      </c>
    </row>
    <row r="3310" spans="1:21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14">
        <f t="shared" si="357"/>
        <v>75.087719298245617</v>
      </c>
      <c r="N3310" t="b">
        <v>1</v>
      </c>
      <c r="O3310" s="5">
        <f t="shared" si="358"/>
        <v>1.2228571428571429</v>
      </c>
      <c r="P3310" s="14">
        <f t="shared" si="359"/>
        <v>75.087719298245617</v>
      </c>
      <c r="Q3310" s="8">
        <f t="shared" si="360"/>
        <v>42452.876909722225</v>
      </c>
      <c r="R3310" s="8">
        <f t="shared" si="361"/>
        <v>42473.876909722225</v>
      </c>
      <c r="S3310" t="s">
        <v>8271</v>
      </c>
      <c r="T3310" t="str">
        <f t="shared" si="362"/>
        <v>theater</v>
      </c>
      <c r="U3310" t="str">
        <f t="shared" si="363"/>
        <v>plays</v>
      </c>
    </row>
    <row r="3311" spans="1:2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14">
        <f t="shared" si="357"/>
        <v>18</v>
      </c>
      <c r="N3311" t="b">
        <v>1</v>
      </c>
      <c r="O3311" s="5">
        <f t="shared" si="358"/>
        <v>1.5942857142857143</v>
      </c>
      <c r="P3311" s="14">
        <f t="shared" si="359"/>
        <v>18</v>
      </c>
      <c r="Q3311" s="8">
        <f t="shared" si="360"/>
        <v>42628.650208333333</v>
      </c>
      <c r="R3311" s="8">
        <f t="shared" si="361"/>
        <v>42659.650208333333</v>
      </c>
      <c r="S3311" t="s">
        <v>8271</v>
      </c>
      <c r="T3311" t="str">
        <f t="shared" si="362"/>
        <v>theater</v>
      </c>
      <c r="U3311" t="str">
        <f t="shared" si="363"/>
        <v>plays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14">
        <f t="shared" si="357"/>
        <v>209.83870967741936</v>
      </c>
      <c r="N3312" t="b">
        <v>1</v>
      </c>
      <c r="O3312" s="5">
        <f t="shared" si="358"/>
        <v>1.0007692307692309</v>
      </c>
      <c r="P3312" s="14">
        <f t="shared" si="359"/>
        <v>209.83870967741936</v>
      </c>
      <c r="Q3312" s="8">
        <f t="shared" si="360"/>
        <v>42253.928530092591</v>
      </c>
      <c r="R3312" s="8">
        <f t="shared" si="361"/>
        <v>42283.928530092591</v>
      </c>
      <c r="S3312" t="s">
        <v>8271</v>
      </c>
      <c r="T3312" t="str">
        <f t="shared" si="362"/>
        <v>theater</v>
      </c>
      <c r="U3312" t="str">
        <f t="shared" si="363"/>
        <v>plays</v>
      </c>
    </row>
    <row r="3313" spans="1:21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14">
        <f t="shared" si="357"/>
        <v>61.022222222222226</v>
      </c>
      <c r="N3313" t="b">
        <v>1</v>
      </c>
      <c r="O3313" s="5">
        <f t="shared" si="358"/>
        <v>1.0984</v>
      </c>
      <c r="P3313" s="14">
        <f t="shared" si="359"/>
        <v>61.022222222222226</v>
      </c>
      <c r="Q3313" s="8">
        <f t="shared" si="360"/>
        <v>42264.29178240741</v>
      </c>
      <c r="R3313" s="8">
        <f t="shared" si="361"/>
        <v>42294.29178240741</v>
      </c>
      <c r="S3313" t="s">
        <v>8271</v>
      </c>
      <c r="T3313" t="str">
        <f t="shared" si="362"/>
        <v>theater</v>
      </c>
      <c r="U3313" t="str">
        <f t="shared" si="363"/>
        <v>plays</v>
      </c>
    </row>
    <row r="3314" spans="1:21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14">
        <f t="shared" si="357"/>
        <v>61</v>
      </c>
      <c r="N3314" t="b">
        <v>1</v>
      </c>
      <c r="O3314" s="5">
        <f t="shared" si="358"/>
        <v>1.0004</v>
      </c>
      <c r="P3314" s="14">
        <f t="shared" si="359"/>
        <v>61</v>
      </c>
      <c r="Q3314" s="8">
        <f t="shared" si="360"/>
        <v>42664.809560185182</v>
      </c>
      <c r="R3314" s="8">
        <f t="shared" si="361"/>
        <v>42685.916666666672</v>
      </c>
      <c r="S3314" t="s">
        <v>8271</v>
      </c>
      <c r="T3314" t="str">
        <f t="shared" si="362"/>
        <v>theater</v>
      </c>
      <c r="U3314" t="str">
        <f t="shared" si="363"/>
        <v>plays</v>
      </c>
    </row>
    <row r="3315" spans="1:21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14">
        <f t="shared" si="357"/>
        <v>80.034482758620683</v>
      </c>
      <c r="N3315" t="b">
        <v>1</v>
      </c>
      <c r="O3315" s="5">
        <f t="shared" si="358"/>
        <v>1.1605000000000001</v>
      </c>
      <c r="P3315" s="14">
        <f t="shared" si="359"/>
        <v>80.034482758620683</v>
      </c>
      <c r="Q3315" s="8">
        <f t="shared" si="360"/>
        <v>42382.244409722218</v>
      </c>
      <c r="R3315" s="8">
        <f t="shared" si="361"/>
        <v>42396.041666666672</v>
      </c>
      <c r="S3315" t="s">
        <v>8271</v>
      </c>
      <c r="T3315" t="str">
        <f t="shared" si="362"/>
        <v>theater</v>
      </c>
      <c r="U3315" t="str">
        <f t="shared" si="363"/>
        <v>plays</v>
      </c>
    </row>
    <row r="3316" spans="1:21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14">
        <f t="shared" si="357"/>
        <v>29.068965517241381</v>
      </c>
      <c r="N3316" t="b">
        <v>1</v>
      </c>
      <c r="O3316" s="5">
        <f t="shared" si="358"/>
        <v>2.1074999999999999</v>
      </c>
      <c r="P3316" s="14">
        <f t="shared" si="359"/>
        <v>29.068965517241381</v>
      </c>
      <c r="Q3316" s="8">
        <f t="shared" si="360"/>
        <v>42105.267488425925</v>
      </c>
      <c r="R3316" s="8">
        <f t="shared" si="361"/>
        <v>42132.836805555555</v>
      </c>
      <c r="S3316" t="s">
        <v>8271</v>
      </c>
      <c r="T3316" t="str">
        <f t="shared" si="362"/>
        <v>theater</v>
      </c>
      <c r="U3316" t="str">
        <f t="shared" si="363"/>
        <v>plays</v>
      </c>
    </row>
    <row r="3317" spans="1:21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14">
        <f t="shared" si="357"/>
        <v>49.438202247191015</v>
      </c>
      <c r="N3317" t="b">
        <v>1</v>
      </c>
      <c r="O3317" s="5">
        <f t="shared" si="358"/>
        <v>1.1000000000000001</v>
      </c>
      <c r="P3317" s="14">
        <f t="shared" si="359"/>
        <v>49.438202247191015</v>
      </c>
      <c r="Q3317" s="8">
        <f t="shared" si="360"/>
        <v>42466.303715277783</v>
      </c>
      <c r="R3317" s="8">
        <f t="shared" si="361"/>
        <v>42496.303715277783</v>
      </c>
      <c r="S3317" t="s">
        <v>8271</v>
      </c>
      <c r="T3317" t="str">
        <f t="shared" si="362"/>
        <v>theater</v>
      </c>
      <c r="U3317" t="str">
        <f t="shared" si="363"/>
        <v>plays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14">
        <f t="shared" si="357"/>
        <v>93.977440000000001</v>
      </c>
      <c r="N3318" t="b">
        <v>1</v>
      </c>
      <c r="O3318" s="5">
        <f t="shared" si="358"/>
        <v>1.0008673425918038</v>
      </c>
      <c r="P3318" s="14">
        <f t="shared" si="359"/>
        <v>93.977440000000001</v>
      </c>
      <c r="Q3318" s="8">
        <f t="shared" si="360"/>
        <v>41826.871238425927</v>
      </c>
      <c r="R3318" s="8">
        <f t="shared" si="361"/>
        <v>41859.57916666667</v>
      </c>
      <c r="S3318" t="s">
        <v>8271</v>
      </c>
      <c r="T3318" t="str">
        <f t="shared" si="362"/>
        <v>theater</v>
      </c>
      <c r="U3318" t="str">
        <f t="shared" si="363"/>
        <v>plays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14">
        <f t="shared" si="357"/>
        <v>61.944444444444443</v>
      </c>
      <c r="N3319" t="b">
        <v>1</v>
      </c>
      <c r="O3319" s="5">
        <f t="shared" si="358"/>
        <v>1.0619047619047619</v>
      </c>
      <c r="P3319" s="14">
        <f t="shared" si="359"/>
        <v>61.944444444444443</v>
      </c>
      <c r="Q3319" s="8">
        <f t="shared" si="360"/>
        <v>42499.039629629624</v>
      </c>
      <c r="R3319" s="8">
        <f t="shared" si="361"/>
        <v>42529.039629629624</v>
      </c>
      <c r="S3319" t="s">
        <v>8271</v>
      </c>
      <c r="T3319" t="str">
        <f t="shared" si="362"/>
        <v>theater</v>
      </c>
      <c r="U3319" t="str">
        <f t="shared" si="363"/>
        <v>plays</v>
      </c>
    </row>
    <row r="3320" spans="1:2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14">
        <f t="shared" si="357"/>
        <v>78.5</v>
      </c>
      <c r="N3320" t="b">
        <v>1</v>
      </c>
      <c r="O3320" s="5">
        <f t="shared" si="358"/>
        <v>1.256</v>
      </c>
      <c r="P3320" s="14">
        <f t="shared" si="359"/>
        <v>78.5</v>
      </c>
      <c r="Q3320" s="8">
        <f t="shared" si="360"/>
        <v>42431.302002314813</v>
      </c>
      <c r="R3320" s="8">
        <f t="shared" si="361"/>
        <v>42471.104166666672</v>
      </c>
      <c r="S3320" t="s">
        <v>8271</v>
      </c>
      <c r="T3320" t="str">
        <f t="shared" si="362"/>
        <v>theater</v>
      </c>
      <c r="U3320" t="str">
        <f t="shared" si="363"/>
        <v>plays</v>
      </c>
    </row>
    <row r="3321" spans="1:21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14">
        <f t="shared" si="357"/>
        <v>33.75</v>
      </c>
      <c r="N3321" t="b">
        <v>1</v>
      </c>
      <c r="O3321" s="5">
        <f t="shared" si="358"/>
        <v>1.08</v>
      </c>
      <c r="P3321" s="14">
        <f t="shared" si="359"/>
        <v>33.75</v>
      </c>
      <c r="Q3321" s="8">
        <f t="shared" si="360"/>
        <v>41990.585486111115</v>
      </c>
      <c r="R3321" s="8">
        <f t="shared" si="361"/>
        <v>42035.585486111115</v>
      </c>
      <c r="S3321" t="s">
        <v>8271</v>
      </c>
      <c r="T3321" t="str">
        <f t="shared" si="362"/>
        <v>theater</v>
      </c>
      <c r="U3321" t="str">
        <f t="shared" si="363"/>
        <v>plays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14">
        <f t="shared" si="357"/>
        <v>66.44736842105263</v>
      </c>
      <c r="N3322" t="b">
        <v>1</v>
      </c>
      <c r="O3322" s="5">
        <f t="shared" si="358"/>
        <v>1.01</v>
      </c>
      <c r="P3322" s="14">
        <f t="shared" si="359"/>
        <v>66.44736842105263</v>
      </c>
      <c r="Q3322" s="8">
        <f t="shared" si="360"/>
        <v>42513.045798611114</v>
      </c>
      <c r="R3322" s="8">
        <f t="shared" si="361"/>
        <v>42543.045798611114</v>
      </c>
      <c r="S3322" t="s">
        <v>8271</v>
      </c>
      <c r="T3322" t="str">
        <f t="shared" si="362"/>
        <v>theater</v>
      </c>
      <c r="U3322" t="str">
        <f t="shared" si="363"/>
        <v>plays</v>
      </c>
    </row>
    <row r="3323" spans="1:21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14">
        <f t="shared" si="357"/>
        <v>35.799999999999997</v>
      </c>
      <c r="N3323" t="b">
        <v>1</v>
      </c>
      <c r="O3323" s="5">
        <f t="shared" si="358"/>
        <v>1.0740000000000001</v>
      </c>
      <c r="P3323" s="14">
        <f t="shared" si="359"/>
        <v>35.799999999999997</v>
      </c>
      <c r="Q3323" s="8">
        <f t="shared" si="360"/>
        <v>41914.100289351853</v>
      </c>
      <c r="R3323" s="8">
        <f t="shared" si="361"/>
        <v>41928.165972222225</v>
      </c>
      <c r="S3323" t="s">
        <v>8271</v>
      </c>
      <c r="T3323" t="str">
        <f t="shared" si="362"/>
        <v>theater</v>
      </c>
      <c r="U3323" t="str">
        <f t="shared" si="363"/>
        <v>plays</v>
      </c>
    </row>
    <row r="3324" spans="1:21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14">
        <f t="shared" si="357"/>
        <v>145.65217391304347</v>
      </c>
      <c r="N3324" t="b">
        <v>1</v>
      </c>
      <c r="O3324" s="5">
        <f t="shared" si="358"/>
        <v>1.0151515151515151</v>
      </c>
      <c r="P3324" s="14">
        <f t="shared" si="359"/>
        <v>145.65217391304347</v>
      </c>
      <c r="Q3324" s="8">
        <f t="shared" si="360"/>
        <v>42521.010370370372</v>
      </c>
      <c r="R3324" s="8">
        <f t="shared" si="361"/>
        <v>42543.163194444445</v>
      </c>
      <c r="S3324" t="s">
        <v>8271</v>
      </c>
      <c r="T3324" t="str">
        <f t="shared" si="362"/>
        <v>theater</v>
      </c>
      <c r="U3324" t="str">
        <f t="shared" si="363"/>
        <v>plays</v>
      </c>
    </row>
    <row r="3325" spans="1:21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14">
        <f t="shared" si="357"/>
        <v>25.693877551020407</v>
      </c>
      <c r="N3325" t="b">
        <v>1</v>
      </c>
      <c r="O3325" s="5">
        <f t="shared" si="358"/>
        <v>1.2589999999999999</v>
      </c>
      <c r="P3325" s="14">
        <f t="shared" si="359"/>
        <v>25.693877551020407</v>
      </c>
      <c r="Q3325" s="8">
        <f t="shared" si="360"/>
        <v>42608.36583333333</v>
      </c>
      <c r="R3325" s="8">
        <f t="shared" si="361"/>
        <v>42638.36583333333</v>
      </c>
      <c r="S3325" t="s">
        <v>8271</v>
      </c>
      <c r="T3325" t="str">
        <f t="shared" si="362"/>
        <v>theater</v>
      </c>
      <c r="U3325" t="str">
        <f t="shared" si="363"/>
        <v>plays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14">
        <f t="shared" si="357"/>
        <v>152.5</v>
      </c>
      <c r="N3326" t="b">
        <v>1</v>
      </c>
      <c r="O3326" s="5">
        <f t="shared" si="358"/>
        <v>1.0166666666666666</v>
      </c>
      <c r="P3326" s="14">
        <f t="shared" si="359"/>
        <v>152.5</v>
      </c>
      <c r="Q3326" s="8">
        <f t="shared" si="360"/>
        <v>42512.58321759259</v>
      </c>
      <c r="R3326" s="8">
        <f t="shared" si="361"/>
        <v>42526.58321759259</v>
      </c>
      <c r="S3326" t="s">
        <v>8271</v>
      </c>
      <c r="T3326" t="str">
        <f t="shared" si="362"/>
        <v>theater</v>
      </c>
      <c r="U3326" t="str">
        <f t="shared" si="363"/>
        <v>plays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14">
        <f t="shared" si="357"/>
        <v>30</v>
      </c>
      <c r="N3327" t="b">
        <v>1</v>
      </c>
      <c r="O3327" s="5">
        <f t="shared" si="358"/>
        <v>1.125</v>
      </c>
      <c r="P3327" s="14">
        <f t="shared" si="359"/>
        <v>30</v>
      </c>
      <c r="Q3327" s="8">
        <f t="shared" si="360"/>
        <v>42064.785613425927</v>
      </c>
      <c r="R3327" s="8">
        <f t="shared" si="361"/>
        <v>42099.743946759263</v>
      </c>
      <c r="S3327" t="s">
        <v>8271</v>
      </c>
      <c r="T3327" t="str">
        <f t="shared" si="362"/>
        <v>theater</v>
      </c>
      <c r="U3327" t="str">
        <f t="shared" si="363"/>
        <v>plays</v>
      </c>
    </row>
    <row r="3328" spans="1:21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14">
        <f t="shared" si="357"/>
        <v>142.28070175438597</v>
      </c>
      <c r="N3328" t="b">
        <v>1</v>
      </c>
      <c r="O3328" s="5">
        <f t="shared" si="358"/>
        <v>1.0137499999999999</v>
      </c>
      <c r="P3328" s="14">
        <f t="shared" si="359"/>
        <v>142.28070175438597</v>
      </c>
      <c r="Q3328" s="8">
        <f t="shared" si="360"/>
        <v>42041.714178240742</v>
      </c>
      <c r="R3328" s="8">
        <f t="shared" si="361"/>
        <v>42071.67251157407</v>
      </c>
      <c r="S3328" t="s">
        <v>8271</v>
      </c>
      <c r="T3328" t="str">
        <f t="shared" si="362"/>
        <v>theater</v>
      </c>
      <c r="U3328" t="str">
        <f t="shared" si="363"/>
        <v>plays</v>
      </c>
    </row>
    <row r="3329" spans="1:21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14">
        <f t="shared" si="357"/>
        <v>24.545454545454547</v>
      </c>
      <c r="N3329" t="b">
        <v>1</v>
      </c>
      <c r="O3329" s="5">
        <f t="shared" si="358"/>
        <v>1.0125</v>
      </c>
      <c r="P3329" s="14">
        <f t="shared" si="359"/>
        <v>24.545454545454547</v>
      </c>
      <c r="Q3329" s="8">
        <f t="shared" si="360"/>
        <v>42468.374606481477</v>
      </c>
      <c r="R3329" s="8">
        <f t="shared" si="361"/>
        <v>42498.374606481477</v>
      </c>
      <c r="S3329" t="s">
        <v>8271</v>
      </c>
      <c r="T3329" t="str">
        <f t="shared" si="362"/>
        <v>theater</v>
      </c>
      <c r="U3329" t="str">
        <f t="shared" si="363"/>
        <v>plays</v>
      </c>
    </row>
    <row r="3330" spans="1:21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14">
        <f t="shared" ref="M3330:M3393" si="364">$E3330/$L3330</f>
        <v>292.77777777777777</v>
      </c>
      <c r="N3330" t="b">
        <v>1</v>
      </c>
      <c r="O3330" s="5">
        <f t="shared" ref="O3330:O3393" si="365">E3330/D3330</f>
        <v>1.4638888888888888</v>
      </c>
      <c r="P3330" s="14">
        <f t="shared" ref="P3330:P3393" si="366">$E3330/$L3330</f>
        <v>292.77777777777777</v>
      </c>
      <c r="Q3330" s="8">
        <f t="shared" ref="Q3330:Q3393" si="367">(((J3330/60)/60)/24)+DATE(1970,1,1)</f>
        <v>41822.57503472222</v>
      </c>
      <c r="R3330" s="8">
        <f t="shared" ref="R3330:R3393" si="368">(((I3330/60)/60)/24)+DATE(1970,1,1)</f>
        <v>41825.041666666664</v>
      </c>
      <c r="S3330" t="s">
        <v>8271</v>
      </c>
      <c r="T3330" t="str">
        <f t="shared" ref="T3330:T3393" si="369">LEFT(S3330, SEARCH("/",S3330,1)-1)</f>
        <v>theater</v>
      </c>
      <c r="U3330" t="str">
        <f t="shared" ref="U3330:U3393" si="370">RIGHT(S3330,LEN(S3330)-SEARCH("/",S3330,1))</f>
        <v>plays</v>
      </c>
    </row>
    <row r="3331" spans="1:21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14">
        <f t="shared" si="364"/>
        <v>44.92307692307692</v>
      </c>
      <c r="N3331" t="b">
        <v>1</v>
      </c>
      <c r="O3331" s="5">
        <f t="shared" si="365"/>
        <v>1.1679999999999999</v>
      </c>
      <c r="P3331" s="14">
        <f t="shared" si="366"/>
        <v>44.92307692307692</v>
      </c>
      <c r="Q3331" s="8">
        <f t="shared" si="367"/>
        <v>41837.323009259257</v>
      </c>
      <c r="R3331" s="8">
        <f t="shared" si="368"/>
        <v>41847.958333333336</v>
      </c>
      <c r="S3331" t="s">
        <v>8271</v>
      </c>
      <c r="T3331" t="str">
        <f t="shared" si="369"/>
        <v>theater</v>
      </c>
      <c r="U3331" t="str">
        <f t="shared" si="370"/>
        <v>plays</v>
      </c>
    </row>
    <row r="3332" spans="1:21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14">
        <f t="shared" si="364"/>
        <v>23.10144927536232</v>
      </c>
      <c r="N3332" t="b">
        <v>1</v>
      </c>
      <c r="O3332" s="5">
        <f t="shared" si="365"/>
        <v>1.0626666666666666</v>
      </c>
      <c r="P3332" s="14">
        <f t="shared" si="366"/>
        <v>23.10144927536232</v>
      </c>
      <c r="Q3332" s="8">
        <f t="shared" si="367"/>
        <v>42065.887361111112</v>
      </c>
      <c r="R3332" s="8">
        <f t="shared" si="368"/>
        <v>42095.845694444448</v>
      </c>
      <c r="S3332" t="s">
        <v>8271</v>
      </c>
      <c r="T3332" t="str">
        <f t="shared" si="369"/>
        <v>theater</v>
      </c>
      <c r="U3332" t="str">
        <f t="shared" si="370"/>
        <v>plays</v>
      </c>
    </row>
    <row r="3333" spans="1:21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14">
        <f t="shared" si="364"/>
        <v>80.400000000000006</v>
      </c>
      <c r="N3333" t="b">
        <v>1</v>
      </c>
      <c r="O3333" s="5">
        <f t="shared" si="365"/>
        <v>1.0451999999999999</v>
      </c>
      <c r="P3333" s="14">
        <f t="shared" si="366"/>
        <v>80.400000000000006</v>
      </c>
      <c r="Q3333" s="8">
        <f t="shared" si="367"/>
        <v>42248.697754629626</v>
      </c>
      <c r="R3333" s="8">
        <f t="shared" si="368"/>
        <v>42283.697754629626</v>
      </c>
      <c r="S3333" t="s">
        <v>8271</v>
      </c>
      <c r="T3333" t="str">
        <f t="shared" si="369"/>
        <v>theater</v>
      </c>
      <c r="U3333" t="str">
        <f t="shared" si="370"/>
        <v>plays</v>
      </c>
    </row>
    <row r="3334" spans="1:21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14">
        <f t="shared" si="364"/>
        <v>72.289156626506028</v>
      </c>
      <c r="N3334" t="b">
        <v>1</v>
      </c>
      <c r="O3334" s="5">
        <f t="shared" si="365"/>
        <v>1</v>
      </c>
      <c r="P3334" s="14">
        <f t="shared" si="366"/>
        <v>72.289156626506028</v>
      </c>
      <c r="Q3334" s="8">
        <f t="shared" si="367"/>
        <v>41809.860300925924</v>
      </c>
      <c r="R3334" s="8">
        <f t="shared" si="368"/>
        <v>41839.860300925924</v>
      </c>
      <c r="S3334" t="s">
        <v>8271</v>
      </c>
      <c r="T3334" t="str">
        <f t="shared" si="369"/>
        <v>theater</v>
      </c>
      <c r="U3334" t="str">
        <f t="shared" si="370"/>
        <v>plays</v>
      </c>
    </row>
    <row r="3335" spans="1:21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14">
        <f t="shared" si="364"/>
        <v>32.972972972972975</v>
      </c>
      <c r="N3335" t="b">
        <v>1</v>
      </c>
      <c r="O3335" s="5">
        <f t="shared" si="365"/>
        <v>1.0457142857142858</v>
      </c>
      <c r="P3335" s="14">
        <f t="shared" si="366"/>
        <v>32.972972972972975</v>
      </c>
      <c r="Q3335" s="8">
        <f t="shared" si="367"/>
        <v>42148.676851851851</v>
      </c>
      <c r="R3335" s="8">
        <f t="shared" si="368"/>
        <v>42170.676851851851</v>
      </c>
      <c r="S3335" t="s">
        <v>8271</v>
      </c>
      <c r="T3335" t="str">
        <f t="shared" si="369"/>
        <v>theater</v>
      </c>
      <c r="U3335" t="str">
        <f t="shared" si="370"/>
        <v>plays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14">
        <f t="shared" si="364"/>
        <v>116.65217391304348</v>
      </c>
      <c r="N3336" t="b">
        <v>1</v>
      </c>
      <c r="O3336" s="5">
        <f t="shared" si="365"/>
        <v>1.3862051149573753</v>
      </c>
      <c r="P3336" s="14">
        <f t="shared" si="366"/>
        <v>116.65217391304348</v>
      </c>
      <c r="Q3336" s="8">
        <f t="shared" si="367"/>
        <v>42185.521087962959</v>
      </c>
      <c r="R3336" s="8">
        <f t="shared" si="368"/>
        <v>42215.521087962959</v>
      </c>
      <c r="S3336" t="s">
        <v>8271</v>
      </c>
      <c r="T3336" t="str">
        <f t="shared" si="369"/>
        <v>theater</v>
      </c>
      <c r="U3336" t="str">
        <f t="shared" si="370"/>
        <v>plays</v>
      </c>
    </row>
    <row r="3337" spans="1:21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14">
        <f t="shared" si="364"/>
        <v>79.61904761904762</v>
      </c>
      <c r="N3337" t="b">
        <v>1</v>
      </c>
      <c r="O3337" s="5">
        <f t="shared" si="365"/>
        <v>1.0032000000000001</v>
      </c>
      <c r="P3337" s="14">
        <f t="shared" si="366"/>
        <v>79.61904761904762</v>
      </c>
      <c r="Q3337" s="8">
        <f t="shared" si="367"/>
        <v>41827.674143518518</v>
      </c>
      <c r="R3337" s="8">
        <f t="shared" si="368"/>
        <v>41854.958333333336</v>
      </c>
      <c r="S3337" t="s">
        <v>8271</v>
      </c>
      <c r="T3337" t="str">
        <f t="shared" si="369"/>
        <v>theater</v>
      </c>
      <c r="U3337" t="str">
        <f t="shared" si="370"/>
        <v>plays</v>
      </c>
    </row>
    <row r="3338" spans="1:21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14">
        <f t="shared" si="364"/>
        <v>27.777777777777779</v>
      </c>
      <c r="N3338" t="b">
        <v>1</v>
      </c>
      <c r="O3338" s="5">
        <f t="shared" si="365"/>
        <v>1</v>
      </c>
      <c r="P3338" s="14">
        <f t="shared" si="366"/>
        <v>27.777777777777779</v>
      </c>
      <c r="Q3338" s="8">
        <f t="shared" si="367"/>
        <v>42437.398680555561</v>
      </c>
      <c r="R3338" s="8">
        <f t="shared" si="368"/>
        <v>42465.35701388889</v>
      </c>
      <c r="S3338" t="s">
        <v>8271</v>
      </c>
      <c r="T3338" t="str">
        <f t="shared" si="369"/>
        <v>theater</v>
      </c>
      <c r="U3338" t="str">
        <f t="shared" si="370"/>
        <v>plays</v>
      </c>
    </row>
    <row r="3339" spans="1:21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14">
        <f t="shared" si="364"/>
        <v>81.029411764705884</v>
      </c>
      <c r="N3339" t="b">
        <v>1</v>
      </c>
      <c r="O3339" s="5">
        <f t="shared" si="365"/>
        <v>1.1020000000000001</v>
      </c>
      <c r="P3339" s="14">
        <f t="shared" si="366"/>
        <v>81.029411764705884</v>
      </c>
      <c r="Q3339" s="8">
        <f t="shared" si="367"/>
        <v>41901.282025462962</v>
      </c>
      <c r="R3339" s="8">
        <f t="shared" si="368"/>
        <v>41922.875</v>
      </c>
      <c r="S3339" t="s">
        <v>8271</v>
      </c>
      <c r="T3339" t="str">
        <f t="shared" si="369"/>
        <v>theater</v>
      </c>
      <c r="U3339" t="str">
        <f t="shared" si="370"/>
        <v>plays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14">
        <f t="shared" si="364"/>
        <v>136.84821428571428</v>
      </c>
      <c r="N3340" t="b">
        <v>1</v>
      </c>
      <c r="O3340" s="5">
        <f t="shared" si="365"/>
        <v>1.0218</v>
      </c>
      <c r="P3340" s="14">
        <f t="shared" si="366"/>
        <v>136.84821428571428</v>
      </c>
      <c r="Q3340" s="8">
        <f t="shared" si="367"/>
        <v>42769.574999999997</v>
      </c>
      <c r="R3340" s="8">
        <f t="shared" si="368"/>
        <v>42790.574999999997</v>
      </c>
      <c r="S3340" t="s">
        <v>8271</v>
      </c>
      <c r="T3340" t="str">
        <f t="shared" si="369"/>
        <v>theater</v>
      </c>
      <c r="U3340" t="str">
        <f t="shared" si="370"/>
        <v>plays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14">
        <f t="shared" si="364"/>
        <v>177.61702127659575</v>
      </c>
      <c r="N3341" t="b">
        <v>1</v>
      </c>
      <c r="O3341" s="5">
        <f t="shared" si="365"/>
        <v>1.0435000000000001</v>
      </c>
      <c r="P3341" s="14">
        <f t="shared" si="366"/>
        <v>177.61702127659575</v>
      </c>
      <c r="Q3341" s="8">
        <f t="shared" si="367"/>
        <v>42549.665717592594</v>
      </c>
      <c r="R3341" s="8">
        <f t="shared" si="368"/>
        <v>42579.665717592594</v>
      </c>
      <c r="S3341" t="s">
        <v>8271</v>
      </c>
      <c r="T3341" t="str">
        <f t="shared" si="369"/>
        <v>theater</v>
      </c>
      <c r="U3341" t="str">
        <f t="shared" si="370"/>
        <v>plays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14">
        <f t="shared" si="364"/>
        <v>109.07894736842105</v>
      </c>
      <c r="N3342" t="b">
        <v>1</v>
      </c>
      <c r="O3342" s="5">
        <f t="shared" si="365"/>
        <v>1.3816666666666666</v>
      </c>
      <c r="P3342" s="14">
        <f t="shared" si="366"/>
        <v>109.07894736842105</v>
      </c>
      <c r="Q3342" s="8">
        <f t="shared" si="367"/>
        <v>42685.974004629628</v>
      </c>
      <c r="R3342" s="8">
        <f t="shared" si="368"/>
        <v>42710.974004629628</v>
      </c>
      <c r="S3342" t="s">
        <v>8271</v>
      </c>
      <c r="T3342" t="str">
        <f t="shared" si="369"/>
        <v>theater</v>
      </c>
      <c r="U3342" t="str">
        <f t="shared" si="370"/>
        <v>plays</v>
      </c>
    </row>
    <row r="3343" spans="1:21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14">
        <f t="shared" si="364"/>
        <v>119.64285714285714</v>
      </c>
      <c r="N3343" t="b">
        <v>1</v>
      </c>
      <c r="O3343" s="5">
        <f t="shared" si="365"/>
        <v>1</v>
      </c>
      <c r="P3343" s="14">
        <f t="shared" si="366"/>
        <v>119.64285714285714</v>
      </c>
      <c r="Q3343" s="8">
        <f t="shared" si="367"/>
        <v>42510.798854166671</v>
      </c>
      <c r="R3343" s="8">
        <f t="shared" si="368"/>
        <v>42533.708333333328</v>
      </c>
      <c r="S3343" t="s">
        <v>8271</v>
      </c>
      <c r="T3343" t="str">
        <f t="shared" si="369"/>
        <v>theater</v>
      </c>
      <c r="U3343" t="str">
        <f t="shared" si="370"/>
        <v>plays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14">
        <f t="shared" si="364"/>
        <v>78.205128205128204</v>
      </c>
      <c r="N3344" t="b">
        <v>1</v>
      </c>
      <c r="O3344" s="5">
        <f t="shared" si="365"/>
        <v>1.0166666666666666</v>
      </c>
      <c r="P3344" s="14">
        <f t="shared" si="366"/>
        <v>78.205128205128204</v>
      </c>
      <c r="Q3344" s="8">
        <f t="shared" si="367"/>
        <v>42062.296412037031</v>
      </c>
      <c r="R3344" s="8">
        <f t="shared" si="368"/>
        <v>42095.207638888889</v>
      </c>
      <c r="S3344" t="s">
        <v>8271</v>
      </c>
      <c r="T3344" t="str">
        <f t="shared" si="369"/>
        <v>theater</v>
      </c>
      <c r="U3344" t="str">
        <f t="shared" si="370"/>
        <v>plays</v>
      </c>
    </row>
    <row r="3345" spans="1:21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14">
        <f t="shared" si="364"/>
        <v>52.173913043478258</v>
      </c>
      <c r="N3345" t="b">
        <v>1</v>
      </c>
      <c r="O3345" s="5">
        <f t="shared" si="365"/>
        <v>1.7142857142857142</v>
      </c>
      <c r="P3345" s="14">
        <f t="shared" si="366"/>
        <v>52.173913043478258</v>
      </c>
      <c r="Q3345" s="8">
        <f t="shared" si="367"/>
        <v>42452.916481481487</v>
      </c>
      <c r="R3345" s="8">
        <f t="shared" si="368"/>
        <v>42473.554166666669</v>
      </c>
      <c r="S3345" t="s">
        <v>8271</v>
      </c>
      <c r="T3345" t="str">
        <f t="shared" si="369"/>
        <v>theater</v>
      </c>
      <c r="U3345" t="str">
        <f t="shared" si="370"/>
        <v>plays</v>
      </c>
    </row>
    <row r="3346" spans="1:21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14">
        <f t="shared" si="364"/>
        <v>114.125</v>
      </c>
      <c r="N3346" t="b">
        <v>1</v>
      </c>
      <c r="O3346" s="5">
        <f t="shared" si="365"/>
        <v>1.0144444444444445</v>
      </c>
      <c r="P3346" s="14">
        <f t="shared" si="366"/>
        <v>114.125</v>
      </c>
      <c r="Q3346" s="8">
        <f t="shared" si="367"/>
        <v>41851.200150462959</v>
      </c>
      <c r="R3346" s="8">
        <f t="shared" si="368"/>
        <v>41881.200150462959</v>
      </c>
      <c r="S3346" t="s">
        <v>8271</v>
      </c>
      <c r="T3346" t="str">
        <f t="shared" si="369"/>
        <v>theater</v>
      </c>
      <c r="U3346" t="str">
        <f t="shared" si="370"/>
        <v>plays</v>
      </c>
    </row>
    <row r="3347" spans="1:21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14">
        <f t="shared" si="364"/>
        <v>50</v>
      </c>
      <c r="N3347" t="b">
        <v>1</v>
      </c>
      <c r="O3347" s="5">
        <f t="shared" si="365"/>
        <v>1.3</v>
      </c>
      <c r="P3347" s="14">
        <f t="shared" si="366"/>
        <v>50</v>
      </c>
      <c r="Q3347" s="8">
        <f t="shared" si="367"/>
        <v>42053.106111111112</v>
      </c>
      <c r="R3347" s="8">
        <f t="shared" si="368"/>
        <v>42112.025694444441</v>
      </c>
      <c r="S3347" t="s">
        <v>8271</v>
      </c>
      <c r="T3347" t="str">
        <f t="shared" si="369"/>
        <v>theater</v>
      </c>
      <c r="U3347" t="str">
        <f t="shared" si="370"/>
        <v>plays</v>
      </c>
    </row>
    <row r="3348" spans="1:21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14">
        <f t="shared" si="364"/>
        <v>91.666666666666671</v>
      </c>
      <c r="N3348" t="b">
        <v>1</v>
      </c>
      <c r="O3348" s="5">
        <f t="shared" si="365"/>
        <v>1.1000000000000001</v>
      </c>
      <c r="P3348" s="14">
        <f t="shared" si="366"/>
        <v>91.666666666666671</v>
      </c>
      <c r="Q3348" s="8">
        <f t="shared" si="367"/>
        <v>42054.024421296301</v>
      </c>
      <c r="R3348" s="8">
        <f t="shared" si="368"/>
        <v>42061.024421296301</v>
      </c>
      <c r="S3348" t="s">
        <v>8271</v>
      </c>
      <c r="T3348" t="str">
        <f t="shared" si="369"/>
        <v>theater</v>
      </c>
      <c r="U3348" t="str">
        <f t="shared" si="370"/>
        <v>plays</v>
      </c>
    </row>
    <row r="3349" spans="1:21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14">
        <f t="shared" si="364"/>
        <v>108.59090909090909</v>
      </c>
      <c r="N3349" t="b">
        <v>1</v>
      </c>
      <c r="O3349" s="5">
        <f t="shared" si="365"/>
        <v>1.1944999999999999</v>
      </c>
      <c r="P3349" s="14">
        <f t="shared" si="366"/>
        <v>108.59090909090909</v>
      </c>
      <c r="Q3349" s="8">
        <f t="shared" si="367"/>
        <v>42484.551550925928</v>
      </c>
      <c r="R3349" s="8">
        <f t="shared" si="368"/>
        <v>42498.875</v>
      </c>
      <c r="S3349" t="s">
        <v>8271</v>
      </c>
      <c r="T3349" t="str">
        <f t="shared" si="369"/>
        <v>theater</v>
      </c>
      <c r="U3349" t="str">
        <f t="shared" si="370"/>
        <v>plays</v>
      </c>
    </row>
    <row r="3350" spans="1:21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14">
        <f t="shared" si="364"/>
        <v>69.822784810126578</v>
      </c>
      <c r="N3350" t="b">
        <v>1</v>
      </c>
      <c r="O3350" s="5">
        <f t="shared" si="365"/>
        <v>1.002909090909091</v>
      </c>
      <c r="P3350" s="14">
        <f t="shared" si="366"/>
        <v>69.822784810126578</v>
      </c>
      <c r="Q3350" s="8">
        <f t="shared" si="367"/>
        <v>42466.558796296296</v>
      </c>
      <c r="R3350" s="8">
        <f t="shared" si="368"/>
        <v>42490.165972222225</v>
      </c>
      <c r="S3350" t="s">
        <v>8271</v>
      </c>
      <c r="T3350" t="str">
        <f t="shared" si="369"/>
        <v>theater</v>
      </c>
      <c r="U3350" t="str">
        <f t="shared" si="370"/>
        <v>plays</v>
      </c>
    </row>
    <row r="3351" spans="1:21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14">
        <f t="shared" si="364"/>
        <v>109.57142857142857</v>
      </c>
      <c r="N3351" t="b">
        <v>1</v>
      </c>
      <c r="O3351" s="5">
        <f t="shared" si="365"/>
        <v>1.534</v>
      </c>
      <c r="P3351" s="14">
        <f t="shared" si="366"/>
        <v>109.57142857142857</v>
      </c>
      <c r="Q3351" s="8">
        <f t="shared" si="367"/>
        <v>42513.110787037032</v>
      </c>
      <c r="R3351" s="8">
        <f t="shared" si="368"/>
        <v>42534.708333333328</v>
      </c>
      <c r="S3351" t="s">
        <v>8271</v>
      </c>
      <c r="T3351" t="str">
        <f t="shared" si="369"/>
        <v>theater</v>
      </c>
      <c r="U3351" t="str">
        <f t="shared" si="370"/>
        <v>plays</v>
      </c>
    </row>
    <row r="3352" spans="1:21" ht="28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14">
        <f t="shared" si="364"/>
        <v>71.666666666666671</v>
      </c>
      <c r="N3352" t="b">
        <v>1</v>
      </c>
      <c r="O3352" s="5">
        <f t="shared" si="365"/>
        <v>1.0442857142857143</v>
      </c>
      <c r="P3352" s="14">
        <f t="shared" si="366"/>
        <v>71.666666666666671</v>
      </c>
      <c r="Q3352" s="8">
        <f t="shared" si="367"/>
        <v>42302.701516203699</v>
      </c>
      <c r="R3352" s="8">
        <f t="shared" si="368"/>
        <v>42337.958333333328</v>
      </c>
      <c r="S3352" t="s">
        <v>8271</v>
      </c>
      <c r="T3352" t="str">
        <f t="shared" si="369"/>
        <v>theater</v>
      </c>
      <c r="U3352" t="str">
        <f t="shared" si="370"/>
        <v>plays</v>
      </c>
    </row>
    <row r="3353" spans="1:21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14">
        <f t="shared" si="364"/>
        <v>93.611111111111114</v>
      </c>
      <c r="N3353" t="b">
        <v>1</v>
      </c>
      <c r="O3353" s="5">
        <f t="shared" si="365"/>
        <v>1.0109999999999999</v>
      </c>
      <c r="P3353" s="14">
        <f t="shared" si="366"/>
        <v>93.611111111111114</v>
      </c>
      <c r="Q3353" s="8">
        <f t="shared" si="367"/>
        <v>41806.395428240743</v>
      </c>
      <c r="R3353" s="8">
        <f t="shared" si="368"/>
        <v>41843.458333333336</v>
      </c>
      <c r="S3353" t="s">
        <v>8271</v>
      </c>
      <c r="T3353" t="str">
        <f t="shared" si="369"/>
        <v>theater</v>
      </c>
      <c r="U3353" t="str">
        <f t="shared" si="370"/>
        <v>plays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14">
        <f t="shared" si="364"/>
        <v>76.8</v>
      </c>
      <c r="N3354" t="b">
        <v>1</v>
      </c>
      <c r="O3354" s="5">
        <f t="shared" si="365"/>
        <v>1.0751999999999999</v>
      </c>
      <c r="P3354" s="14">
        <f t="shared" si="366"/>
        <v>76.8</v>
      </c>
      <c r="Q3354" s="8">
        <f t="shared" si="367"/>
        <v>42495.992800925931</v>
      </c>
      <c r="R3354" s="8">
        <f t="shared" si="368"/>
        <v>42552.958333333328</v>
      </c>
      <c r="S3354" t="s">
        <v>8271</v>
      </c>
      <c r="T3354" t="str">
        <f t="shared" si="369"/>
        <v>theater</v>
      </c>
      <c r="U3354" t="str">
        <f t="shared" si="370"/>
        <v>plays</v>
      </c>
    </row>
    <row r="3355" spans="1:21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14">
        <f t="shared" si="364"/>
        <v>35.795454545454547</v>
      </c>
      <c r="N3355" t="b">
        <v>1</v>
      </c>
      <c r="O3355" s="5">
        <f t="shared" si="365"/>
        <v>3.15</v>
      </c>
      <c r="P3355" s="14">
        <f t="shared" si="366"/>
        <v>35.795454545454547</v>
      </c>
      <c r="Q3355" s="8">
        <f t="shared" si="367"/>
        <v>42479.432291666672</v>
      </c>
      <c r="R3355" s="8">
        <f t="shared" si="368"/>
        <v>42492.958333333328</v>
      </c>
      <c r="S3355" t="s">
        <v>8271</v>
      </c>
      <c r="T3355" t="str">
        <f t="shared" si="369"/>
        <v>theater</v>
      </c>
      <c r="U3355" t="str">
        <f t="shared" si="370"/>
        <v>plays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14">
        <f t="shared" si="364"/>
        <v>55.6</v>
      </c>
      <c r="N3356" t="b">
        <v>1</v>
      </c>
      <c r="O3356" s="5">
        <f t="shared" si="365"/>
        <v>1.0193333333333334</v>
      </c>
      <c r="P3356" s="14">
        <f t="shared" si="366"/>
        <v>55.6</v>
      </c>
      <c r="Q3356" s="8">
        <f t="shared" si="367"/>
        <v>42270.7269212963</v>
      </c>
      <c r="R3356" s="8">
        <f t="shared" si="368"/>
        <v>42306.167361111111</v>
      </c>
      <c r="S3356" t="s">
        <v>8271</v>
      </c>
      <c r="T3356" t="str">
        <f t="shared" si="369"/>
        <v>theater</v>
      </c>
      <c r="U3356" t="str">
        <f t="shared" si="370"/>
        <v>plays</v>
      </c>
    </row>
    <row r="3357" spans="1:21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14">
        <f t="shared" si="364"/>
        <v>147.33333333333334</v>
      </c>
      <c r="N3357" t="b">
        <v>1</v>
      </c>
      <c r="O3357" s="5">
        <f t="shared" si="365"/>
        <v>1.2628571428571429</v>
      </c>
      <c r="P3357" s="14">
        <f t="shared" si="366"/>
        <v>147.33333333333334</v>
      </c>
      <c r="Q3357" s="8">
        <f t="shared" si="367"/>
        <v>42489.619525462964</v>
      </c>
      <c r="R3357" s="8">
        <f t="shared" si="368"/>
        <v>42500.470138888893</v>
      </c>
      <c r="S3357" t="s">
        <v>8271</v>
      </c>
      <c r="T3357" t="str">
        <f t="shared" si="369"/>
        <v>theater</v>
      </c>
      <c r="U3357" t="str">
        <f t="shared" si="370"/>
        <v>plays</v>
      </c>
    </row>
    <row r="3358" spans="1:21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14">
        <f t="shared" si="364"/>
        <v>56.333333333333336</v>
      </c>
      <c r="N3358" t="b">
        <v>1</v>
      </c>
      <c r="O3358" s="5">
        <f t="shared" si="365"/>
        <v>1.014</v>
      </c>
      <c r="P3358" s="14">
        <f t="shared" si="366"/>
        <v>56.333333333333336</v>
      </c>
      <c r="Q3358" s="8">
        <f t="shared" si="367"/>
        <v>42536.815648148149</v>
      </c>
      <c r="R3358" s="8">
        <f t="shared" si="368"/>
        <v>42566.815648148149</v>
      </c>
      <c r="S3358" t="s">
        <v>8271</v>
      </c>
      <c r="T3358" t="str">
        <f t="shared" si="369"/>
        <v>theater</v>
      </c>
      <c r="U3358" t="str">
        <f t="shared" si="370"/>
        <v>plays</v>
      </c>
    </row>
    <row r="3359" spans="1:21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14">
        <f t="shared" si="364"/>
        <v>96.19047619047619</v>
      </c>
      <c r="N3359" t="b">
        <v>1</v>
      </c>
      <c r="O3359" s="5">
        <f t="shared" si="365"/>
        <v>1.01</v>
      </c>
      <c r="P3359" s="14">
        <f t="shared" si="366"/>
        <v>96.19047619047619</v>
      </c>
      <c r="Q3359" s="8">
        <f t="shared" si="367"/>
        <v>41822.417939814812</v>
      </c>
      <c r="R3359" s="8">
        <f t="shared" si="368"/>
        <v>41852.417939814812</v>
      </c>
      <c r="S3359" t="s">
        <v>8271</v>
      </c>
      <c r="T3359" t="str">
        <f t="shared" si="369"/>
        <v>theater</v>
      </c>
      <c r="U3359" t="str">
        <f t="shared" si="370"/>
        <v>plays</v>
      </c>
    </row>
    <row r="3360" spans="1:21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14">
        <f t="shared" si="364"/>
        <v>63.574074074074076</v>
      </c>
      <c r="N3360" t="b">
        <v>1</v>
      </c>
      <c r="O3360" s="5">
        <f t="shared" si="365"/>
        <v>1.0299</v>
      </c>
      <c r="P3360" s="14">
        <f t="shared" si="366"/>
        <v>63.574074074074076</v>
      </c>
      <c r="Q3360" s="8">
        <f t="shared" si="367"/>
        <v>41932.311099537037</v>
      </c>
      <c r="R3360" s="8">
        <f t="shared" si="368"/>
        <v>41962.352766203709</v>
      </c>
      <c r="S3360" t="s">
        <v>8271</v>
      </c>
      <c r="T3360" t="str">
        <f t="shared" si="369"/>
        <v>theater</v>
      </c>
      <c r="U3360" t="str">
        <f t="shared" si="370"/>
        <v>plays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14">
        <f t="shared" si="364"/>
        <v>184.78260869565219</v>
      </c>
      <c r="N3361" t="b">
        <v>1</v>
      </c>
      <c r="O3361" s="5">
        <f t="shared" si="365"/>
        <v>1.0625</v>
      </c>
      <c r="P3361" s="14">
        <f t="shared" si="366"/>
        <v>184.78260869565219</v>
      </c>
      <c r="Q3361" s="8">
        <f t="shared" si="367"/>
        <v>42746.057106481487</v>
      </c>
      <c r="R3361" s="8">
        <f t="shared" si="368"/>
        <v>42791.057106481487</v>
      </c>
      <c r="S3361" t="s">
        <v>8271</v>
      </c>
      <c r="T3361" t="str">
        <f t="shared" si="369"/>
        <v>theater</v>
      </c>
      <c r="U3361" t="str">
        <f t="shared" si="370"/>
        <v>plays</v>
      </c>
    </row>
    <row r="3362" spans="1:2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14">
        <f t="shared" si="364"/>
        <v>126.72222222222223</v>
      </c>
      <c r="N3362" t="b">
        <v>1</v>
      </c>
      <c r="O3362" s="5">
        <f t="shared" si="365"/>
        <v>1.0137777777777779</v>
      </c>
      <c r="P3362" s="14">
        <f t="shared" si="366"/>
        <v>126.72222222222223</v>
      </c>
      <c r="Q3362" s="8">
        <f t="shared" si="367"/>
        <v>42697.082673611112</v>
      </c>
      <c r="R3362" s="8">
        <f t="shared" si="368"/>
        <v>42718.665972222225</v>
      </c>
      <c r="S3362" t="s">
        <v>8271</v>
      </c>
      <c r="T3362" t="str">
        <f t="shared" si="369"/>
        <v>theater</v>
      </c>
      <c r="U3362" t="str">
        <f t="shared" si="370"/>
        <v>plays</v>
      </c>
    </row>
    <row r="3363" spans="1:21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14">
        <f t="shared" si="364"/>
        <v>83.42647058823529</v>
      </c>
      <c r="N3363" t="b">
        <v>1</v>
      </c>
      <c r="O3363" s="5">
        <f t="shared" si="365"/>
        <v>1.1346000000000001</v>
      </c>
      <c r="P3363" s="14">
        <f t="shared" si="366"/>
        <v>83.42647058823529</v>
      </c>
      <c r="Q3363" s="8">
        <f t="shared" si="367"/>
        <v>41866.025347222225</v>
      </c>
      <c r="R3363" s="8">
        <f t="shared" si="368"/>
        <v>41883.665972222225</v>
      </c>
      <c r="S3363" t="s">
        <v>8271</v>
      </c>
      <c r="T3363" t="str">
        <f t="shared" si="369"/>
        <v>theater</v>
      </c>
      <c r="U3363" t="str">
        <f t="shared" si="370"/>
        <v>plays</v>
      </c>
    </row>
    <row r="3364" spans="1:21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14">
        <f t="shared" si="364"/>
        <v>54.5</v>
      </c>
      <c r="N3364" t="b">
        <v>1</v>
      </c>
      <c r="O3364" s="5">
        <f t="shared" si="365"/>
        <v>2.1800000000000002</v>
      </c>
      <c r="P3364" s="14">
        <f t="shared" si="366"/>
        <v>54.5</v>
      </c>
      <c r="Q3364" s="8">
        <f t="shared" si="367"/>
        <v>42056.091631944444</v>
      </c>
      <c r="R3364" s="8">
        <f t="shared" si="368"/>
        <v>42070.204861111109</v>
      </c>
      <c r="S3364" t="s">
        <v>8271</v>
      </c>
      <c r="T3364" t="str">
        <f t="shared" si="369"/>
        <v>theater</v>
      </c>
      <c r="U3364" t="str">
        <f t="shared" si="370"/>
        <v>plays</v>
      </c>
    </row>
    <row r="3365" spans="1:21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14">
        <f t="shared" si="364"/>
        <v>302.30769230769232</v>
      </c>
      <c r="N3365" t="b">
        <v>1</v>
      </c>
      <c r="O3365" s="5">
        <f t="shared" si="365"/>
        <v>1.0141935483870967</v>
      </c>
      <c r="P3365" s="14">
        <f t="shared" si="366"/>
        <v>302.30769230769232</v>
      </c>
      <c r="Q3365" s="8">
        <f t="shared" si="367"/>
        <v>41851.771354166667</v>
      </c>
      <c r="R3365" s="8">
        <f t="shared" si="368"/>
        <v>41870.666666666664</v>
      </c>
      <c r="S3365" t="s">
        <v>8271</v>
      </c>
      <c r="T3365" t="str">
        <f t="shared" si="369"/>
        <v>theater</v>
      </c>
      <c r="U3365" t="str">
        <f t="shared" si="370"/>
        <v>plays</v>
      </c>
    </row>
    <row r="3366" spans="1:21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14">
        <f t="shared" si="364"/>
        <v>44.138888888888886</v>
      </c>
      <c r="N3366" t="b">
        <v>1</v>
      </c>
      <c r="O3366" s="5">
        <f t="shared" si="365"/>
        <v>1.0593333333333332</v>
      </c>
      <c r="P3366" s="14">
        <f t="shared" si="366"/>
        <v>44.138888888888886</v>
      </c>
      <c r="Q3366" s="8">
        <f t="shared" si="367"/>
        <v>42422.977418981478</v>
      </c>
      <c r="R3366" s="8">
        <f t="shared" si="368"/>
        <v>42444.875</v>
      </c>
      <c r="S3366" t="s">
        <v>8271</v>
      </c>
      <c r="T3366" t="str">
        <f t="shared" si="369"/>
        <v>theater</v>
      </c>
      <c r="U3366" t="str">
        <f t="shared" si="370"/>
        <v>plays</v>
      </c>
    </row>
    <row r="3367" spans="1:21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14">
        <f t="shared" si="364"/>
        <v>866.66666666666663</v>
      </c>
      <c r="N3367" t="b">
        <v>1</v>
      </c>
      <c r="O3367" s="5">
        <f t="shared" si="365"/>
        <v>1.04</v>
      </c>
      <c r="P3367" s="14">
        <f t="shared" si="366"/>
        <v>866.66666666666663</v>
      </c>
      <c r="Q3367" s="8">
        <f t="shared" si="367"/>
        <v>42321.101759259262</v>
      </c>
      <c r="R3367" s="8">
        <f t="shared" si="368"/>
        <v>42351.101759259262</v>
      </c>
      <c r="S3367" t="s">
        <v>8271</v>
      </c>
      <c r="T3367" t="str">
        <f t="shared" si="369"/>
        <v>theater</v>
      </c>
      <c r="U3367" t="str">
        <f t="shared" si="370"/>
        <v>plays</v>
      </c>
    </row>
    <row r="3368" spans="1:21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14">
        <f t="shared" si="364"/>
        <v>61.388888888888886</v>
      </c>
      <c r="N3368" t="b">
        <v>1</v>
      </c>
      <c r="O3368" s="5">
        <f t="shared" si="365"/>
        <v>2.21</v>
      </c>
      <c r="P3368" s="14">
        <f t="shared" si="366"/>
        <v>61.388888888888886</v>
      </c>
      <c r="Q3368" s="8">
        <f t="shared" si="367"/>
        <v>42107.067557870367</v>
      </c>
      <c r="R3368" s="8">
        <f t="shared" si="368"/>
        <v>42137.067557870367</v>
      </c>
      <c r="S3368" t="s">
        <v>8271</v>
      </c>
      <c r="T3368" t="str">
        <f t="shared" si="369"/>
        <v>theater</v>
      </c>
      <c r="U3368" t="str">
        <f t="shared" si="370"/>
        <v>plays</v>
      </c>
    </row>
    <row r="3369" spans="1:21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14">
        <f t="shared" si="364"/>
        <v>29.666666666666668</v>
      </c>
      <c r="N3369" t="b">
        <v>1</v>
      </c>
      <c r="O3369" s="5">
        <f t="shared" si="365"/>
        <v>1.1866666666666668</v>
      </c>
      <c r="P3369" s="14">
        <f t="shared" si="366"/>
        <v>29.666666666666668</v>
      </c>
      <c r="Q3369" s="8">
        <f t="shared" si="367"/>
        <v>42192.933958333335</v>
      </c>
      <c r="R3369" s="8">
        <f t="shared" si="368"/>
        <v>42217.933958333335</v>
      </c>
      <c r="S3369" t="s">
        <v>8271</v>
      </c>
      <c r="T3369" t="str">
        <f t="shared" si="369"/>
        <v>theater</v>
      </c>
      <c r="U3369" t="str">
        <f t="shared" si="370"/>
        <v>plays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14">
        <f t="shared" si="364"/>
        <v>45.478260869565219</v>
      </c>
      <c r="N3370" t="b">
        <v>1</v>
      </c>
      <c r="O3370" s="5">
        <f t="shared" si="365"/>
        <v>1.046</v>
      </c>
      <c r="P3370" s="14">
        <f t="shared" si="366"/>
        <v>45.478260869565219</v>
      </c>
      <c r="Q3370" s="8">
        <f t="shared" si="367"/>
        <v>41969.199756944443</v>
      </c>
      <c r="R3370" s="8">
        <f t="shared" si="368"/>
        <v>42005.208333333328</v>
      </c>
      <c r="S3370" t="s">
        <v>8271</v>
      </c>
      <c r="T3370" t="str">
        <f t="shared" si="369"/>
        <v>theater</v>
      </c>
      <c r="U3370" t="str">
        <f t="shared" si="370"/>
        <v>plays</v>
      </c>
    </row>
    <row r="3371" spans="1:21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14">
        <f t="shared" si="364"/>
        <v>96.203703703703709</v>
      </c>
      <c r="N3371" t="b">
        <v>1</v>
      </c>
      <c r="O3371" s="5">
        <f t="shared" si="365"/>
        <v>1.0389999999999999</v>
      </c>
      <c r="P3371" s="14">
        <f t="shared" si="366"/>
        <v>96.203703703703709</v>
      </c>
      <c r="Q3371" s="8">
        <f t="shared" si="367"/>
        <v>42690.041435185187</v>
      </c>
      <c r="R3371" s="8">
        <f t="shared" si="368"/>
        <v>42750.041435185187</v>
      </c>
      <c r="S3371" t="s">
        <v>8271</v>
      </c>
      <c r="T3371" t="str">
        <f t="shared" si="369"/>
        <v>theater</v>
      </c>
      <c r="U3371" t="str">
        <f t="shared" si="370"/>
        <v>plays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14">
        <f t="shared" si="364"/>
        <v>67.92307692307692</v>
      </c>
      <c r="N3372" t="b">
        <v>1</v>
      </c>
      <c r="O3372" s="5">
        <f t="shared" si="365"/>
        <v>1.1773333333333333</v>
      </c>
      <c r="P3372" s="14">
        <f t="shared" si="366"/>
        <v>67.92307692307692</v>
      </c>
      <c r="Q3372" s="8">
        <f t="shared" si="367"/>
        <v>42690.334317129629</v>
      </c>
      <c r="R3372" s="8">
        <f t="shared" si="368"/>
        <v>42721.333333333328</v>
      </c>
      <c r="S3372" t="s">
        <v>8271</v>
      </c>
      <c r="T3372" t="str">
        <f t="shared" si="369"/>
        <v>theater</v>
      </c>
      <c r="U3372" t="str">
        <f t="shared" si="370"/>
        <v>plays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14">
        <f t="shared" si="364"/>
        <v>30.777777777777779</v>
      </c>
      <c r="N3373" t="b">
        <v>1</v>
      </c>
      <c r="O3373" s="5">
        <f t="shared" si="365"/>
        <v>1.385</v>
      </c>
      <c r="P3373" s="14">
        <f t="shared" si="366"/>
        <v>30.777777777777779</v>
      </c>
      <c r="Q3373" s="8">
        <f t="shared" si="367"/>
        <v>42312.874594907407</v>
      </c>
      <c r="R3373" s="8">
        <f t="shared" si="368"/>
        <v>42340.874594907407</v>
      </c>
      <c r="S3373" t="s">
        <v>8271</v>
      </c>
      <c r="T3373" t="str">
        <f t="shared" si="369"/>
        <v>theater</v>
      </c>
      <c r="U3373" t="str">
        <f t="shared" si="370"/>
        <v>plays</v>
      </c>
    </row>
    <row r="3374" spans="1:21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14">
        <f t="shared" si="364"/>
        <v>38.333333333333336</v>
      </c>
      <c r="N3374" t="b">
        <v>1</v>
      </c>
      <c r="O3374" s="5">
        <f t="shared" si="365"/>
        <v>1.0349999999999999</v>
      </c>
      <c r="P3374" s="14">
        <f t="shared" si="366"/>
        <v>38.333333333333336</v>
      </c>
      <c r="Q3374" s="8">
        <f t="shared" si="367"/>
        <v>41855.548101851848</v>
      </c>
      <c r="R3374" s="8">
        <f t="shared" si="368"/>
        <v>41876.207638888889</v>
      </c>
      <c r="S3374" t="s">
        <v>8271</v>
      </c>
      <c r="T3374" t="str">
        <f t="shared" si="369"/>
        <v>theater</v>
      </c>
      <c r="U3374" t="str">
        <f t="shared" si="370"/>
        <v>plays</v>
      </c>
    </row>
    <row r="3375" spans="1:21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14">
        <f t="shared" si="364"/>
        <v>66.833333333333329</v>
      </c>
      <c r="N3375" t="b">
        <v>1</v>
      </c>
      <c r="O3375" s="5">
        <f t="shared" si="365"/>
        <v>1.0024999999999999</v>
      </c>
      <c r="P3375" s="14">
        <f t="shared" si="366"/>
        <v>66.833333333333329</v>
      </c>
      <c r="Q3375" s="8">
        <f t="shared" si="367"/>
        <v>42179.854629629626</v>
      </c>
      <c r="R3375" s="8">
        <f t="shared" si="368"/>
        <v>42203.666666666672</v>
      </c>
      <c r="S3375" t="s">
        <v>8271</v>
      </c>
      <c r="T3375" t="str">
        <f t="shared" si="369"/>
        <v>theater</v>
      </c>
      <c r="U3375" t="str">
        <f t="shared" si="370"/>
        <v>plays</v>
      </c>
    </row>
    <row r="3376" spans="1:21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14">
        <f t="shared" si="364"/>
        <v>71.730769230769226</v>
      </c>
      <c r="N3376" t="b">
        <v>1</v>
      </c>
      <c r="O3376" s="5">
        <f t="shared" si="365"/>
        <v>1.0657142857142856</v>
      </c>
      <c r="P3376" s="14">
        <f t="shared" si="366"/>
        <v>71.730769230769226</v>
      </c>
      <c r="Q3376" s="8">
        <f t="shared" si="367"/>
        <v>42275.731666666667</v>
      </c>
      <c r="R3376" s="8">
        <f t="shared" si="368"/>
        <v>42305.731666666667</v>
      </c>
      <c r="S3376" t="s">
        <v>8271</v>
      </c>
      <c r="T3376" t="str">
        <f t="shared" si="369"/>
        <v>theater</v>
      </c>
      <c r="U3376" t="str">
        <f t="shared" si="370"/>
        <v>plays</v>
      </c>
    </row>
    <row r="3377" spans="1:21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14">
        <f t="shared" si="364"/>
        <v>176.47058823529412</v>
      </c>
      <c r="N3377" t="b">
        <v>1</v>
      </c>
      <c r="O3377" s="5">
        <f t="shared" si="365"/>
        <v>1</v>
      </c>
      <c r="P3377" s="14">
        <f t="shared" si="366"/>
        <v>176.47058823529412</v>
      </c>
      <c r="Q3377" s="8">
        <f t="shared" si="367"/>
        <v>41765.610798611109</v>
      </c>
      <c r="R3377" s="8">
        <f t="shared" si="368"/>
        <v>41777.610798611109</v>
      </c>
      <c r="S3377" t="s">
        <v>8271</v>
      </c>
      <c r="T3377" t="str">
        <f t="shared" si="369"/>
        <v>theater</v>
      </c>
      <c r="U3377" t="str">
        <f t="shared" si="370"/>
        <v>plays</v>
      </c>
    </row>
    <row r="3378" spans="1:21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14">
        <f t="shared" si="364"/>
        <v>421.10526315789474</v>
      </c>
      <c r="N3378" t="b">
        <v>1</v>
      </c>
      <c r="O3378" s="5">
        <f t="shared" si="365"/>
        <v>1.0001249999999999</v>
      </c>
      <c r="P3378" s="14">
        <f t="shared" si="366"/>
        <v>421.10526315789474</v>
      </c>
      <c r="Q3378" s="8">
        <f t="shared" si="367"/>
        <v>42059.701319444444</v>
      </c>
      <c r="R3378" s="8">
        <f t="shared" si="368"/>
        <v>42119.659652777773</v>
      </c>
      <c r="S3378" t="s">
        <v>8271</v>
      </c>
      <c r="T3378" t="str">
        <f t="shared" si="369"/>
        <v>theater</v>
      </c>
      <c r="U3378" t="str">
        <f t="shared" si="370"/>
        <v>plays</v>
      </c>
    </row>
    <row r="3379" spans="1:21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14">
        <f t="shared" si="364"/>
        <v>104.98701298701299</v>
      </c>
      <c r="N3379" t="b">
        <v>1</v>
      </c>
      <c r="O3379" s="5">
        <f t="shared" si="365"/>
        <v>1.0105</v>
      </c>
      <c r="P3379" s="14">
        <f t="shared" si="366"/>
        <v>104.98701298701299</v>
      </c>
      <c r="Q3379" s="8">
        <f t="shared" si="367"/>
        <v>42053.732627314821</v>
      </c>
      <c r="R3379" s="8">
        <f t="shared" si="368"/>
        <v>42083.705555555556</v>
      </c>
      <c r="S3379" t="s">
        <v>8271</v>
      </c>
      <c r="T3379" t="str">
        <f t="shared" si="369"/>
        <v>theater</v>
      </c>
      <c r="U3379" t="str">
        <f t="shared" si="370"/>
        <v>plays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14">
        <f t="shared" si="364"/>
        <v>28.19047619047619</v>
      </c>
      <c r="N3380" t="b">
        <v>1</v>
      </c>
      <c r="O3380" s="5">
        <f t="shared" si="365"/>
        <v>1.0763636363636364</v>
      </c>
      <c r="P3380" s="14">
        <f t="shared" si="366"/>
        <v>28.19047619047619</v>
      </c>
      <c r="Q3380" s="8">
        <f t="shared" si="367"/>
        <v>41858.355393518519</v>
      </c>
      <c r="R3380" s="8">
        <f t="shared" si="368"/>
        <v>41882.547222222223</v>
      </c>
      <c r="S3380" t="s">
        <v>8271</v>
      </c>
      <c r="T3380" t="str">
        <f t="shared" si="369"/>
        <v>theater</v>
      </c>
      <c r="U3380" t="str">
        <f t="shared" si="370"/>
        <v>plays</v>
      </c>
    </row>
    <row r="3381" spans="1:21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14">
        <f t="shared" si="364"/>
        <v>54.55263157894737</v>
      </c>
      <c r="N3381" t="b">
        <v>1</v>
      </c>
      <c r="O3381" s="5">
        <f t="shared" si="365"/>
        <v>1.0365</v>
      </c>
      <c r="P3381" s="14">
        <f t="shared" si="366"/>
        <v>54.55263157894737</v>
      </c>
      <c r="Q3381" s="8">
        <f t="shared" si="367"/>
        <v>42225.513888888891</v>
      </c>
      <c r="R3381" s="8">
        <f t="shared" si="368"/>
        <v>42242.958333333328</v>
      </c>
      <c r="S3381" t="s">
        <v>8271</v>
      </c>
      <c r="T3381" t="str">
        <f t="shared" si="369"/>
        <v>theater</v>
      </c>
      <c r="U3381" t="str">
        <f t="shared" si="370"/>
        <v>plays</v>
      </c>
    </row>
    <row r="3382" spans="1:21" ht="28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14">
        <f t="shared" si="364"/>
        <v>111.89285714285714</v>
      </c>
      <c r="N3382" t="b">
        <v>1</v>
      </c>
      <c r="O3382" s="5">
        <f t="shared" si="365"/>
        <v>1.0443333333333333</v>
      </c>
      <c r="P3382" s="14">
        <f t="shared" si="366"/>
        <v>111.89285714285714</v>
      </c>
      <c r="Q3382" s="8">
        <f t="shared" si="367"/>
        <v>41937.95344907407</v>
      </c>
      <c r="R3382" s="8">
        <f t="shared" si="368"/>
        <v>41972.995115740734</v>
      </c>
      <c r="S3382" t="s">
        <v>8271</v>
      </c>
      <c r="T3382" t="str">
        <f t="shared" si="369"/>
        <v>theater</v>
      </c>
      <c r="U3382" t="str">
        <f t="shared" si="370"/>
        <v>plays</v>
      </c>
    </row>
    <row r="3383" spans="1:21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14">
        <f t="shared" si="364"/>
        <v>85.208333333333329</v>
      </c>
      <c r="N3383" t="b">
        <v>1</v>
      </c>
      <c r="O3383" s="5">
        <f t="shared" si="365"/>
        <v>1.0225</v>
      </c>
      <c r="P3383" s="14">
        <f t="shared" si="366"/>
        <v>85.208333333333329</v>
      </c>
      <c r="Q3383" s="8">
        <f t="shared" si="367"/>
        <v>42044.184988425928</v>
      </c>
      <c r="R3383" s="8">
        <f t="shared" si="368"/>
        <v>42074.143321759257</v>
      </c>
      <c r="S3383" t="s">
        <v>8271</v>
      </c>
      <c r="T3383" t="str">
        <f t="shared" si="369"/>
        <v>theater</v>
      </c>
      <c r="U3383" t="str">
        <f t="shared" si="370"/>
        <v>plays</v>
      </c>
    </row>
    <row r="3384" spans="1:21" ht="28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14">
        <f t="shared" si="364"/>
        <v>76.652173913043484</v>
      </c>
      <c r="N3384" t="b">
        <v>1</v>
      </c>
      <c r="O3384" s="5">
        <f t="shared" si="365"/>
        <v>1.0074285714285713</v>
      </c>
      <c r="P3384" s="14">
        <f t="shared" si="366"/>
        <v>76.652173913043484</v>
      </c>
      <c r="Q3384" s="8">
        <f t="shared" si="367"/>
        <v>42559.431203703702</v>
      </c>
      <c r="R3384" s="8">
        <f t="shared" si="368"/>
        <v>42583.957638888889</v>
      </c>
      <c r="S3384" t="s">
        <v>8271</v>
      </c>
      <c r="T3384" t="str">
        <f t="shared" si="369"/>
        <v>theater</v>
      </c>
      <c r="U3384" t="str">
        <f t="shared" si="370"/>
        <v>plays</v>
      </c>
    </row>
    <row r="3385" spans="1:21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14">
        <f t="shared" si="364"/>
        <v>65.166666666666671</v>
      </c>
      <c r="N3385" t="b">
        <v>1</v>
      </c>
      <c r="O3385" s="5">
        <f t="shared" si="365"/>
        <v>1.1171428571428572</v>
      </c>
      <c r="P3385" s="14">
        <f t="shared" si="366"/>
        <v>65.166666666666671</v>
      </c>
      <c r="Q3385" s="8">
        <f t="shared" si="367"/>
        <v>42524.782638888893</v>
      </c>
      <c r="R3385" s="8">
        <f t="shared" si="368"/>
        <v>42544.782638888893</v>
      </c>
      <c r="S3385" t="s">
        <v>8271</v>
      </c>
      <c r="T3385" t="str">
        <f t="shared" si="369"/>
        <v>theater</v>
      </c>
      <c r="U3385" t="str">
        <f t="shared" si="370"/>
        <v>plays</v>
      </c>
    </row>
    <row r="3386" spans="1:21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14">
        <f t="shared" si="364"/>
        <v>93.760312499999998</v>
      </c>
      <c r="N3386" t="b">
        <v>1</v>
      </c>
      <c r="O3386" s="5">
        <f t="shared" si="365"/>
        <v>1.0001100000000001</v>
      </c>
      <c r="P3386" s="14">
        <f t="shared" si="366"/>
        <v>93.760312499999998</v>
      </c>
      <c r="Q3386" s="8">
        <f t="shared" si="367"/>
        <v>42292.087592592594</v>
      </c>
      <c r="R3386" s="8">
        <f t="shared" si="368"/>
        <v>42329.125</v>
      </c>
      <c r="S3386" t="s">
        <v>8271</v>
      </c>
      <c r="T3386" t="str">
        <f t="shared" si="369"/>
        <v>theater</v>
      </c>
      <c r="U3386" t="str">
        <f t="shared" si="370"/>
        <v>plays</v>
      </c>
    </row>
    <row r="3387" spans="1:21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14">
        <f t="shared" si="364"/>
        <v>133.33333333333334</v>
      </c>
      <c r="N3387" t="b">
        <v>1</v>
      </c>
      <c r="O3387" s="5">
        <f t="shared" si="365"/>
        <v>1</v>
      </c>
      <c r="P3387" s="14">
        <f t="shared" si="366"/>
        <v>133.33333333333334</v>
      </c>
      <c r="Q3387" s="8">
        <f t="shared" si="367"/>
        <v>41953.8675</v>
      </c>
      <c r="R3387" s="8">
        <f t="shared" si="368"/>
        <v>41983.8675</v>
      </c>
      <c r="S3387" t="s">
        <v>8271</v>
      </c>
      <c r="T3387" t="str">
        <f t="shared" si="369"/>
        <v>theater</v>
      </c>
      <c r="U3387" t="str">
        <f t="shared" si="370"/>
        <v>plays</v>
      </c>
    </row>
    <row r="3388" spans="1:21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14">
        <f t="shared" si="364"/>
        <v>51.219512195121951</v>
      </c>
      <c r="N3388" t="b">
        <v>1</v>
      </c>
      <c r="O3388" s="5">
        <f t="shared" si="365"/>
        <v>1.05</v>
      </c>
      <c r="P3388" s="14">
        <f t="shared" si="366"/>
        <v>51.219512195121951</v>
      </c>
      <c r="Q3388" s="8">
        <f t="shared" si="367"/>
        <v>41946.644745370373</v>
      </c>
      <c r="R3388" s="8">
        <f t="shared" si="368"/>
        <v>41976.644745370373</v>
      </c>
      <c r="S3388" t="s">
        <v>8271</v>
      </c>
      <c r="T3388" t="str">
        <f t="shared" si="369"/>
        <v>theater</v>
      </c>
      <c r="U3388" t="str">
        <f t="shared" si="370"/>
        <v>plays</v>
      </c>
    </row>
    <row r="3389" spans="1:21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14">
        <f t="shared" si="364"/>
        <v>100.17142857142858</v>
      </c>
      <c r="N3389" t="b">
        <v>1</v>
      </c>
      <c r="O3389" s="5">
        <f t="shared" si="365"/>
        <v>1.1686666666666667</v>
      </c>
      <c r="P3389" s="14">
        <f t="shared" si="366"/>
        <v>100.17142857142858</v>
      </c>
      <c r="Q3389" s="8">
        <f t="shared" si="367"/>
        <v>41947.762592592589</v>
      </c>
      <c r="R3389" s="8">
        <f t="shared" si="368"/>
        <v>41987.762592592597</v>
      </c>
      <c r="S3389" t="s">
        <v>8271</v>
      </c>
      <c r="T3389" t="str">
        <f t="shared" si="369"/>
        <v>theater</v>
      </c>
      <c r="U3389" t="str">
        <f t="shared" si="370"/>
        <v>plays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14">
        <f t="shared" si="364"/>
        <v>34.6</v>
      </c>
      <c r="N3390" t="b">
        <v>1</v>
      </c>
      <c r="O3390" s="5">
        <f t="shared" si="365"/>
        <v>1.038</v>
      </c>
      <c r="P3390" s="14">
        <f t="shared" si="366"/>
        <v>34.6</v>
      </c>
      <c r="Q3390" s="8">
        <f t="shared" si="367"/>
        <v>42143.461122685185</v>
      </c>
      <c r="R3390" s="8">
        <f t="shared" si="368"/>
        <v>42173.461122685185</v>
      </c>
      <c r="S3390" t="s">
        <v>8271</v>
      </c>
      <c r="T3390" t="str">
        <f t="shared" si="369"/>
        <v>theater</v>
      </c>
      <c r="U3390" t="str">
        <f t="shared" si="370"/>
        <v>plays</v>
      </c>
    </row>
    <row r="3391" spans="1:21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14">
        <f t="shared" si="364"/>
        <v>184.67741935483872</v>
      </c>
      <c r="N3391" t="b">
        <v>1</v>
      </c>
      <c r="O3391" s="5">
        <f t="shared" si="365"/>
        <v>1.145</v>
      </c>
      <c r="P3391" s="14">
        <f t="shared" si="366"/>
        <v>184.67741935483872</v>
      </c>
      <c r="Q3391" s="8">
        <f t="shared" si="367"/>
        <v>42494.563449074078</v>
      </c>
      <c r="R3391" s="8">
        <f t="shared" si="368"/>
        <v>42524.563449074078</v>
      </c>
      <c r="S3391" t="s">
        <v>8271</v>
      </c>
      <c r="T3391" t="str">
        <f t="shared" si="369"/>
        <v>theater</v>
      </c>
      <c r="U3391" t="str">
        <f t="shared" si="370"/>
        <v>plays</v>
      </c>
    </row>
    <row r="3392" spans="1:21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14">
        <f t="shared" si="364"/>
        <v>69.818181818181813</v>
      </c>
      <c r="N3392" t="b">
        <v>1</v>
      </c>
      <c r="O3392" s="5">
        <f t="shared" si="365"/>
        <v>1.024</v>
      </c>
      <c r="P3392" s="14">
        <f t="shared" si="366"/>
        <v>69.818181818181813</v>
      </c>
      <c r="Q3392" s="8">
        <f t="shared" si="367"/>
        <v>41815.774826388886</v>
      </c>
      <c r="R3392" s="8">
        <f t="shared" si="368"/>
        <v>41830.774826388886</v>
      </c>
      <c r="S3392" t="s">
        <v>8271</v>
      </c>
      <c r="T3392" t="str">
        <f t="shared" si="369"/>
        <v>theater</v>
      </c>
      <c r="U3392" t="str">
        <f t="shared" si="370"/>
        <v>plays</v>
      </c>
    </row>
    <row r="3393" spans="1:21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14">
        <f t="shared" si="364"/>
        <v>61.944444444444443</v>
      </c>
      <c r="N3393" t="b">
        <v>1</v>
      </c>
      <c r="O3393" s="5">
        <f t="shared" si="365"/>
        <v>2.23</v>
      </c>
      <c r="P3393" s="14">
        <f t="shared" si="366"/>
        <v>61.944444444444443</v>
      </c>
      <c r="Q3393" s="8">
        <f t="shared" si="367"/>
        <v>41830.545694444445</v>
      </c>
      <c r="R3393" s="8">
        <f t="shared" si="368"/>
        <v>41859.936111111114</v>
      </c>
      <c r="S3393" t="s">
        <v>8271</v>
      </c>
      <c r="T3393" t="str">
        <f t="shared" si="369"/>
        <v>theater</v>
      </c>
      <c r="U3393" t="str">
        <f t="shared" si="370"/>
        <v>plays</v>
      </c>
    </row>
    <row r="3394" spans="1:21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14">
        <f t="shared" ref="M3394:M3457" si="371">$E3394/$L3394</f>
        <v>41.666666666666664</v>
      </c>
      <c r="N3394" t="b">
        <v>1</v>
      </c>
      <c r="O3394" s="5">
        <f t="shared" ref="O3394:O3457" si="372">E3394/D3394</f>
        <v>1</v>
      </c>
      <c r="P3394" s="14">
        <f t="shared" ref="P3394:P3457" si="373">$E3394/$L3394</f>
        <v>41.666666666666664</v>
      </c>
      <c r="Q3394" s="8">
        <f t="shared" ref="Q3394:Q3457" si="374">(((J3394/60)/60)/24)+DATE(1970,1,1)</f>
        <v>42446.845543981486</v>
      </c>
      <c r="R3394" s="8">
        <f t="shared" ref="R3394:R3457" si="375">(((I3394/60)/60)/24)+DATE(1970,1,1)</f>
        <v>42496.845543981486</v>
      </c>
      <c r="S3394" t="s">
        <v>8271</v>
      </c>
      <c r="T3394" t="str">
        <f t="shared" ref="T3394:T3457" si="376">LEFT(S3394, SEARCH("/",S3394,1)-1)</f>
        <v>theater</v>
      </c>
      <c r="U3394" t="str">
        <f t="shared" ref="U3394:U3457" si="377">RIGHT(S3394,LEN(S3394)-SEARCH("/",S3394,1))</f>
        <v>plays</v>
      </c>
    </row>
    <row r="3395" spans="1:21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14">
        <f t="shared" si="371"/>
        <v>36.06818181818182</v>
      </c>
      <c r="N3395" t="b">
        <v>1</v>
      </c>
      <c r="O3395" s="5">
        <f t="shared" si="372"/>
        <v>1.0580000000000001</v>
      </c>
      <c r="P3395" s="14">
        <f t="shared" si="373"/>
        <v>36.06818181818182</v>
      </c>
      <c r="Q3395" s="8">
        <f t="shared" si="374"/>
        <v>41923.921643518523</v>
      </c>
      <c r="R3395" s="8">
        <f t="shared" si="375"/>
        <v>41949.031944444447</v>
      </c>
      <c r="S3395" t="s">
        <v>8271</v>
      </c>
      <c r="T3395" t="str">
        <f t="shared" si="376"/>
        <v>theater</v>
      </c>
      <c r="U3395" t="str">
        <f t="shared" si="377"/>
        <v>plays</v>
      </c>
    </row>
    <row r="3396" spans="1:21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14">
        <f t="shared" si="371"/>
        <v>29</v>
      </c>
      <c r="N3396" t="b">
        <v>1</v>
      </c>
      <c r="O3396" s="5">
        <f t="shared" si="372"/>
        <v>1.4236363636363636</v>
      </c>
      <c r="P3396" s="14">
        <f t="shared" si="373"/>
        <v>29</v>
      </c>
      <c r="Q3396" s="8">
        <f t="shared" si="374"/>
        <v>41817.59542824074</v>
      </c>
      <c r="R3396" s="8">
        <f t="shared" si="375"/>
        <v>41847.59542824074</v>
      </c>
      <c r="S3396" t="s">
        <v>8271</v>
      </c>
      <c r="T3396" t="str">
        <f t="shared" si="376"/>
        <v>theater</v>
      </c>
      <c r="U3396" t="str">
        <f t="shared" si="377"/>
        <v>plays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14">
        <f t="shared" si="371"/>
        <v>24.210526315789473</v>
      </c>
      <c r="N3397" t="b">
        <v>1</v>
      </c>
      <c r="O3397" s="5">
        <f t="shared" si="372"/>
        <v>1.84</v>
      </c>
      <c r="P3397" s="14">
        <f t="shared" si="373"/>
        <v>24.210526315789473</v>
      </c>
      <c r="Q3397" s="8">
        <f t="shared" si="374"/>
        <v>42140.712314814817</v>
      </c>
      <c r="R3397" s="8">
        <f t="shared" si="375"/>
        <v>42154.756944444445</v>
      </c>
      <c r="S3397" t="s">
        <v>8271</v>
      </c>
      <c r="T3397" t="str">
        <f t="shared" si="376"/>
        <v>theater</v>
      </c>
      <c r="U3397" t="str">
        <f t="shared" si="377"/>
        <v>plays</v>
      </c>
    </row>
    <row r="3398" spans="1:21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14">
        <f t="shared" si="371"/>
        <v>55.892857142857146</v>
      </c>
      <c r="N3398" t="b">
        <v>1</v>
      </c>
      <c r="O3398" s="5">
        <f t="shared" si="372"/>
        <v>1.0433333333333332</v>
      </c>
      <c r="P3398" s="14">
        <f t="shared" si="373"/>
        <v>55.892857142857146</v>
      </c>
      <c r="Q3398" s="8">
        <f t="shared" si="374"/>
        <v>41764.44663194444</v>
      </c>
      <c r="R3398" s="8">
        <f t="shared" si="375"/>
        <v>41791.165972222225</v>
      </c>
      <c r="S3398" t="s">
        <v>8271</v>
      </c>
      <c r="T3398" t="str">
        <f t="shared" si="376"/>
        <v>theater</v>
      </c>
      <c r="U3398" t="str">
        <f t="shared" si="377"/>
        <v>plays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14">
        <f t="shared" si="371"/>
        <v>11.666666666666666</v>
      </c>
      <c r="N3399" t="b">
        <v>1</v>
      </c>
      <c r="O3399" s="5">
        <f t="shared" si="372"/>
        <v>1.1200000000000001</v>
      </c>
      <c r="P3399" s="14">
        <f t="shared" si="373"/>
        <v>11.666666666666666</v>
      </c>
      <c r="Q3399" s="8">
        <f t="shared" si="374"/>
        <v>42378.478344907402</v>
      </c>
      <c r="R3399" s="8">
        <f t="shared" si="375"/>
        <v>42418.916666666672</v>
      </c>
      <c r="S3399" t="s">
        <v>8271</v>
      </c>
      <c r="T3399" t="str">
        <f t="shared" si="376"/>
        <v>theater</v>
      </c>
      <c r="U3399" t="str">
        <f t="shared" si="377"/>
        <v>plays</v>
      </c>
    </row>
    <row r="3400" spans="1:21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14">
        <f t="shared" si="371"/>
        <v>68.353846153846149</v>
      </c>
      <c r="N3400" t="b">
        <v>1</v>
      </c>
      <c r="O3400" s="5">
        <f t="shared" si="372"/>
        <v>1.1107499999999999</v>
      </c>
      <c r="P3400" s="14">
        <f t="shared" si="373"/>
        <v>68.353846153846149</v>
      </c>
      <c r="Q3400" s="8">
        <f t="shared" si="374"/>
        <v>41941.75203703704</v>
      </c>
      <c r="R3400" s="8">
        <f t="shared" si="375"/>
        <v>41964.708333333328</v>
      </c>
      <c r="S3400" t="s">
        <v>8271</v>
      </c>
      <c r="T3400" t="str">
        <f t="shared" si="376"/>
        <v>theater</v>
      </c>
      <c r="U3400" t="str">
        <f t="shared" si="377"/>
        <v>plays</v>
      </c>
    </row>
    <row r="3401" spans="1:21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14">
        <f t="shared" si="371"/>
        <v>27.065217391304348</v>
      </c>
      <c r="N3401" t="b">
        <v>1</v>
      </c>
      <c r="O3401" s="5">
        <f t="shared" si="372"/>
        <v>1.0375000000000001</v>
      </c>
      <c r="P3401" s="14">
        <f t="shared" si="373"/>
        <v>27.065217391304348</v>
      </c>
      <c r="Q3401" s="8">
        <f t="shared" si="374"/>
        <v>42026.920428240745</v>
      </c>
      <c r="R3401" s="8">
        <f t="shared" si="375"/>
        <v>42056.920428240745</v>
      </c>
      <c r="S3401" t="s">
        <v>8271</v>
      </c>
      <c r="T3401" t="str">
        <f t="shared" si="376"/>
        <v>theater</v>
      </c>
      <c r="U3401" t="str">
        <f t="shared" si="377"/>
        <v>plays</v>
      </c>
    </row>
    <row r="3402" spans="1:21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14">
        <f t="shared" si="371"/>
        <v>118.12941176470588</v>
      </c>
      <c r="N3402" t="b">
        <v>1</v>
      </c>
      <c r="O3402" s="5">
        <f t="shared" si="372"/>
        <v>1.0041</v>
      </c>
      <c r="P3402" s="14">
        <f t="shared" si="373"/>
        <v>118.12941176470588</v>
      </c>
      <c r="Q3402" s="8">
        <f t="shared" si="374"/>
        <v>41834.953865740739</v>
      </c>
      <c r="R3402" s="8">
        <f t="shared" si="375"/>
        <v>41879.953865740739</v>
      </c>
      <c r="S3402" t="s">
        <v>8271</v>
      </c>
      <c r="T3402" t="str">
        <f t="shared" si="376"/>
        <v>theater</v>
      </c>
      <c r="U3402" t="str">
        <f t="shared" si="377"/>
        <v>plays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14">
        <f t="shared" si="371"/>
        <v>44.757575757575758</v>
      </c>
      <c r="N3403" t="b">
        <v>1</v>
      </c>
      <c r="O3403" s="5">
        <f t="shared" si="372"/>
        <v>1.0186206896551724</v>
      </c>
      <c r="P3403" s="14">
        <f t="shared" si="373"/>
        <v>44.757575757575758</v>
      </c>
      <c r="Q3403" s="8">
        <f t="shared" si="374"/>
        <v>42193.723912037036</v>
      </c>
      <c r="R3403" s="8">
        <f t="shared" si="375"/>
        <v>42223.723912037036</v>
      </c>
      <c r="S3403" t="s">
        <v>8271</v>
      </c>
      <c r="T3403" t="str">
        <f t="shared" si="376"/>
        <v>theater</v>
      </c>
      <c r="U3403" t="str">
        <f t="shared" si="377"/>
        <v>plays</v>
      </c>
    </row>
    <row r="3404" spans="1:21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14">
        <f t="shared" si="371"/>
        <v>99.787878787878782</v>
      </c>
      <c r="N3404" t="b">
        <v>1</v>
      </c>
      <c r="O3404" s="5">
        <f t="shared" si="372"/>
        <v>1.0976666666666666</v>
      </c>
      <c r="P3404" s="14">
        <f t="shared" si="373"/>
        <v>99.787878787878782</v>
      </c>
      <c r="Q3404" s="8">
        <f t="shared" si="374"/>
        <v>42290.61855324074</v>
      </c>
      <c r="R3404" s="8">
        <f t="shared" si="375"/>
        <v>42320.104861111111</v>
      </c>
      <c r="S3404" t="s">
        <v>8271</v>
      </c>
      <c r="T3404" t="str">
        <f t="shared" si="376"/>
        <v>theater</v>
      </c>
      <c r="U3404" t="str">
        <f t="shared" si="377"/>
        <v>plays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14">
        <f t="shared" si="371"/>
        <v>117.64705882352941</v>
      </c>
      <c r="N3405" t="b">
        <v>1</v>
      </c>
      <c r="O3405" s="5">
        <f t="shared" si="372"/>
        <v>1</v>
      </c>
      <c r="P3405" s="14">
        <f t="shared" si="373"/>
        <v>117.64705882352941</v>
      </c>
      <c r="Q3405" s="8">
        <f t="shared" si="374"/>
        <v>42150.462083333332</v>
      </c>
      <c r="R3405" s="8">
        <f t="shared" si="375"/>
        <v>42180.462083333332</v>
      </c>
      <c r="S3405" t="s">
        <v>8271</v>
      </c>
      <c r="T3405" t="str">
        <f t="shared" si="376"/>
        <v>theater</v>
      </c>
      <c r="U3405" t="str">
        <f t="shared" si="377"/>
        <v>plays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14">
        <f t="shared" si="371"/>
        <v>203.33333333333334</v>
      </c>
      <c r="N3406" t="b">
        <v>1</v>
      </c>
      <c r="O3406" s="5">
        <f t="shared" si="372"/>
        <v>1.22</v>
      </c>
      <c r="P3406" s="14">
        <f t="shared" si="373"/>
        <v>203.33333333333334</v>
      </c>
      <c r="Q3406" s="8">
        <f t="shared" si="374"/>
        <v>42152.503495370373</v>
      </c>
      <c r="R3406" s="8">
        <f t="shared" si="375"/>
        <v>42172.503495370373</v>
      </c>
      <c r="S3406" t="s">
        <v>8271</v>
      </c>
      <c r="T3406" t="str">
        <f t="shared" si="376"/>
        <v>theater</v>
      </c>
      <c r="U3406" t="str">
        <f t="shared" si="377"/>
        <v>plays</v>
      </c>
    </row>
    <row r="3407" spans="1:21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14">
        <f t="shared" si="371"/>
        <v>28.323529411764707</v>
      </c>
      <c r="N3407" t="b">
        <v>1</v>
      </c>
      <c r="O3407" s="5">
        <f t="shared" si="372"/>
        <v>1.3757142857142857</v>
      </c>
      <c r="P3407" s="14">
        <f t="shared" si="373"/>
        <v>28.323529411764707</v>
      </c>
      <c r="Q3407" s="8">
        <f t="shared" si="374"/>
        <v>42410.017199074078</v>
      </c>
      <c r="R3407" s="8">
        <f t="shared" si="375"/>
        <v>42430.999305555553</v>
      </c>
      <c r="S3407" t="s">
        <v>8271</v>
      </c>
      <c r="T3407" t="str">
        <f t="shared" si="376"/>
        <v>theater</v>
      </c>
      <c r="U3407" t="str">
        <f t="shared" si="377"/>
        <v>plays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14">
        <f t="shared" si="371"/>
        <v>110.23076923076923</v>
      </c>
      <c r="N3408" t="b">
        <v>1</v>
      </c>
      <c r="O3408" s="5">
        <f t="shared" si="372"/>
        <v>1.0031000000000001</v>
      </c>
      <c r="P3408" s="14">
        <f t="shared" si="373"/>
        <v>110.23076923076923</v>
      </c>
      <c r="Q3408" s="8">
        <f t="shared" si="374"/>
        <v>41791.492777777778</v>
      </c>
      <c r="R3408" s="8">
        <f t="shared" si="375"/>
        <v>41836.492777777778</v>
      </c>
      <c r="S3408" t="s">
        <v>8271</v>
      </c>
      <c r="T3408" t="str">
        <f t="shared" si="376"/>
        <v>theater</v>
      </c>
      <c r="U3408" t="str">
        <f t="shared" si="377"/>
        <v>plays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14">
        <f t="shared" si="371"/>
        <v>31.970149253731343</v>
      </c>
      <c r="N3409" t="b">
        <v>1</v>
      </c>
      <c r="O3409" s="5">
        <f t="shared" si="372"/>
        <v>1.071</v>
      </c>
      <c r="P3409" s="14">
        <f t="shared" si="373"/>
        <v>31.970149253731343</v>
      </c>
      <c r="Q3409" s="8">
        <f t="shared" si="374"/>
        <v>41796.422326388885</v>
      </c>
      <c r="R3409" s="8">
        <f t="shared" si="375"/>
        <v>41826.422326388885</v>
      </c>
      <c r="S3409" t="s">
        <v>8271</v>
      </c>
      <c r="T3409" t="str">
        <f t="shared" si="376"/>
        <v>theater</v>
      </c>
      <c r="U3409" t="str">
        <f t="shared" si="377"/>
        <v>plays</v>
      </c>
    </row>
    <row r="3410" spans="1:21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14">
        <f t="shared" si="371"/>
        <v>58.611111111111114</v>
      </c>
      <c r="N3410" t="b">
        <v>1</v>
      </c>
      <c r="O3410" s="5">
        <f t="shared" si="372"/>
        <v>2.11</v>
      </c>
      <c r="P3410" s="14">
        <f t="shared" si="373"/>
        <v>58.611111111111114</v>
      </c>
      <c r="Q3410" s="8">
        <f t="shared" si="374"/>
        <v>41808.991944444446</v>
      </c>
      <c r="R3410" s="8">
        <f t="shared" si="375"/>
        <v>41838.991944444446</v>
      </c>
      <c r="S3410" t="s">
        <v>8271</v>
      </c>
      <c r="T3410" t="str">
        <f t="shared" si="376"/>
        <v>theater</v>
      </c>
      <c r="U3410" t="str">
        <f t="shared" si="377"/>
        <v>plays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14">
        <f t="shared" si="371"/>
        <v>29.428571428571427</v>
      </c>
      <c r="N3411" t="b">
        <v>1</v>
      </c>
      <c r="O3411" s="5">
        <f t="shared" si="372"/>
        <v>1.236</v>
      </c>
      <c r="P3411" s="14">
        <f t="shared" si="373"/>
        <v>29.428571428571427</v>
      </c>
      <c r="Q3411" s="8">
        <f t="shared" si="374"/>
        <v>42544.814328703709</v>
      </c>
      <c r="R3411" s="8">
        <f t="shared" si="375"/>
        <v>42582.873611111107</v>
      </c>
      <c r="S3411" t="s">
        <v>8271</v>
      </c>
      <c r="T3411" t="str">
        <f t="shared" si="376"/>
        <v>theater</v>
      </c>
      <c r="U3411" t="str">
        <f t="shared" si="377"/>
        <v>plays</v>
      </c>
    </row>
    <row r="3412" spans="1:21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14">
        <f t="shared" si="371"/>
        <v>81.375</v>
      </c>
      <c r="N3412" t="b">
        <v>1</v>
      </c>
      <c r="O3412" s="5">
        <f t="shared" si="372"/>
        <v>1.085</v>
      </c>
      <c r="P3412" s="14">
        <f t="shared" si="373"/>
        <v>81.375</v>
      </c>
      <c r="Q3412" s="8">
        <f t="shared" si="374"/>
        <v>42500.041550925926</v>
      </c>
      <c r="R3412" s="8">
        <f t="shared" si="375"/>
        <v>42527.291666666672</v>
      </c>
      <c r="S3412" t="s">
        <v>8271</v>
      </c>
      <c r="T3412" t="str">
        <f t="shared" si="376"/>
        <v>theater</v>
      </c>
      <c r="U3412" t="str">
        <f t="shared" si="377"/>
        <v>plays</v>
      </c>
    </row>
    <row r="3413" spans="1:21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14">
        <f t="shared" si="371"/>
        <v>199.16666666666666</v>
      </c>
      <c r="N3413" t="b">
        <v>1</v>
      </c>
      <c r="O3413" s="5">
        <f t="shared" si="372"/>
        <v>1.0356666666666667</v>
      </c>
      <c r="P3413" s="14">
        <f t="shared" si="373"/>
        <v>199.16666666666666</v>
      </c>
      <c r="Q3413" s="8">
        <f t="shared" si="374"/>
        <v>42265.022824074069</v>
      </c>
      <c r="R3413" s="8">
        <f t="shared" si="375"/>
        <v>42285.022824074069</v>
      </c>
      <c r="S3413" t="s">
        <v>8271</v>
      </c>
      <c r="T3413" t="str">
        <f t="shared" si="376"/>
        <v>theater</v>
      </c>
      <c r="U3413" t="str">
        <f t="shared" si="377"/>
        <v>plays</v>
      </c>
    </row>
    <row r="3414" spans="1:21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14">
        <f t="shared" si="371"/>
        <v>115.38461538461539</v>
      </c>
      <c r="N3414" t="b">
        <v>1</v>
      </c>
      <c r="O3414" s="5">
        <f t="shared" si="372"/>
        <v>1</v>
      </c>
      <c r="P3414" s="14">
        <f t="shared" si="373"/>
        <v>115.38461538461539</v>
      </c>
      <c r="Q3414" s="8">
        <f t="shared" si="374"/>
        <v>41879.959050925929</v>
      </c>
      <c r="R3414" s="8">
        <f t="shared" si="375"/>
        <v>41909.959050925929</v>
      </c>
      <c r="S3414" t="s">
        <v>8271</v>
      </c>
      <c r="T3414" t="str">
        <f t="shared" si="376"/>
        <v>theater</v>
      </c>
      <c r="U3414" t="str">
        <f t="shared" si="377"/>
        <v>plays</v>
      </c>
    </row>
    <row r="3415" spans="1:21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14">
        <f t="shared" si="371"/>
        <v>46.428571428571431</v>
      </c>
      <c r="N3415" t="b">
        <v>1</v>
      </c>
      <c r="O3415" s="5">
        <f t="shared" si="372"/>
        <v>1.3</v>
      </c>
      <c r="P3415" s="14">
        <f t="shared" si="373"/>
        <v>46.428571428571431</v>
      </c>
      <c r="Q3415" s="8">
        <f t="shared" si="374"/>
        <v>42053.733078703706</v>
      </c>
      <c r="R3415" s="8">
        <f t="shared" si="375"/>
        <v>42063.207638888889</v>
      </c>
      <c r="S3415" t="s">
        <v>8271</v>
      </c>
      <c r="T3415" t="str">
        <f t="shared" si="376"/>
        <v>theater</v>
      </c>
      <c r="U3415" t="str">
        <f t="shared" si="377"/>
        <v>plays</v>
      </c>
    </row>
    <row r="3416" spans="1:21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14">
        <f t="shared" si="371"/>
        <v>70.568181818181813</v>
      </c>
      <c r="N3416" t="b">
        <v>1</v>
      </c>
      <c r="O3416" s="5">
        <f t="shared" si="372"/>
        <v>1.0349999999999999</v>
      </c>
      <c r="P3416" s="14">
        <f t="shared" si="373"/>
        <v>70.568181818181813</v>
      </c>
      <c r="Q3416" s="8">
        <f t="shared" si="374"/>
        <v>42675.832465277781</v>
      </c>
      <c r="R3416" s="8">
        <f t="shared" si="375"/>
        <v>42705.332638888889</v>
      </c>
      <c r="S3416" t="s">
        <v>8271</v>
      </c>
      <c r="T3416" t="str">
        <f t="shared" si="376"/>
        <v>theater</v>
      </c>
      <c r="U3416" t="str">
        <f t="shared" si="377"/>
        <v>plays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14">
        <f t="shared" si="371"/>
        <v>22.222222222222221</v>
      </c>
      <c r="N3417" t="b">
        <v>1</v>
      </c>
      <c r="O3417" s="5">
        <f t="shared" si="372"/>
        <v>1</v>
      </c>
      <c r="P3417" s="14">
        <f t="shared" si="373"/>
        <v>22.222222222222221</v>
      </c>
      <c r="Q3417" s="8">
        <f t="shared" si="374"/>
        <v>42467.144166666665</v>
      </c>
      <c r="R3417" s="8">
        <f t="shared" si="375"/>
        <v>42477.979166666672</v>
      </c>
      <c r="S3417" t="s">
        <v>8271</v>
      </c>
      <c r="T3417" t="str">
        <f t="shared" si="376"/>
        <v>theater</v>
      </c>
      <c r="U3417" t="str">
        <f t="shared" si="377"/>
        <v>plays</v>
      </c>
    </row>
    <row r="3418" spans="1:21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14">
        <f t="shared" si="371"/>
        <v>159.46666666666667</v>
      </c>
      <c r="N3418" t="b">
        <v>1</v>
      </c>
      <c r="O3418" s="5">
        <f t="shared" si="372"/>
        <v>1.196</v>
      </c>
      <c r="P3418" s="14">
        <f t="shared" si="373"/>
        <v>159.46666666666667</v>
      </c>
      <c r="Q3418" s="8">
        <f t="shared" si="374"/>
        <v>42089.412557870368</v>
      </c>
      <c r="R3418" s="8">
        <f t="shared" si="375"/>
        <v>42117.770833333328</v>
      </c>
      <c r="S3418" t="s">
        <v>8271</v>
      </c>
      <c r="T3418" t="str">
        <f t="shared" si="376"/>
        <v>theater</v>
      </c>
      <c r="U3418" t="str">
        <f t="shared" si="377"/>
        <v>plays</v>
      </c>
    </row>
    <row r="3419" spans="1:21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14">
        <f t="shared" si="371"/>
        <v>37.777999999999999</v>
      </c>
      <c r="N3419" t="b">
        <v>1</v>
      </c>
      <c r="O3419" s="5">
        <f t="shared" si="372"/>
        <v>1.0000058823529412</v>
      </c>
      <c r="P3419" s="14">
        <f t="shared" si="373"/>
        <v>37.777999999999999</v>
      </c>
      <c r="Q3419" s="8">
        <f t="shared" si="374"/>
        <v>41894.91375</v>
      </c>
      <c r="R3419" s="8">
        <f t="shared" si="375"/>
        <v>41938.029861111114</v>
      </c>
      <c r="S3419" t="s">
        <v>8271</v>
      </c>
      <c r="T3419" t="str">
        <f t="shared" si="376"/>
        <v>theater</v>
      </c>
      <c r="U3419" t="str">
        <f t="shared" si="377"/>
        <v>plays</v>
      </c>
    </row>
    <row r="3420" spans="1:21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14">
        <f t="shared" si="371"/>
        <v>72.053571428571431</v>
      </c>
      <c r="N3420" t="b">
        <v>1</v>
      </c>
      <c r="O3420" s="5">
        <f t="shared" si="372"/>
        <v>1.00875</v>
      </c>
      <c r="P3420" s="14">
        <f t="shared" si="373"/>
        <v>72.053571428571431</v>
      </c>
      <c r="Q3420" s="8">
        <f t="shared" si="374"/>
        <v>41752.83457175926</v>
      </c>
      <c r="R3420" s="8">
        <f t="shared" si="375"/>
        <v>41782.83457175926</v>
      </c>
      <c r="S3420" t="s">
        <v>8271</v>
      </c>
      <c r="T3420" t="str">
        <f t="shared" si="376"/>
        <v>theater</v>
      </c>
      <c r="U3420" t="str">
        <f t="shared" si="377"/>
        <v>plays</v>
      </c>
    </row>
    <row r="3421" spans="1:21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14">
        <f t="shared" si="371"/>
        <v>63.695652173913047</v>
      </c>
      <c r="N3421" t="b">
        <v>1</v>
      </c>
      <c r="O3421" s="5">
        <f t="shared" si="372"/>
        <v>1.0654545454545454</v>
      </c>
      <c r="P3421" s="14">
        <f t="shared" si="373"/>
        <v>63.695652173913047</v>
      </c>
      <c r="Q3421" s="8">
        <f t="shared" si="374"/>
        <v>42448.821585648147</v>
      </c>
      <c r="R3421" s="8">
        <f t="shared" si="375"/>
        <v>42466.895833333328</v>
      </c>
      <c r="S3421" t="s">
        <v>8271</v>
      </c>
      <c r="T3421" t="str">
        <f t="shared" si="376"/>
        <v>theater</v>
      </c>
      <c r="U3421" t="str">
        <f t="shared" si="377"/>
        <v>plays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14">
        <f t="shared" si="371"/>
        <v>28.411764705882351</v>
      </c>
      <c r="N3422" t="b">
        <v>1</v>
      </c>
      <c r="O3422" s="5">
        <f t="shared" si="372"/>
        <v>1.38</v>
      </c>
      <c r="P3422" s="14">
        <f t="shared" si="373"/>
        <v>28.411764705882351</v>
      </c>
      <c r="Q3422" s="8">
        <f t="shared" si="374"/>
        <v>42405.090300925927</v>
      </c>
      <c r="R3422" s="8">
        <f t="shared" si="375"/>
        <v>42414</v>
      </c>
      <c r="S3422" t="s">
        <v>8271</v>
      </c>
      <c r="T3422" t="str">
        <f t="shared" si="376"/>
        <v>theater</v>
      </c>
      <c r="U3422" t="str">
        <f t="shared" si="377"/>
        <v>plays</v>
      </c>
    </row>
    <row r="3423" spans="1:21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14">
        <f t="shared" si="371"/>
        <v>103.21428571428571</v>
      </c>
      <c r="N3423" t="b">
        <v>1</v>
      </c>
      <c r="O3423" s="5">
        <f t="shared" si="372"/>
        <v>1.0115000000000001</v>
      </c>
      <c r="P3423" s="14">
        <f t="shared" si="373"/>
        <v>103.21428571428571</v>
      </c>
      <c r="Q3423" s="8">
        <f t="shared" si="374"/>
        <v>42037.791238425925</v>
      </c>
      <c r="R3423" s="8">
        <f t="shared" si="375"/>
        <v>42067.791238425925</v>
      </c>
      <c r="S3423" t="s">
        <v>8271</v>
      </c>
      <c r="T3423" t="str">
        <f t="shared" si="376"/>
        <v>theater</v>
      </c>
      <c r="U3423" t="str">
        <f t="shared" si="377"/>
        <v>plays</v>
      </c>
    </row>
    <row r="3424" spans="1:21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14">
        <f t="shared" si="371"/>
        <v>71.152173913043484</v>
      </c>
      <c r="N3424" t="b">
        <v>1</v>
      </c>
      <c r="O3424" s="5">
        <f t="shared" si="372"/>
        <v>1.091</v>
      </c>
      <c r="P3424" s="14">
        <f t="shared" si="373"/>
        <v>71.152173913043484</v>
      </c>
      <c r="Q3424" s="8">
        <f t="shared" si="374"/>
        <v>42323.562222222223</v>
      </c>
      <c r="R3424" s="8">
        <f t="shared" si="375"/>
        <v>42352</v>
      </c>
      <c r="S3424" t="s">
        <v>8271</v>
      </c>
      <c r="T3424" t="str">
        <f t="shared" si="376"/>
        <v>theater</v>
      </c>
      <c r="U3424" t="str">
        <f t="shared" si="377"/>
        <v>plays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14">
        <f t="shared" si="371"/>
        <v>35</v>
      </c>
      <c r="N3425" t="b">
        <v>1</v>
      </c>
      <c r="O3425" s="5">
        <f t="shared" si="372"/>
        <v>1.4</v>
      </c>
      <c r="P3425" s="14">
        <f t="shared" si="373"/>
        <v>35</v>
      </c>
      <c r="Q3425" s="8">
        <f t="shared" si="374"/>
        <v>42088.911354166667</v>
      </c>
      <c r="R3425" s="8">
        <f t="shared" si="375"/>
        <v>42118.911354166667</v>
      </c>
      <c r="S3425" t="s">
        <v>8271</v>
      </c>
      <c r="T3425" t="str">
        <f t="shared" si="376"/>
        <v>theater</v>
      </c>
      <c r="U3425" t="str">
        <f t="shared" si="377"/>
        <v>plays</v>
      </c>
    </row>
    <row r="3426" spans="1:21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14">
        <f t="shared" si="371"/>
        <v>81.776315789473685</v>
      </c>
      <c r="N3426" t="b">
        <v>1</v>
      </c>
      <c r="O3426" s="5">
        <f t="shared" si="372"/>
        <v>1.0358333333333334</v>
      </c>
      <c r="P3426" s="14">
        <f t="shared" si="373"/>
        <v>81.776315789473685</v>
      </c>
      <c r="Q3426" s="8">
        <f t="shared" si="374"/>
        <v>42018.676898148144</v>
      </c>
      <c r="R3426" s="8">
        <f t="shared" si="375"/>
        <v>42040.290972222225</v>
      </c>
      <c r="S3426" t="s">
        <v>8271</v>
      </c>
      <c r="T3426" t="str">
        <f t="shared" si="376"/>
        <v>theater</v>
      </c>
      <c r="U3426" t="str">
        <f t="shared" si="377"/>
        <v>plays</v>
      </c>
    </row>
    <row r="3427" spans="1:21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14">
        <f t="shared" si="371"/>
        <v>297.02980769230766</v>
      </c>
      <c r="N3427" t="b">
        <v>1</v>
      </c>
      <c r="O3427" s="5">
        <f t="shared" si="372"/>
        <v>1.0297033333333332</v>
      </c>
      <c r="P3427" s="14">
        <f t="shared" si="373"/>
        <v>297.02980769230766</v>
      </c>
      <c r="Q3427" s="8">
        <f t="shared" si="374"/>
        <v>41884.617314814815</v>
      </c>
      <c r="R3427" s="8">
        <f t="shared" si="375"/>
        <v>41916.617314814815</v>
      </c>
      <c r="S3427" t="s">
        <v>8271</v>
      </c>
      <c r="T3427" t="str">
        <f t="shared" si="376"/>
        <v>theater</v>
      </c>
      <c r="U3427" t="str">
        <f t="shared" si="377"/>
        <v>plays</v>
      </c>
    </row>
    <row r="3428" spans="1:21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14">
        <f t="shared" si="371"/>
        <v>46.609195402298852</v>
      </c>
      <c r="N3428" t="b">
        <v>1</v>
      </c>
      <c r="O3428" s="5">
        <f t="shared" si="372"/>
        <v>1.0813333333333333</v>
      </c>
      <c r="P3428" s="14">
        <f t="shared" si="373"/>
        <v>46.609195402298852</v>
      </c>
      <c r="Q3428" s="8">
        <f t="shared" si="374"/>
        <v>41884.056747685187</v>
      </c>
      <c r="R3428" s="8">
        <f t="shared" si="375"/>
        <v>41903.083333333336</v>
      </c>
      <c r="S3428" t="s">
        <v>8271</v>
      </c>
      <c r="T3428" t="str">
        <f t="shared" si="376"/>
        <v>theater</v>
      </c>
      <c r="U3428" t="str">
        <f t="shared" si="377"/>
        <v>plays</v>
      </c>
    </row>
    <row r="3429" spans="1:21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14">
        <f t="shared" si="371"/>
        <v>51.724137931034484</v>
      </c>
      <c r="N3429" t="b">
        <v>1</v>
      </c>
      <c r="O3429" s="5">
        <f t="shared" si="372"/>
        <v>1</v>
      </c>
      <c r="P3429" s="14">
        <f t="shared" si="373"/>
        <v>51.724137931034484</v>
      </c>
      <c r="Q3429" s="8">
        <f t="shared" si="374"/>
        <v>41792.645277777774</v>
      </c>
      <c r="R3429" s="8">
        <f t="shared" si="375"/>
        <v>41822.645277777774</v>
      </c>
      <c r="S3429" t="s">
        <v>8271</v>
      </c>
      <c r="T3429" t="str">
        <f t="shared" si="376"/>
        <v>theater</v>
      </c>
      <c r="U3429" t="str">
        <f t="shared" si="377"/>
        <v>plays</v>
      </c>
    </row>
    <row r="3430" spans="1:21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14">
        <f t="shared" si="371"/>
        <v>40.294117647058826</v>
      </c>
      <c r="N3430" t="b">
        <v>1</v>
      </c>
      <c r="O3430" s="5">
        <f t="shared" si="372"/>
        <v>1.0275000000000001</v>
      </c>
      <c r="P3430" s="14">
        <f t="shared" si="373"/>
        <v>40.294117647058826</v>
      </c>
      <c r="Q3430" s="8">
        <f t="shared" si="374"/>
        <v>42038.720451388886</v>
      </c>
      <c r="R3430" s="8">
        <f t="shared" si="375"/>
        <v>42063.708333333328</v>
      </c>
      <c r="S3430" t="s">
        <v>8271</v>
      </c>
      <c r="T3430" t="str">
        <f t="shared" si="376"/>
        <v>theater</v>
      </c>
      <c r="U3430" t="str">
        <f t="shared" si="377"/>
        <v>plays</v>
      </c>
    </row>
    <row r="3431" spans="1:21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14">
        <f t="shared" si="371"/>
        <v>16.25</v>
      </c>
      <c r="N3431" t="b">
        <v>1</v>
      </c>
      <c r="O3431" s="5">
        <f t="shared" si="372"/>
        <v>1.3</v>
      </c>
      <c r="P3431" s="14">
        <f t="shared" si="373"/>
        <v>16.25</v>
      </c>
      <c r="Q3431" s="8">
        <f t="shared" si="374"/>
        <v>42662.021539351852</v>
      </c>
      <c r="R3431" s="8">
        <f t="shared" si="375"/>
        <v>42676.021539351852</v>
      </c>
      <c r="S3431" t="s">
        <v>8271</v>
      </c>
      <c r="T3431" t="str">
        <f t="shared" si="376"/>
        <v>theater</v>
      </c>
      <c r="U3431" t="str">
        <f t="shared" si="377"/>
        <v>plays</v>
      </c>
    </row>
    <row r="3432" spans="1:21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14">
        <f t="shared" si="371"/>
        <v>30.152638888888887</v>
      </c>
      <c r="N3432" t="b">
        <v>1</v>
      </c>
      <c r="O3432" s="5">
        <f t="shared" si="372"/>
        <v>1.0854949999999999</v>
      </c>
      <c r="P3432" s="14">
        <f t="shared" si="373"/>
        <v>30.152638888888887</v>
      </c>
      <c r="Q3432" s="8">
        <f t="shared" si="374"/>
        <v>41820.945613425924</v>
      </c>
      <c r="R3432" s="8">
        <f t="shared" si="375"/>
        <v>41850.945613425924</v>
      </c>
      <c r="S3432" t="s">
        <v>8271</v>
      </c>
      <c r="T3432" t="str">
        <f t="shared" si="376"/>
        <v>theater</v>
      </c>
      <c r="U3432" t="str">
        <f t="shared" si="377"/>
        <v>plays</v>
      </c>
    </row>
    <row r="3433" spans="1:21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14">
        <f t="shared" si="371"/>
        <v>95.238095238095241</v>
      </c>
      <c r="N3433" t="b">
        <v>1</v>
      </c>
      <c r="O3433" s="5">
        <f t="shared" si="372"/>
        <v>1</v>
      </c>
      <c r="P3433" s="14">
        <f t="shared" si="373"/>
        <v>95.238095238095241</v>
      </c>
      <c r="Q3433" s="8">
        <f t="shared" si="374"/>
        <v>41839.730937500004</v>
      </c>
      <c r="R3433" s="8">
        <f t="shared" si="375"/>
        <v>41869.730937500004</v>
      </c>
      <c r="S3433" t="s">
        <v>8271</v>
      </c>
      <c r="T3433" t="str">
        <f t="shared" si="376"/>
        <v>theater</v>
      </c>
      <c r="U3433" t="str">
        <f t="shared" si="377"/>
        <v>plays</v>
      </c>
    </row>
    <row r="3434" spans="1:21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14">
        <f t="shared" si="371"/>
        <v>52.214285714285715</v>
      </c>
      <c r="N3434" t="b">
        <v>1</v>
      </c>
      <c r="O3434" s="5">
        <f t="shared" si="372"/>
        <v>1.0965</v>
      </c>
      <c r="P3434" s="14">
        <f t="shared" si="373"/>
        <v>52.214285714285715</v>
      </c>
      <c r="Q3434" s="8">
        <f t="shared" si="374"/>
        <v>42380.581180555557</v>
      </c>
      <c r="R3434" s="8">
        <f t="shared" si="375"/>
        <v>42405.916666666672</v>
      </c>
      <c r="S3434" t="s">
        <v>8271</v>
      </c>
      <c r="T3434" t="str">
        <f t="shared" si="376"/>
        <v>theater</v>
      </c>
      <c r="U3434" t="str">
        <f t="shared" si="377"/>
        <v>plays</v>
      </c>
    </row>
    <row r="3435" spans="1:21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14">
        <f t="shared" si="371"/>
        <v>134.1549295774648</v>
      </c>
      <c r="N3435" t="b">
        <v>1</v>
      </c>
      <c r="O3435" s="5">
        <f t="shared" si="372"/>
        <v>1.0026315789473683</v>
      </c>
      <c r="P3435" s="14">
        <f t="shared" si="373"/>
        <v>134.1549295774648</v>
      </c>
      <c r="Q3435" s="8">
        <f t="shared" si="374"/>
        <v>41776.063136574077</v>
      </c>
      <c r="R3435" s="8">
        <f t="shared" si="375"/>
        <v>41807.125</v>
      </c>
      <c r="S3435" t="s">
        <v>8271</v>
      </c>
      <c r="T3435" t="str">
        <f t="shared" si="376"/>
        <v>theater</v>
      </c>
      <c r="U3435" t="str">
        <f t="shared" si="377"/>
        <v>plays</v>
      </c>
    </row>
    <row r="3436" spans="1:21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14">
        <f t="shared" si="371"/>
        <v>62.827380952380949</v>
      </c>
      <c r="N3436" t="b">
        <v>1</v>
      </c>
      <c r="O3436" s="5">
        <f t="shared" si="372"/>
        <v>1.0555000000000001</v>
      </c>
      <c r="P3436" s="14">
        <f t="shared" si="373"/>
        <v>62.827380952380949</v>
      </c>
      <c r="Q3436" s="8">
        <f t="shared" si="374"/>
        <v>41800.380428240744</v>
      </c>
      <c r="R3436" s="8">
        <f t="shared" si="375"/>
        <v>41830.380428240744</v>
      </c>
      <c r="S3436" t="s">
        <v>8271</v>
      </c>
      <c r="T3436" t="str">
        <f t="shared" si="376"/>
        <v>theater</v>
      </c>
      <c r="U3436" t="str">
        <f t="shared" si="377"/>
        <v>plays</v>
      </c>
    </row>
    <row r="3437" spans="1:21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14">
        <f t="shared" si="371"/>
        <v>58.94736842105263</v>
      </c>
      <c r="N3437" t="b">
        <v>1</v>
      </c>
      <c r="O3437" s="5">
        <f t="shared" si="372"/>
        <v>1.1200000000000001</v>
      </c>
      <c r="P3437" s="14">
        <f t="shared" si="373"/>
        <v>58.94736842105263</v>
      </c>
      <c r="Q3437" s="8">
        <f t="shared" si="374"/>
        <v>42572.61681712963</v>
      </c>
      <c r="R3437" s="8">
        <f t="shared" si="375"/>
        <v>42589.125</v>
      </c>
      <c r="S3437" t="s">
        <v>8271</v>
      </c>
      <c r="T3437" t="str">
        <f t="shared" si="376"/>
        <v>theater</v>
      </c>
      <c r="U3437" t="str">
        <f t="shared" si="377"/>
        <v>plays</v>
      </c>
    </row>
    <row r="3438" spans="1:21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14">
        <f t="shared" si="371"/>
        <v>143.1081081081081</v>
      </c>
      <c r="N3438" t="b">
        <v>1</v>
      </c>
      <c r="O3438" s="5">
        <f t="shared" si="372"/>
        <v>1.0589999999999999</v>
      </c>
      <c r="P3438" s="14">
        <f t="shared" si="373"/>
        <v>143.1081081081081</v>
      </c>
      <c r="Q3438" s="8">
        <f t="shared" si="374"/>
        <v>41851.541585648149</v>
      </c>
      <c r="R3438" s="8">
        <f t="shared" si="375"/>
        <v>41872.686111111114</v>
      </c>
      <c r="S3438" t="s">
        <v>8271</v>
      </c>
      <c r="T3438" t="str">
        <f t="shared" si="376"/>
        <v>theater</v>
      </c>
      <c r="U3438" t="str">
        <f t="shared" si="377"/>
        <v>plays</v>
      </c>
    </row>
    <row r="3439" spans="1:21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14">
        <f t="shared" si="371"/>
        <v>84.166666666666671</v>
      </c>
      <c r="N3439" t="b">
        <v>1</v>
      </c>
      <c r="O3439" s="5">
        <f t="shared" si="372"/>
        <v>1.01</v>
      </c>
      <c r="P3439" s="14">
        <f t="shared" si="373"/>
        <v>84.166666666666671</v>
      </c>
      <c r="Q3439" s="8">
        <f t="shared" si="374"/>
        <v>42205.710879629631</v>
      </c>
      <c r="R3439" s="8">
        <f t="shared" si="375"/>
        <v>42235.710879629631</v>
      </c>
      <c r="S3439" t="s">
        <v>8271</v>
      </c>
      <c r="T3439" t="str">
        <f t="shared" si="376"/>
        <v>theater</v>
      </c>
      <c r="U3439" t="str">
        <f t="shared" si="377"/>
        <v>plays</v>
      </c>
    </row>
    <row r="3440" spans="1:21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14">
        <f t="shared" si="371"/>
        <v>186.07142857142858</v>
      </c>
      <c r="N3440" t="b">
        <v>1</v>
      </c>
      <c r="O3440" s="5">
        <f t="shared" si="372"/>
        <v>1.042</v>
      </c>
      <c r="P3440" s="14">
        <f t="shared" si="373"/>
        <v>186.07142857142858</v>
      </c>
      <c r="Q3440" s="8">
        <f t="shared" si="374"/>
        <v>42100.927858796291</v>
      </c>
      <c r="R3440" s="8">
        <f t="shared" si="375"/>
        <v>42126.875</v>
      </c>
      <c r="S3440" t="s">
        <v>8271</v>
      </c>
      <c r="T3440" t="str">
        <f t="shared" si="376"/>
        <v>theater</v>
      </c>
      <c r="U3440" t="str">
        <f t="shared" si="377"/>
        <v>plays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14">
        <f t="shared" si="371"/>
        <v>89.785555555555561</v>
      </c>
      <c r="N3441" t="b">
        <v>1</v>
      </c>
      <c r="O3441" s="5">
        <f t="shared" si="372"/>
        <v>1.3467833333333334</v>
      </c>
      <c r="P3441" s="14">
        <f t="shared" si="373"/>
        <v>89.785555555555561</v>
      </c>
      <c r="Q3441" s="8">
        <f t="shared" si="374"/>
        <v>42374.911226851851</v>
      </c>
      <c r="R3441" s="8">
        <f t="shared" si="375"/>
        <v>42388.207638888889</v>
      </c>
      <c r="S3441" t="s">
        <v>8271</v>
      </c>
      <c r="T3441" t="str">
        <f t="shared" si="376"/>
        <v>theater</v>
      </c>
      <c r="U3441" t="str">
        <f t="shared" si="377"/>
        <v>plays</v>
      </c>
    </row>
    <row r="3442" spans="1:21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14">
        <f t="shared" si="371"/>
        <v>64.157560975609755</v>
      </c>
      <c r="N3442" t="b">
        <v>1</v>
      </c>
      <c r="O3442" s="5">
        <f t="shared" si="372"/>
        <v>1.052184</v>
      </c>
      <c r="P3442" s="14">
        <f t="shared" si="373"/>
        <v>64.157560975609755</v>
      </c>
      <c r="Q3442" s="8">
        <f t="shared" si="374"/>
        <v>41809.12300925926</v>
      </c>
      <c r="R3442" s="8">
        <f t="shared" si="375"/>
        <v>41831.677083333336</v>
      </c>
      <c r="S3442" t="s">
        <v>8271</v>
      </c>
      <c r="T3442" t="str">
        <f t="shared" si="376"/>
        <v>theater</v>
      </c>
      <c r="U3442" t="str">
        <f t="shared" si="377"/>
        <v>plays</v>
      </c>
    </row>
    <row r="3443" spans="1:21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14">
        <f t="shared" si="371"/>
        <v>59.651162790697676</v>
      </c>
      <c r="N3443" t="b">
        <v>1</v>
      </c>
      <c r="O3443" s="5">
        <f t="shared" si="372"/>
        <v>1.026</v>
      </c>
      <c r="P3443" s="14">
        <f t="shared" si="373"/>
        <v>59.651162790697676</v>
      </c>
      <c r="Q3443" s="8">
        <f t="shared" si="374"/>
        <v>42294.429641203707</v>
      </c>
      <c r="R3443" s="8">
        <f t="shared" si="375"/>
        <v>42321.845138888893</v>
      </c>
      <c r="S3443" t="s">
        <v>8271</v>
      </c>
      <c r="T3443" t="str">
        <f t="shared" si="376"/>
        <v>theater</v>
      </c>
      <c r="U3443" t="str">
        <f t="shared" si="377"/>
        <v>plays</v>
      </c>
    </row>
    <row r="3444" spans="1:21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14">
        <f t="shared" si="371"/>
        <v>31.25</v>
      </c>
      <c r="N3444" t="b">
        <v>1</v>
      </c>
      <c r="O3444" s="5">
        <f t="shared" si="372"/>
        <v>1</v>
      </c>
      <c r="P3444" s="14">
        <f t="shared" si="373"/>
        <v>31.25</v>
      </c>
      <c r="Q3444" s="8">
        <f t="shared" si="374"/>
        <v>42124.841111111105</v>
      </c>
      <c r="R3444" s="8">
        <f t="shared" si="375"/>
        <v>42154.841111111105</v>
      </c>
      <c r="S3444" t="s">
        <v>8271</v>
      </c>
      <c r="T3444" t="str">
        <f t="shared" si="376"/>
        <v>theater</v>
      </c>
      <c r="U3444" t="str">
        <f t="shared" si="377"/>
        <v>plays</v>
      </c>
    </row>
    <row r="3445" spans="1:21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14">
        <f t="shared" si="371"/>
        <v>41.222222222222221</v>
      </c>
      <c r="N3445" t="b">
        <v>1</v>
      </c>
      <c r="O3445" s="5">
        <f t="shared" si="372"/>
        <v>1.855</v>
      </c>
      <c r="P3445" s="14">
        <f t="shared" si="373"/>
        <v>41.222222222222221</v>
      </c>
      <c r="Q3445" s="8">
        <f t="shared" si="374"/>
        <v>41861.524837962963</v>
      </c>
      <c r="R3445" s="8">
        <f t="shared" si="375"/>
        <v>41891.524837962963</v>
      </c>
      <c r="S3445" t="s">
        <v>8271</v>
      </c>
      <c r="T3445" t="str">
        <f t="shared" si="376"/>
        <v>theater</v>
      </c>
      <c r="U3445" t="str">
        <f t="shared" si="377"/>
        <v>plays</v>
      </c>
    </row>
    <row r="3446" spans="1:21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14">
        <f t="shared" si="371"/>
        <v>43.35</v>
      </c>
      <c r="N3446" t="b">
        <v>1</v>
      </c>
      <c r="O3446" s="5">
        <f t="shared" si="372"/>
        <v>2.89</v>
      </c>
      <c r="P3446" s="14">
        <f t="shared" si="373"/>
        <v>43.35</v>
      </c>
      <c r="Q3446" s="8">
        <f t="shared" si="374"/>
        <v>42521.291504629626</v>
      </c>
      <c r="R3446" s="8">
        <f t="shared" si="375"/>
        <v>42529.582638888889</v>
      </c>
      <c r="S3446" t="s">
        <v>8271</v>
      </c>
      <c r="T3446" t="str">
        <f t="shared" si="376"/>
        <v>theater</v>
      </c>
      <c r="U3446" t="str">
        <f t="shared" si="377"/>
        <v>plays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14">
        <f t="shared" si="371"/>
        <v>64.516129032258064</v>
      </c>
      <c r="N3447" t="b">
        <v>1</v>
      </c>
      <c r="O3447" s="5">
        <f t="shared" si="372"/>
        <v>1</v>
      </c>
      <c r="P3447" s="14">
        <f t="shared" si="373"/>
        <v>64.516129032258064</v>
      </c>
      <c r="Q3447" s="8">
        <f t="shared" si="374"/>
        <v>42272.530509259261</v>
      </c>
      <c r="R3447" s="8">
        <f t="shared" si="375"/>
        <v>42300.530509259261</v>
      </c>
      <c r="S3447" t="s">
        <v>8271</v>
      </c>
      <c r="T3447" t="str">
        <f t="shared" si="376"/>
        <v>theater</v>
      </c>
      <c r="U3447" t="str">
        <f t="shared" si="377"/>
        <v>plays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14">
        <f t="shared" si="371"/>
        <v>43.28</v>
      </c>
      <c r="N3448" t="b">
        <v>1</v>
      </c>
      <c r="O3448" s="5">
        <f t="shared" si="372"/>
        <v>1.0820000000000001</v>
      </c>
      <c r="P3448" s="14">
        <f t="shared" si="373"/>
        <v>43.28</v>
      </c>
      <c r="Q3448" s="8">
        <f t="shared" si="374"/>
        <v>42016.832465277781</v>
      </c>
      <c r="R3448" s="8">
        <f t="shared" si="375"/>
        <v>42040.513888888891</v>
      </c>
      <c r="S3448" t="s">
        <v>8271</v>
      </c>
      <c r="T3448" t="str">
        <f t="shared" si="376"/>
        <v>theater</v>
      </c>
      <c r="U3448" t="str">
        <f t="shared" si="377"/>
        <v>plays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14">
        <f t="shared" si="371"/>
        <v>77</v>
      </c>
      <c r="N3449" t="b">
        <v>1</v>
      </c>
      <c r="O3449" s="5">
        <f t="shared" si="372"/>
        <v>1.0780000000000001</v>
      </c>
      <c r="P3449" s="14">
        <f t="shared" si="373"/>
        <v>77</v>
      </c>
      <c r="Q3449" s="8">
        <f t="shared" si="374"/>
        <v>42402.889027777783</v>
      </c>
      <c r="R3449" s="8">
        <f t="shared" si="375"/>
        <v>42447.847361111111</v>
      </c>
      <c r="S3449" t="s">
        <v>8271</v>
      </c>
      <c r="T3449" t="str">
        <f t="shared" si="376"/>
        <v>theater</v>
      </c>
      <c r="U3449" t="str">
        <f t="shared" si="377"/>
        <v>plays</v>
      </c>
    </row>
    <row r="3450" spans="1:21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14">
        <f t="shared" si="371"/>
        <v>51.222222222222221</v>
      </c>
      <c r="N3450" t="b">
        <v>1</v>
      </c>
      <c r="O3450" s="5">
        <f t="shared" si="372"/>
        <v>1.0976190476190477</v>
      </c>
      <c r="P3450" s="14">
        <f t="shared" si="373"/>
        <v>51.222222222222221</v>
      </c>
      <c r="Q3450" s="8">
        <f t="shared" si="374"/>
        <v>41960.119085648148</v>
      </c>
      <c r="R3450" s="8">
        <f t="shared" si="375"/>
        <v>41990.119085648148</v>
      </c>
      <c r="S3450" t="s">
        <v>8271</v>
      </c>
      <c r="T3450" t="str">
        <f t="shared" si="376"/>
        <v>theater</v>
      </c>
      <c r="U3450" t="str">
        <f t="shared" si="377"/>
        <v>plays</v>
      </c>
    </row>
    <row r="3451" spans="1:21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14">
        <f t="shared" si="371"/>
        <v>68.25</v>
      </c>
      <c r="N3451" t="b">
        <v>1</v>
      </c>
      <c r="O3451" s="5">
        <f t="shared" si="372"/>
        <v>1.70625</v>
      </c>
      <c r="P3451" s="14">
        <f t="shared" si="373"/>
        <v>68.25</v>
      </c>
      <c r="Q3451" s="8">
        <f t="shared" si="374"/>
        <v>42532.052523148144</v>
      </c>
      <c r="R3451" s="8">
        <f t="shared" si="375"/>
        <v>42560.166666666672</v>
      </c>
      <c r="S3451" t="s">
        <v>8271</v>
      </c>
      <c r="T3451" t="str">
        <f t="shared" si="376"/>
        <v>theater</v>
      </c>
      <c r="U3451" t="str">
        <f t="shared" si="377"/>
        <v>plays</v>
      </c>
    </row>
    <row r="3452" spans="1:21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14">
        <f t="shared" si="371"/>
        <v>19.487179487179485</v>
      </c>
      <c r="N3452" t="b">
        <v>1</v>
      </c>
      <c r="O3452" s="5">
        <f t="shared" si="372"/>
        <v>1.52</v>
      </c>
      <c r="P3452" s="14">
        <f t="shared" si="373"/>
        <v>19.487179487179485</v>
      </c>
      <c r="Q3452" s="8">
        <f t="shared" si="374"/>
        <v>42036.704525462963</v>
      </c>
      <c r="R3452" s="8">
        <f t="shared" si="375"/>
        <v>42096.662858796291</v>
      </c>
      <c r="S3452" t="s">
        <v>8271</v>
      </c>
      <c r="T3452" t="str">
        <f t="shared" si="376"/>
        <v>theater</v>
      </c>
      <c r="U3452" t="str">
        <f t="shared" si="377"/>
        <v>plays</v>
      </c>
    </row>
    <row r="3453" spans="1:21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14">
        <f t="shared" si="371"/>
        <v>41.125</v>
      </c>
      <c r="N3453" t="b">
        <v>1</v>
      </c>
      <c r="O3453" s="5">
        <f t="shared" si="372"/>
        <v>1.0123076923076924</v>
      </c>
      <c r="P3453" s="14">
        <f t="shared" si="373"/>
        <v>41.125</v>
      </c>
      <c r="Q3453" s="8">
        <f t="shared" si="374"/>
        <v>42088.723692129628</v>
      </c>
      <c r="R3453" s="8">
        <f t="shared" si="375"/>
        <v>42115.723692129628</v>
      </c>
      <c r="S3453" t="s">
        <v>8271</v>
      </c>
      <c r="T3453" t="str">
        <f t="shared" si="376"/>
        <v>theater</v>
      </c>
      <c r="U3453" t="str">
        <f t="shared" si="377"/>
        <v>plays</v>
      </c>
    </row>
    <row r="3454" spans="1:21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14">
        <f t="shared" si="371"/>
        <v>41.405405405405403</v>
      </c>
      <c r="N3454" t="b">
        <v>1</v>
      </c>
      <c r="O3454" s="5">
        <f t="shared" si="372"/>
        <v>1.532</v>
      </c>
      <c r="P3454" s="14">
        <f t="shared" si="373"/>
        <v>41.405405405405403</v>
      </c>
      <c r="Q3454" s="8">
        <f t="shared" si="374"/>
        <v>41820.639189814814</v>
      </c>
      <c r="R3454" s="8">
        <f t="shared" si="375"/>
        <v>41843.165972222225</v>
      </c>
      <c r="S3454" t="s">
        <v>8271</v>
      </c>
      <c r="T3454" t="str">
        <f t="shared" si="376"/>
        <v>theater</v>
      </c>
      <c r="U3454" t="str">
        <f t="shared" si="377"/>
        <v>plays</v>
      </c>
    </row>
    <row r="3455" spans="1:21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14">
        <f t="shared" si="371"/>
        <v>27.5</v>
      </c>
      <c r="N3455" t="b">
        <v>1</v>
      </c>
      <c r="O3455" s="5">
        <f t="shared" si="372"/>
        <v>1.2833333333333334</v>
      </c>
      <c r="P3455" s="14">
        <f t="shared" si="373"/>
        <v>27.5</v>
      </c>
      <c r="Q3455" s="8">
        <f t="shared" si="374"/>
        <v>42535.97865740741</v>
      </c>
      <c r="R3455" s="8">
        <f t="shared" si="375"/>
        <v>42595.97865740741</v>
      </c>
      <c r="S3455" t="s">
        <v>8271</v>
      </c>
      <c r="T3455" t="str">
        <f t="shared" si="376"/>
        <v>theater</v>
      </c>
      <c r="U3455" t="str">
        <f t="shared" si="377"/>
        <v>plays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14">
        <f t="shared" si="371"/>
        <v>33.571428571428569</v>
      </c>
      <c r="N3456" t="b">
        <v>1</v>
      </c>
      <c r="O3456" s="5">
        <f t="shared" si="372"/>
        <v>1.0071428571428571</v>
      </c>
      <c r="P3456" s="14">
        <f t="shared" si="373"/>
        <v>33.571428571428569</v>
      </c>
      <c r="Q3456" s="8">
        <f t="shared" si="374"/>
        <v>41821.698599537034</v>
      </c>
      <c r="R3456" s="8">
        <f t="shared" si="375"/>
        <v>41851.698599537034</v>
      </c>
      <c r="S3456" t="s">
        <v>8271</v>
      </c>
      <c r="T3456" t="str">
        <f t="shared" si="376"/>
        <v>theater</v>
      </c>
      <c r="U3456" t="str">
        <f t="shared" si="377"/>
        <v>plays</v>
      </c>
    </row>
    <row r="3457" spans="1:21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14">
        <f t="shared" si="371"/>
        <v>145.86956521739131</v>
      </c>
      <c r="N3457" t="b">
        <v>1</v>
      </c>
      <c r="O3457" s="5">
        <f t="shared" si="372"/>
        <v>1.0065</v>
      </c>
      <c r="P3457" s="14">
        <f t="shared" si="373"/>
        <v>145.86956521739131</v>
      </c>
      <c r="Q3457" s="8">
        <f t="shared" si="374"/>
        <v>42626.7503125</v>
      </c>
      <c r="R3457" s="8">
        <f t="shared" si="375"/>
        <v>42656.7503125</v>
      </c>
      <c r="S3457" t="s">
        <v>8271</v>
      </c>
      <c r="T3457" t="str">
        <f t="shared" si="376"/>
        <v>theater</v>
      </c>
      <c r="U3457" t="str">
        <f t="shared" si="377"/>
        <v>plays</v>
      </c>
    </row>
    <row r="3458" spans="1:21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14">
        <f t="shared" ref="M3458:M3521" si="378">$E3458/$L3458</f>
        <v>358.6875</v>
      </c>
      <c r="N3458" t="b">
        <v>1</v>
      </c>
      <c r="O3458" s="5">
        <f t="shared" ref="O3458:O3521" si="379">E3458/D3458</f>
        <v>1.913</v>
      </c>
      <c r="P3458" s="14">
        <f t="shared" ref="P3458:P3521" si="380">$E3458/$L3458</f>
        <v>358.6875</v>
      </c>
      <c r="Q3458" s="8">
        <f t="shared" ref="Q3458:Q3521" si="381">(((J3458/60)/60)/24)+DATE(1970,1,1)</f>
        <v>41821.205636574072</v>
      </c>
      <c r="R3458" s="8">
        <f t="shared" ref="R3458:R3521" si="382">(((I3458/60)/60)/24)+DATE(1970,1,1)</f>
        <v>41852.290972222225</v>
      </c>
      <c r="S3458" t="s">
        <v>8271</v>
      </c>
      <c r="T3458" t="str">
        <f t="shared" ref="T3458:T3521" si="383">LEFT(S3458, SEARCH("/",S3458,1)-1)</f>
        <v>theater</v>
      </c>
      <c r="U3458" t="str">
        <f t="shared" ref="U3458:U3521" si="384">RIGHT(S3458,LEN(S3458)-SEARCH("/",S3458,1))</f>
        <v>plays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14">
        <f t="shared" si="378"/>
        <v>50.981818181818184</v>
      </c>
      <c r="N3459" t="b">
        <v>1</v>
      </c>
      <c r="O3459" s="5">
        <f t="shared" si="379"/>
        <v>1.4019999999999999</v>
      </c>
      <c r="P3459" s="14">
        <f t="shared" si="380"/>
        <v>50.981818181818184</v>
      </c>
      <c r="Q3459" s="8">
        <f t="shared" si="381"/>
        <v>42016.706678240742</v>
      </c>
      <c r="R3459" s="8">
        <f t="shared" si="382"/>
        <v>42047.249305555553</v>
      </c>
      <c r="S3459" t="s">
        <v>8271</v>
      </c>
      <c r="T3459" t="str">
        <f t="shared" si="383"/>
        <v>theater</v>
      </c>
      <c r="U3459" t="str">
        <f t="shared" si="384"/>
        <v>plays</v>
      </c>
    </row>
    <row r="3460" spans="1:21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14">
        <f t="shared" si="378"/>
        <v>45.037037037037038</v>
      </c>
      <c r="N3460" t="b">
        <v>1</v>
      </c>
      <c r="O3460" s="5">
        <f t="shared" si="379"/>
        <v>1.2433537832310839</v>
      </c>
      <c r="P3460" s="14">
        <f t="shared" si="380"/>
        <v>45.037037037037038</v>
      </c>
      <c r="Q3460" s="8">
        <f t="shared" si="381"/>
        <v>42011.202581018515</v>
      </c>
      <c r="R3460" s="8">
        <f t="shared" si="382"/>
        <v>42038.185416666667</v>
      </c>
      <c r="S3460" t="s">
        <v>8271</v>
      </c>
      <c r="T3460" t="str">
        <f t="shared" si="383"/>
        <v>theater</v>
      </c>
      <c r="U3460" t="str">
        <f t="shared" si="384"/>
        <v>plays</v>
      </c>
    </row>
    <row r="3461" spans="1:21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14">
        <f t="shared" si="378"/>
        <v>17.527777777777779</v>
      </c>
      <c r="N3461" t="b">
        <v>1</v>
      </c>
      <c r="O3461" s="5">
        <f t="shared" si="379"/>
        <v>1.262</v>
      </c>
      <c r="P3461" s="14">
        <f t="shared" si="380"/>
        <v>17.527777777777779</v>
      </c>
      <c r="Q3461" s="8">
        <f t="shared" si="381"/>
        <v>42480.479861111111</v>
      </c>
      <c r="R3461" s="8">
        <f t="shared" si="382"/>
        <v>42510.479861111111</v>
      </c>
      <c r="S3461" t="s">
        <v>8271</v>
      </c>
      <c r="T3461" t="str">
        <f t="shared" si="383"/>
        <v>theater</v>
      </c>
      <c r="U3461" t="str">
        <f t="shared" si="384"/>
        <v>plays</v>
      </c>
    </row>
    <row r="3462" spans="1:21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14">
        <f t="shared" si="378"/>
        <v>50</v>
      </c>
      <c r="N3462" t="b">
        <v>1</v>
      </c>
      <c r="O3462" s="5">
        <f t="shared" si="379"/>
        <v>1.9</v>
      </c>
      <c r="P3462" s="14">
        <f t="shared" si="380"/>
        <v>50</v>
      </c>
      <c r="Q3462" s="8">
        <f t="shared" si="381"/>
        <v>41852.527222222219</v>
      </c>
      <c r="R3462" s="8">
        <f t="shared" si="382"/>
        <v>41866.527222222219</v>
      </c>
      <c r="S3462" t="s">
        <v>8271</v>
      </c>
      <c r="T3462" t="str">
        <f t="shared" si="383"/>
        <v>theater</v>
      </c>
      <c r="U3462" t="str">
        <f t="shared" si="384"/>
        <v>plays</v>
      </c>
    </row>
    <row r="3463" spans="1:21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14">
        <f t="shared" si="378"/>
        <v>57.916666666666664</v>
      </c>
      <c r="N3463" t="b">
        <v>1</v>
      </c>
      <c r="O3463" s="5">
        <f t="shared" si="379"/>
        <v>1.39</v>
      </c>
      <c r="P3463" s="14">
        <f t="shared" si="380"/>
        <v>57.916666666666664</v>
      </c>
      <c r="Q3463" s="8">
        <f t="shared" si="381"/>
        <v>42643.632858796293</v>
      </c>
      <c r="R3463" s="8">
        <f t="shared" si="382"/>
        <v>42672.125</v>
      </c>
      <c r="S3463" t="s">
        <v>8271</v>
      </c>
      <c r="T3463" t="str">
        <f t="shared" si="383"/>
        <v>theater</v>
      </c>
      <c r="U3463" t="str">
        <f t="shared" si="384"/>
        <v>plays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14">
        <f t="shared" si="378"/>
        <v>29.705882352941178</v>
      </c>
      <c r="N3464" t="b">
        <v>1</v>
      </c>
      <c r="O3464" s="5">
        <f t="shared" si="379"/>
        <v>2.02</v>
      </c>
      <c r="P3464" s="14">
        <f t="shared" si="380"/>
        <v>29.705882352941178</v>
      </c>
      <c r="Q3464" s="8">
        <f t="shared" si="381"/>
        <v>42179.898472222223</v>
      </c>
      <c r="R3464" s="8">
        <f t="shared" si="382"/>
        <v>42195.75</v>
      </c>
      <c r="S3464" t="s">
        <v>8271</v>
      </c>
      <c r="T3464" t="str">
        <f t="shared" si="383"/>
        <v>theater</v>
      </c>
      <c r="U3464" t="str">
        <f t="shared" si="384"/>
        <v>plays</v>
      </c>
    </row>
    <row r="3465" spans="1:21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14">
        <f t="shared" si="378"/>
        <v>90.684210526315795</v>
      </c>
      <c r="N3465" t="b">
        <v>1</v>
      </c>
      <c r="O3465" s="5">
        <f t="shared" si="379"/>
        <v>1.0338000000000001</v>
      </c>
      <c r="P3465" s="14">
        <f t="shared" si="380"/>
        <v>90.684210526315795</v>
      </c>
      <c r="Q3465" s="8">
        <f t="shared" si="381"/>
        <v>42612.918807870374</v>
      </c>
      <c r="R3465" s="8">
        <f t="shared" si="382"/>
        <v>42654.165972222225</v>
      </c>
      <c r="S3465" t="s">
        <v>8271</v>
      </c>
      <c r="T3465" t="str">
        <f t="shared" si="383"/>
        <v>theater</v>
      </c>
      <c r="U3465" t="str">
        <f t="shared" si="384"/>
        <v>plays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14">
        <f t="shared" si="378"/>
        <v>55.012688172043013</v>
      </c>
      <c r="N3466" t="b">
        <v>1</v>
      </c>
      <c r="O3466" s="5">
        <f t="shared" si="379"/>
        <v>1.023236</v>
      </c>
      <c r="P3466" s="14">
        <f t="shared" si="380"/>
        <v>55.012688172043013</v>
      </c>
      <c r="Q3466" s="8">
        <f t="shared" si="381"/>
        <v>42575.130057870367</v>
      </c>
      <c r="R3466" s="8">
        <f t="shared" si="382"/>
        <v>42605.130057870367</v>
      </c>
      <c r="S3466" t="s">
        <v>8271</v>
      </c>
      <c r="T3466" t="str">
        <f t="shared" si="383"/>
        <v>theater</v>
      </c>
      <c r="U3466" t="str">
        <f t="shared" si="384"/>
        <v>plays</v>
      </c>
    </row>
    <row r="3467" spans="1:21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14">
        <f t="shared" si="378"/>
        <v>57.222222222222221</v>
      </c>
      <c r="N3467" t="b">
        <v>1</v>
      </c>
      <c r="O3467" s="5">
        <f t="shared" si="379"/>
        <v>1.03</v>
      </c>
      <c r="P3467" s="14">
        <f t="shared" si="380"/>
        <v>57.222222222222221</v>
      </c>
      <c r="Q3467" s="8">
        <f t="shared" si="381"/>
        <v>42200.625833333332</v>
      </c>
      <c r="R3467" s="8">
        <f t="shared" si="382"/>
        <v>42225.666666666672</v>
      </c>
      <c r="S3467" t="s">
        <v>8271</v>
      </c>
      <c r="T3467" t="str">
        <f t="shared" si="383"/>
        <v>theater</v>
      </c>
      <c r="U3467" t="str">
        <f t="shared" si="384"/>
        <v>plays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14">
        <f t="shared" si="378"/>
        <v>72.950819672131146</v>
      </c>
      <c r="N3468" t="b">
        <v>1</v>
      </c>
      <c r="O3468" s="5">
        <f t="shared" si="379"/>
        <v>1.2714285714285714</v>
      </c>
      <c r="P3468" s="14">
        <f t="shared" si="380"/>
        <v>72.950819672131146</v>
      </c>
      <c r="Q3468" s="8">
        <f t="shared" si="381"/>
        <v>42420.019097222219</v>
      </c>
      <c r="R3468" s="8">
        <f t="shared" si="382"/>
        <v>42479.977430555555</v>
      </c>
      <c r="S3468" t="s">
        <v>8271</v>
      </c>
      <c r="T3468" t="str">
        <f t="shared" si="383"/>
        <v>theater</v>
      </c>
      <c r="U3468" t="str">
        <f t="shared" si="384"/>
        <v>plays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14">
        <f t="shared" si="378"/>
        <v>64.468085106382972</v>
      </c>
      <c r="N3469" t="b">
        <v>1</v>
      </c>
      <c r="O3469" s="5">
        <f t="shared" si="379"/>
        <v>1.01</v>
      </c>
      <c r="P3469" s="14">
        <f t="shared" si="380"/>
        <v>64.468085106382972</v>
      </c>
      <c r="Q3469" s="8">
        <f t="shared" si="381"/>
        <v>42053.671666666662</v>
      </c>
      <c r="R3469" s="8">
        <f t="shared" si="382"/>
        <v>42083.630000000005</v>
      </c>
      <c r="S3469" t="s">
        <v>8271</v>
      </c>
      <c r="T3469" t="str">
        <f t="shared" si="383"/>
        <v>theater</v>
      </c>
      <c r="U3469" t="str">
        <f t="shared" si="384"/>
        <v>plays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14">
        <f t="shared" si="378"/>
        <v>716.35294117647061</v>
      </c>
      <c r="N3470" t="b">
        <v>1</v>
      </c>
      <c r="O3470" s="5">
        <f t="shared" si="379"/>
        <v>1.2178</v>
      </c>
      <c r="P3470" s="14">
        <f t="shared" si="380"/>
        <v>716.35294117647061</v>
      </c>
      <c r="Q3470" s="8">
        <f t="shared" si="381"/>
        <v>42605.765381944439</v>
      </c>
      <c r="R3470" s="8">
        <f t="shared" si="382"/>
        <v>42634.125</v>
      </c>
      <c r="S3470" t="s">
        <v>8271</v>
      </c>
      <c r="T3470" t="str">
        <f t="shared" si="383"/>
        <v>theater</v>
      </c>
      <c r="U3470" t="str">
        <f t="shared" si="384"/>
        <v>plays</v>
      </c>
    </row>
    <row r="3471" spans="1:21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14">
        <f t="shared" si="378"/>
        <v>50.396825396825399</v>
      </c>
      <c r="N3471" t="b">
        <v>1</v>
      </c>
      <c r="O3471" s="5">
        <f t="shared" si="379"/>
        <v>1.1339285714285714</v>
      </c>
      <c r="P3471" s="14">
        <f t="shared" si="380"/>
        <v>50.396825396825399</v>
      </c>
      <c r="Q3471" s="8">
        <f t="shared" si="381"/>
        <v>42458.641724537039</v>
      </c>
      <c r="R3471" s="8">
        <f t="shared" si="382"/>
        <v>42488.641724537039</v>
      </c>
      <c r="S3471" t="s">
        <v>8271</v>
      </c>
      <c r="T3471" t="str">
        <f t="shared" si="383"/>
        <v>theater</v>
      </c>
      <c r="U3471" t="str">
        <f t="shared" si="384"/>
        <v>plays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14">
        <f t="shared" si="378"/>
        <v>41.666666666666664</v>
      </c>
      <c r="N3472" t="b">
        <v>1</v>
      </c>
      <c r="O3472" s="5">
        <f t="shared" si="379"/>
        <v>1.5</v>
      </c>
      <c r="P3472" s="14">
        <f t="shared" si="380"/>
        <v>41.666666666666664</v>
      </c>
      <c r="Q3472" s="8">
        <f t="shared" si="381"/>
        <v>42529.022013888884</v>
      </c>
      <c r="R3472" s="8">
        <f t="shared" si="382"/>
        <v>42566.901388888888</v>
      </c>
      <c r="S3472" t="s">
        <v>8271</v>
      </c>
      <c r="T3472" t="str">
        <f t="shared" si="383"/>
        <v>theater</v>
      </c>
      <c r="U3472" t="str">
        <f t="shared" si="384"/>
        <v>plays</v>
      </c>
    </row>
    <row r="3473" spans="1:21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14">
        <f t="shared" si="378"/>
        <v>35.766666666666666</v>
      </c>
      <c r="N3473" t="b">
        <v>1</v>
      </c>
      <c r="O3473" s="5">
        <f t="shared" si="379"/>
        <v>2.1459999999999999</v>
      </c>
      <c r="P3473" s="14">
        <f t="shared" si="380"/>
        <v>35.766666666666666</v>
      </c>
      <c r="Q3473" s="8">
        <f t="shared" si="381"/>
        <v>41841.820486111108</v>
      </c>
      <c r="R3473" s="8">
        <f t="shared" si="382"/>
        <v>41882.833333333336</v>
      </c>
      <c r="S3473" t="s">
        <v>8271</v>
      </c>
      <c r="T3473" t="str">
        <f t="shared" si="383"/>
        <v>theater</v>
      </c>
      <c r="U3473" t="str">
        <f t="shared" si="384"/>
        <v>plays</v>
      </c>
    </row>
    <row r="3474" spans="1:21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14">
        <f t="shared" si="378"/>
        <v>88.739130434782609</v>
      </c>
      <c r="N3474" t="b">
        <v>1</v>
      </c>
      <c r="O3474" s="5">
        <f t="shared" si="379"/>
        <v>1.0205</v>
      </c>
      <c r="P3474" s="14">
        <f t="shared" si="380"/>
        <v>88.739130434782609</v>
      </c>
      <c r="Q3474" s="8">
        <f t="shared" si="381"/>
        <v>41928.170497685183</v>
      </c>
      <c r="R3474" s="8">
        <f t="shared" si="382"/>
        <v>41949.249305555553</v>
      </c>
      <c r="S3474" t="s">
        <v>8271</v>
      </c>
      <c r="T3474" t="str">
        <f t="shared" si="383"/>
        <v>theater</v>
      </c>
      <c r="U3474" t="str">
        <f t="shared" si="384"/>
        <v>plays</v>
      </c>
    </row>
    <row r="3475" spans="1:21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14">
        <f t="shared" si="378"/>
        <v>148.4848484848485</v>
      </c>
      <c r="N3475" t="b">
        <v>1</v>
      </c>
      <c r="O3475" s="5">
        <f t="shared" si="379"/>
        <v>1</v>
      </c>
      <c r="P3475" s="14">
        <f t="shared" si="380"/>
        <v>148.4848484848485</v>
      </c>
      <c r="Q3475" s="8">
        <f t="shared" si="381"/>
        <v>42062.834444444445</v>
      </c>
      <c r="R3475" s="8">
        <f t="shared" si="382"/>
        <v>42083.852083333331</v>
      </c>
      <c r="S3475" t="s">
        <v>8271</v>
      </c>
      <c r="T3475" t="str">
        <f t="shared" si="383"/>
        <v>theater</v>
      </c>
      <c r="U3475" t="str">
        <f t="shared" si="384"/>
        <v>plays</v>
      </c>
    </row>
    <row r="3476" spans="1:21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14">
        <f t="shared" si="378"/>
        <v>51.794871794871796</v>
      </c>
      <c r="N3476" t="b">
        <v>1</v>
      </c>
      <c r="O3476" s="5">
        <f t="shared" si="379"/>
        <v>1.01</v>
      </c>
      <c r="P3476" s="14">
        <f t="shared" si="380"/>
        <v>51.794871794871796</v>
      </c>
      <c r="Q3476" s="8">
        <f t="shared" si="381"/>
        <v>42541.501516203702</v>
      </c>
      <c r="R3476" s="8">
        <f t="shared" si="382"/>
        <v>42571.501516203702</v>
      </c>
      <c r="S3476" t="s">
        <v>8271</v>
      </c>
      <c r="T3476" t="str">
        <f t="shared" si="383"/>
        <v>theater</v>
      </c>
      <c r="U3476" t="str">
        <f t="shared" si="384"/>
        <v>plays</v>
      </c>
    </row>
    <row r="3477" spans="1:21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14">
        <f t="shared" si="378"/>
        <v>20</v>
      </c>
      <c r="N3477" t="b">
        <v>1</v>
      </c>
      <c r="O3477" s="5">
        <f t="shared" si="379"/>
        <v>1.1333333333333333</v>
      </c>
      <c r="P3477" s="14">
        <f t="shared" si="380"/>
        <v>20</v>
      </c>
      <c r="Q3477" s="8">
        <f t="shared" si="381"/>
        <v>41918.880833333329</v>
      </c>
      <c r="R3477" s="8">
        <f t="shared" si="382"/>
        <v>41946</v>
      </c>
      <c r="S3477" t="s">
        <v>8271</v>
      </c>
      <c r="T3477" t="str">
        <f t="shared" si="383"/>
        <v>theater</v>
      </c>
      <c r="U3477" t="str">
        <f t="shared" si="384"/>
        <v>plays</v>
      </c>
    </row>
    <row r="3478" spans="1:21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14">
        <f t="shared" si="378"/>
        <v>52</v>
      </c>
      <c r="N3478" t="b">
        <v>1</v>
      </c>
      <c r="O3478" s="5">
        <f t="shared" si="379"/>
        <v>1.04</v>
      </c>
      <c r="P3478" s="14">
        <f t="shared" si="380"/>
        <v>52</v>
      </c>
      <c r="Q3478" s="8">
        <f t="shared" si="381"/>
        <v>41921.279976851853</v>
      </c>
      <c r="R3478" s="8">
        <f t="shared" si="382"/>
        <v>41939.125</v>
      </c>
      <c r="S3478" t="s">
        <v>8271</v>
      </c>
      <c r="T3478" t="str">
        <f t="shared" si="383"/>
        <v>theater</v>
      </c>
      <c r="U3478" t="str">
        <f t="shared" si="384"/>
        <v>plays</v>
      </c>
    </row>
    <row r="3479" spans="1:21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14">
        <f t="shared" si="378"/>
        <v>53.230769230769234</v>
      </c>
      <c r="N3479" t="b">
        <v>1</v>
      </c>
      <c r="O3479" s="5">
        <f t="shared" si="379"/>
        <v>1.1533333333333333</v>
      </c>
      <c r="P3479" s="14">
        <f t="shared" si="380"/>
        <v>53.230769230769234</v>
      </c>
      <c r="Q3479" s="8">
        <f t="shared" si="381"/>
        <v>42128.736608796295</v>
      </c>
      <c r="R3479" s="8">
        <f t="shared" si="382"/>
        <v>42141.125</v>
      </c>
      <c r="S3479" t="s">
        <v>8271</v>
      </c>
      <c r="T3479" t="str">
        <f t="shared" si="383"/>
        <v>theater</v>
      </c>
      <c r="U3479" t="str">
        <f t="shared" si="384"/>
        <v>plays</v>
      </c>
    </row>
    <row r="3480" spans="1:21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14">
        <f t="shared" si="378"/>
        <v>39.596491228070178</v>
      </c>
      <c r="N3480" t="b">
        <v>1</v>
      </c>
      <c r="O3480" s="5">
        <f t="shared" si="379"/>
        <v>1.1285000000000001</v>
      </c>
      <c r="P3480" s="14">
        <f t="shared" si="380"/>
        <v>39.596491228070178</v>
      </c>
      <c r="Q3480" s="8">
        <f t="shared" si="381"/>
        <v>42053.916921296302</v>
      </c>
      <c r="R3480" s="8">
        <f t="shared" si="382"/>
        <v>42079.875</v>
      </c>
      <c r="S3480" t="s">
        <v>8271</v>
      </c>
      <c r="T3480" t="str">
        <f t="shared" si="383"/>
        <v>theater</v>
      </c>
      <c r="U3480" t="str">
        <f t="shared" si="384"/>
        <v>plays</v>
      </c>
    </row>
    <row r="3481" spans="1:21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14">
        <f t="shared" si="378"/>
        <v>34.25</v>
      </c>
      <c r="N3481" t="b">
        <v>1</v>
      </c>
      <c r="O3481" s="5">
        <f t="shared" si="379"/>
        <v>1.2786666666666666</v>
      </c>
      <c r="P3481" s="14">
        <f t="shared" si="380"/>
        <v>34.25</v>
      </c>
      <c r="Q3481" s="8">
        <f t="shared" si="381"/>
        <v>41781.855092592588</v>
      </c>
      <c r="R3481" s="8">
        <f t="shared" si="382"/>
        <v>41811.855092592588</v>
      </c>
      <c r="S3481" t="s">
        <v>8271</v>
      </c>
      <c r="T3481" t="str">
        <f t="shared" si="383"/>
        <v>theater</v>
      </c>
      <c r="U3481" t="str">
        <f t="shared" si="384"/>
        <v>plays</v>
      </c>
    </row>
    <row r="3482" spans="1:21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14">
        <f t="shared" si="378"/>
        <v>164.61538461538461</v>
      </c>
      <c r="N3482" t="b">
        <v>1</v>
      </c>
      <c r="O3482" s="5">
        <f t="shared" si="379"/>
        <v>1.4266666666666667</v>
      </c>
      <c r="P3482" s="14">
        <f t="shared" si="380"/>
        <v>164.61538461538461</v>
      </c>
      <c r="Q3482" s="8">
        <f t="shared" si="381"/>
        <v>42171.317442129628</v>
      </c>
      <c r="R3482" s="8">
        <f t="shared" si="382"/>
        <v>42195.875</v>
      </c>
      <c r="S3482" t="s">
        <v>8271</v>
      </c>
      <c r="T3482" t="str">
        <f t="shared" si="383"/>
        <v>theater</v>
      </c>
      <c r="U3482" t="str">
        <f t="shared" si="384"/>
        <v>plays</v>
      </c>
    </row>
    <row r="3483" spans="1:21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14">
        <f t="shared" si="378"/>
        <v>125.05263157894737</v>
      </c>
      <c r="N3483" t="b">
        <v>1</v>
      </c>
      <c r="O3483" s="5">
        <f t="shared" si="379"/>
        <v>1.1879999999999999</v>
      </c>
      <c r="P3483" s="14">
        <f t="shared" si="380"/>
        <v>125.05263157894737</v>
      </c>
      <c r="Q3483" s="8">
        <f t="shared" si="381"/>
        <v>41989.24754629629</v>
      </c>
      <c r="R3483" s="8">
        <f t="shared" si="382"/>
        <v>42006.24754629629</v>
      </c>
      <c r="S3483" t="s">
        <v>8271</v>
      </c>
      <c r="T3483" t="str">
        <f t="shared" si="383"/>
        <v>theater</v>
      </c>
      <c r="U3483" t="str">
        <f t="shared" si="384"/>
        <v>plays</v>
      </c>
    </row>
    <row r="3484" spans="1:21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14">
        <f t="shared" si="378"/>
        <v>51.875</v>
      </c>
      <c r="N3484" t="b">
        <v>1</v>
      </c>
      <c r="O3484" s="5">
        <f t="shared" si="379"/>
        <v>1.3833333333333333</v>
      </c>
      <c r="P3484" s="14">
        <f t="shared" si="380"/>
        <v>51.875</v>
      </c>
      <c r="Q3484" s="8">
        <f t="shared" si="381"/>
        <v>41796.771597222221</v>
      </c>
      <c r="R3484" s="8">
        <f t="shared" si="382"/>
        <v>41826.771597222221</v>
      </c>
      <c r="S3484" t="s">
        <v>8271</v>
      </c>
      <c r="T3484" t="str">
        <f t="shared" si="383"/>
        <v>theater</v>
      </c>
      <c r="U3484" t="str">
        <f t="shared" si="384"/>
        <v>plays</v>
      </c>
    </row>
    <row r="3485" spans="1:21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14">
        <f t="shared" si="378"/>
        <v>40.285714285714285</v>
      </c>
      <c r="N3485" t="b">
        <v>1</v>
      </c>
      <c r="O3485" s="5">
        <f t="shared" si="379"/>
        <v>1.599402985074627</v>
      </c>
      <c r="P3485" s="14">
        <f t="shared" si="380"/>
        <v>40.285714285714285</v>
      </c>
      <c r="Q3485" s="8">
        <f t="shared" si="381"/>
        <v>41793.668761574074</v>
      </c>
      <c r="R3485" s="8">
        <f t="shared" si="382"/>
        <v>41823.668761574074</v>
      </c>
      <c r="S3485" t="s">
        <v>8271</v>
      </c>
      <c r="T3485" t="str">
        <f t="shared" si="383"/>
        <v>theater</v>
      </c>
      <c r="U3485" t="str">
        <f t="shared" si="384"/>
        <v>plays</v>
      </c>
    </row>
    <row r="3486" spans="1:21" ht="28.8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14">
        <f t="shared" si="378"/>
        <v>64.909090909090907</v>
      </c>
      <c r="N3486" t="b">
        <v>1</v>
      </c>
      <c r="O3486" s="5">
        <f t="shared" si="379"/>
        <v>1.1424000000000001</v>
      </c>
      <c r="P3486" s="14">
        <f t="shared" si="380"/>
        <v>64.909090909090907</v>
      </c>
      <c r="Q3486" s="8">
        <f t="shared" si="381"/>
        <v>42506.760405092587</v>
      </c>
      <c r="R3486" s="8">
        <f t="shared" si="382"/>
        <v>42536.760405092587</v>
      </c>
      <c r="S3486" t="s">
        <v>8271</v>
      </c>
      <c r="T3486" t="str">
        <f t="shared" si="383"/>
        <v>theater</v>
      </c>
      <c r="U3486" t="str">
        <f t="shared" si="384"/>
        <v>plays</v>
      </c>
    </row>
    <row r="3487" spans="1:21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14">
        <f t="shared" si="378"/>
        <v>55.333333333333336</v>
      </c>
      <c r="N3487" t="b">
        <v>1</v>
      </c>
      <c r="O3487" s="5">
        <f t="shared" si="379"/>
        <v>1.0060606060606061</v>
      </c>
      <c r="P3487" s="14">
        <f t="shared" si="380"/>
        <v>55.333333333333336</v>
      </c>
      <c r="Q3487" s="8">
        <f t="shared" si="381"/>
        <v>42372.693055555559</v>
      </c>
      <c r="R3487" s="8">
        <f t="shared" si="382"/>
        <v>42402.693055555559</v>
      </c>
      <c r="S3487" t="s">
        <v>8271</v>
      </c>
      <c r="T3487" t="str">
        <f t="shared" si="383"/>
        <v>theater</v>
      </c>
      <c r="U3487" t="str">
        <f t="shared" si="384"/>
        <v>plays</v>
      </c>
    </row>
    <row r="3488" spans="1:21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14">
        <f t="shared" si="378"/>
        <v>83.142857142857139</v>
      </c>
      <c r="N3488" t="b">
        <v>1</v>
      </c>
      <c r="O3488" s="5">
        <f t="shared" si="379"/>
        <v>1.552</v>
      </c>
      <c r="P3488" s="14">
        <f t="shared" si="380"/>
        <v>83.142857142857139</v>
      </c>
      <c r="Q3488" s="8">
        <f t="shared" si="381"/>
        <v>42126.87501157407</v>
      </c>
      <c r="R3488" s="8">
        <f t="shared" si="382"/>
        <v>42158.290972222225</v>
      </c>
      <c r="S3488" t="s">
        <v>8271</v>
      </c>
      <c r="T3488" t="str">
        <f t="shared" si="383"/>
        <v>theater</v>
      </c>
      <c r="U3488" t="str">
        <f t="shared" si="384"/>
        <v>plays</v>
      </c>
    </row>
    <row r="3489" spans="1:21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14">
        <f t="shared" si="378"/>
        <v>38.712121212121211</v>
      </c>
      <c r="N3489" t="b">
        <v>1</v>
      </c>
      <c r="O3489" s="5">
        <f t="shared" si="379"/>
        <v>1.2775000000000001</v>
      </c>
      <c r="P3489" s="14">
        <f t="shared" si="380"/>
        <v>38.712121212121211</v>
      </c>
      <c r="Q3489" s="8">
        <f t="shared" si="381"/>
        <v>42149.940416666665</v>
      </c>
      <c r="R3489" s="8">
        <f t="shared" si="382"/>
        <v>42179.940416666665</v>
      </c>
      <c r="S3489" t="s">
        <v>8271</v>
      </c>
      <c r="T3489" t="str">
        <f t="shared" si="383"/>
        <v>theater</v>
      </c>
      <c r="U3489" t="str">
        <f t="shared" si="384"/>
        <v>plays</v>
      </c>
    </row>
    <row r="3490" spans="1:21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14">
        <f t="shared" si="378"/>
        <v>125.37931034482759</v>
      </c>
      <c r="N3490" t="b">
        <v>1</v>
      </c>
      <c r="O3490" s="5">
        <f t="shared" si="379"/>
        <v>1.212</v>
      </c>
      <c r="P3490" s="14">
        <f t="shared" si="380"/>
        <v>125.37931034482759</v>
      </c>
      <c r="Q3490" s="8">
        <f t="shared" si="381"/>
        <v>42087.768055555556</v>
      </c>
      <c r="R3490" s="8">
        <f t="shared" si="382"/>
        <v>42111.666666666672</v>
      </c>
      <c r="S3490" t="s">
        <v>8271</v>
      </c>
      <c r="T3490" t="str">
        <f t="shared" si="383"/>
        <v>theater</v>
      </c>
      <c r="U3490" t="str">
        <f t="shared" si="384"/>
        <v>plays</v>
      </c>
    </row>
    <row r="3491" spans="1:21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14">
        <f t="shared" si="378"/>
        <v>78.263888888888886</v>
      </c>
      <c r="N3491" t="b">
        <v>1</v>
      </c>
      <c r="O3491" s="5">
        <f t="shared" si="379"/>
        <v>1.127</v>
      </c>
      <c r="P3491" s="14">
        <f t="shared" si="380"/>
        <v>78.263888888888886</v>
      </c>
      <c r="Q3491" s="8">
        <f t="shared" si="381"/>
        <v>41753.635775462964</v>
      </c>
      <c r="R3491" s="8">
        <f t="shared" si="382"/>
        <v>41783.875</v>
      </c>
      <c r="S3491" t="s">
        <v>8271</v>
      </c>
      <c r="T3491" t="str">
        <f t="shared" si="383"/>
        <v>theater</v>
      </c>
      <c r="U3491" t="str">
        <f t="shared" si="384"/>
        <v>plays</v>
      </c>
    </row>
    <row r="3492" spans="1:21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14">
        <f t="shared" si="378"/>
        <v>47.222222222222221</v>
      </c>
      <c r="N3492" t="b">
        <v>1</v>
      </c>
      <c r="O3492" s="5">
        <f t="shared" si="379"/>
        <v>1.2749999999999999</v>
      </c>
      <c r="P3492" s="14">
        <f t="shared" si="380"/>
        <v>47.222222222222221</v>
      </c>
      <c r="Q3492" s="8">
        <f t="shared" si="381"/>
        <v>42443.802361111113</v>
      </c>
      <c r="R3492" s="8">
        <f t="shared" si="382"/>
        <v>42473.802361111113</v>
      </c>
      <c r="S3492" t="s">
        <v>8271</v>
      </c>
      <c r="T3492" t="str">
        <f t="shared" si="383"/>
        <v>theater</v>
      </c>
      <c r="U3492" t="str">
        <f t="shared" si="384"/>
        <v>plays</v>
      </c>
    </row>
    <row r="3493" spans="1:21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14">
        <f t="shared" si="378"/>
        <v>79.099999999999994</v>
      </c>
      <c r="N3493" t="b">
        <v>1</v>
      </c>
      <c r="O3493" s="5">
        <f t="shared" si="379"/>
        <v>1.5820000000000001</v>
      </c>
      <c r="P3493" s="14">
        <f t="shared" si="380"/>
        <v>79.099999999999994</v>
      </c>
      <c r="Q3493" s="8">
        <f t="shared" si="381"/>
        <v>42121.249814814815</v>
      </c>
      <c r="R3493" s="8">
        <f t="shared" si="382"/>
        <v>42142.249814814815</v>
      </c>
      <c r="S3493" t="s">
        <v>8271</v>
      </c>
      <c r="T3493" t="str">
        <f t="shared" si="383"/>
        <v>theater</v>
      </c>
      <c r="U3493" t="str">
        <f t="shared" si="384"/>
        <v>plays</v>
      </c>
    </row>
    <row r="3494" spans="1:21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14">
        <f t="shared" si="378"/>
        <v>114.29199999999999</v>
      </c>
      <c r="N3494" t="b">
        <v>1</v>
      </c>
      <c r="O3494" s="5">
        <f t="shared" si="379"/>
        <v>1.0526894736842105</v>
      </c>
      <c r="P3494" s="14">
        <f t="shared" si="380"/>
        <v>114.29199999999999</v>
      </c>
      <c r="Q3494" s="8">
        <f t="shared" si="381"/>
        <v>42268.009224537032</v>
      </c>
      <c r="R3494" s="8">
        <f t="shared" si="382"/>
        <v>42303.009224537032</v>
      </c>
      <c r="S3494" t="s">
        <v>8271</v>
      </c>
      <c r="T3494" t="str">
        <f t="shared" si="383"/>
        <v>theater</v>
      </c>
      <c r="U3494" t="str">
        <f t="shared" si="384"/>
        <v>plays</v>
      </c>
    </row>
    <row r="3495" spans="1:21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14">
        <f t="shared" si="378"/>
        <v>51.724137931034484</v>
      </c>
      <c r="N3495" t="b">
        <v>1</v>
      </c>
      <c r="O3495" s="5">
        <f t="shared" si="379"/>
        <v>1</v>
      </c>
      <c r="P3495" s="14">
        <f t="shared" si="380"/>
        <v>51.724137931034484</v>
      </c>
      <c r="Q3495" s="8">
        <f t="shared" si="381"/>
        <v>41848.866157407407</v>
      </c>
      <c r="R3495" s="8">
        <f t="shared" si="382"/>
        <v>41868.21597222222</v>
      </c>
      <c r="S3495" t="s">
        <v>8271</v>
      </c>
      <c r="T3495" t="str">
        <f t="shared" si="383"/>
        <v>theater</v>
      </c>
      <c r="U3495" t="str">
        <f t="shared" si="384"/>
        <v>plays</v>
      </c>
    </row>
    <row r="3496" spans="1:21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14">
        <f t="shared" si="378"/>
        <v>30.76923076923077</v>
      </c>
      <c r="N3496" t="b">
        <v>1</v>
      </c>
      <c r="O3496" s="5">
        <f t="shared" si="379"/>
        <v>1</v>
      </c>
      <c r="P3496" s="14">
        <f t="shared" si="380"/>
        <v>30.76923076923077</v>
      </c>
      <c r="Q3496" s="8">
        <f t="shared" si="381"/>
        <v>42689.214988425927</v>
      </c>
      <c r="R3496" s="8">
        <f t="shared" si="382"/>
        <v>42700.25</v>
      </c>
      <c r="S3496" t="s">
        <v>8271</v>
      </c>
      <c r="T3496" t="str">
        <f t="shared" si="383"/>
        <v>theater</v>
      </c>
      <c r="U3496" t="str">
        <f t="shared" si="384"/>
        <v>plays</v>
      </c>
    </row>
    <row r="3497" spans="1:21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14">
        <f t="shared" si="378"/>
        <v>74.208333333333329</v>
      </c>
      <c r="N3497" t="b">
        <v>1</v>
      </c>
      <c r="O3497" s="5">
        <f t="shared" si="379"/>
        <v>1.0686</v>
      </c>
      <c r="P3497" s="14">
        <f t="shared" si="380"/>
        <v>74.208333333333329</v>
      </c>
      <c r="Q3497" s="8">
        <f t="shared" si="381"/>
        <v>41915.762835648151</v>
      </c>
      <c r="R3497" s="8">
        <f t="shared" si="382"/>
        <v>41944.720833333333</v>
      </c>
      <c r="S3497" t="s">
        <v>8271</v>
      </c>
      <c r="T3497" t="str">
        <f t="shared" si="383"/>
        <v>theater</v>
      </c>
      <c r="U3497" t="str">
        <f t="shared" si="384"/>
        <v>plays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14">
        <f t="shared" si="378"/>
        <v>47.846153846153847</v>
      </c>
      <c r="N3498" t="b">
        <v>1</v>
      </c>
      <c r="O3498" s="5">
        <f t="shared" si="379"/>
        <v>1.244</v>
      </c>
      <c r="P3498" s="14">
        <f t="shared" si="380"/>
        <v>47.846153846153847</v>
      </c>
      <c r="Q3498" s="8">
        <f t="shared" si="381"/>
        <v>42584.846828703703</v>
      </c>
      <c r="R3498" s="8">
        <f t="shared" si="382"/>
        <v>42624.846828703703</v>
      </c>
      <c r="S3498" t="s">
        <v>8271</v>
      </c>
      <c r="T3498" t="str">
        <f t="shared" si="383"/>
        <v>theater</v>
      </c>
      <c r="U3498" t="str">
        <f t="shared" si="384"/>
        <v>plays</v>
      </c>
    </row>
    <row r="3499" spans="1:21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14">
        <f t="shared" si="378"/>
        <v>34.408163265306122</v>
      </c>
      <c r="N3499" t="b">
        <v>1</v>
      </c>
      <c r="O3499" s="5">
        <f t="shared" si="379"/>
        <v>1.0870406189555126</v>
      </c>
      <c r="P3499" s="14">
        <f t="shared" si="380"/>
        <v>34.408163265306122</v>
      </c>
      <c r="Q3499" s="8">
        <f t="shared" si="381"/>
        <v>42511.741944444439</v>
      </c>
      <c r="R3499" s="8">
        <f t="shared" si="382"/>
        <v>42523.916666666672</v>
      </c>
      <c r="S3499" t="s">
        <v>8271</v>
      </c>
      <c r="T3499" t="str">
        <f t="shared" si="383"/>
        <v>theater</v>
      </c>
      <c r="U3499" t="str">
        <f t="shared" si="384"/>
        <v>plays</v>
      </c>
    </row>
    <row r="3500" spans="1:21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14">
        <f t="shared" si="378"/>
        <v>40.238095238095241</v>
      </c>
      <c r="N3500" t="b">
        <v>1</v>
      </c>
      <c r="O3500" s="5">
        <f t="shared" si="379"/>
        <v>1.0242424242424242</v>
      </c>
      <c r="P3500" s="14">
        <f t="shared" si="380"/>
        <v>40.238095238095241</v>
      </c>
      <c r="Q3500" s="8">
        <f t="shared" si="381"/>
        <v>42459.15861111111</v>
      </c>
      <c r="R3500" s="8">
        <f t="shared" si="382"/>
        <v>42518.905555555553</v>
      </c>
      <c r="S3500" t="s">
        <v>8271</v>
      </c>
      <c r="T3500" t="str">
        <f t="shared" si="383"/>
        <v>theater</v>
      </c>
      <c r="U3500" t="str">
        <f t="shared" si="384"/>
        <v>plays</v>
      </c>
    </row>
    <row r="3501" spans="1:21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14">
        <f t="shared" si="378"/>
        <v>60.285714285714285</v>
      </c>
      <c r="N3501" t="b">
        <v>1</v>
      </c>
      <c r="O3501" s="5">
        <f t="shared" si="379"/>
        <v>1.0549999999999999</v>
      </c>
      <c r="P3501" s="14">
        <f t="shared" si="380"/>
        <v>60.285714285714285</v>
      </c>
      <c r="Q3501" s="8">
        <f t="shared" si="381"/>
        <v>42132.036168981482</v>
      </c>
      <c r="R3501" s="8">
        <f t="shared" si="382"/>
        <v>42186.290972222225</v>
      </c>
      <c r="S3501" t="s">
        <v>8271</v>
      </c>
      <c r="T3501" t="str">
        <f t="shared" si="383"/>
        <v>theater</v>
      </c>
      <c r="U3501" t="str">
        <f t="shared" si="384"/>
        <v>plays</v>
      </c>
    </row>
    <row r="3502" spans="1:21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14">
        <f t="shared" si="378"/>
        <v>25.30952380952381</v>
      </c>
      <c r="N3502" t="b">
        <v>1</v>
      </c>
      <c r="O3502" s="5">
        <f t="shared" si="379"/>
        <v>1.0629999999999999</v>
      </c>
      <c r="P3502" s="14">
        <f t="shared" si="380"/>
        <v>25.30952380952381</v>
      </c>
      <c r="Q3502" s="8">
        <f t="shared" si="381"/>
        <v>42419.91942129629</v>
      </c>
      <c r="R3502" s="8">
        <f t="shared" si="382"/>
        <v>42436.207638888889</v>
      </c>
      <c r="S3502" t="s">
        <v>8271</v>
      </c>
      <c r="T3502" t="str">
        <f t="shared" si="383"/>
        <v>theater</v>
      </c>
      <c r="U3502" t="str">
        <f t="shared" si="384"/>
        <v>plays</v>
      </c>
    </row>
    <row r="3503" spans="1:21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14">
        <f t="shared" si="378"/>
        <v>35.952380952380949</v>
      </c>
      <c r="N3503" t="b">
        <v>1</v>
      </c>
      <c r="O3503" s="5">
        <f t="shared" si="379"/>
        <v>1.0066666666666666</v>
      </c>
      <c r="P3503" s="14">
        <f t="shared" si="380"/>
        <v>35.952380952380949</v>
      </c>
      <c r="Q3503" s="8">
        <f t="shared" si="381"/>
        <v>42233.763831018514</v>
      </c>
      <c r="R3503" s="8">
        <f t="shared" si="382"/>
        <v>42258.763831018514</v>
      </c>
      <c r="S3503" t="s">
        <v>8271</v>
      </c>
      <c r="T3503" t="str">
        <f t="shared" si="383"/>
        <v>theater</v>
      </c>
      <c r="U3503" t="str">
        <f t="shared" si="384"/>
        <v>plays</v>
      </c>
    </row>
    <row r="3504" spans="1:21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14">
        <f t="shared" si="378"/>
        <v>136</v>
      </c>
      <c r="N3504" t="b">
        <v>1</v>
      </c>
      <c r="O3504" s="5">
        <f t="shared" si="379"/>
        <v>1.054</v>
      </c>
      <c r="P3504" s="14">
        <f t="shared" si="380"/>
        <v>136</v>
      </c>
      <c r="Q3504" s="8">
        <f t="shared" si="381"/>
        <v>42430.839398148149</v>
      </c>
      <c r="R3504" s="8">
        <f t="shared" si="382"/>
        <v>42445.165972222225</v>
      </c>
      <c r="S3504" t="s">
        <v>8271</v>
      </c>
      <c r="T3504" t="str">
        <f t="shared" si="383"/>
        <v>theater</v>
      </c>
      <c r="U3504" t="str">
        <f t="shared" si="384"/>
        <v>plays</v>
      </c>
    </row>
    <row r="3505" spans="1:21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14">
        <f t="shared" si="378"/>
        <v>70.763157894736835</v>
      </c>
      <c r="N3505" t="b">
        <v>1</v>
      </c>
      <c r="O3505" s="5">
        <f t="shared" si="379"/>
        <v>1.0755999999999999</v>
      </c>
      <c r="P3505" s="14">
        <f t="shared" si="380"/>
        <v>70.763157894736835</v>
      </c>
      <c r="Q3505" s="8">
        <f t="shared" si="381"/>
        <v>42545.478333333333</v>
      </c>
      <c r="R3505" s="8">
        <f t="shared" si="382"/>
        <v>42575.478333333333</v>
      </c>
      <c r="S3505" t="s">
        <v>8271</v>
      </c>
      <c r="T3505" t="str">
        <f t="shared" si="383"/>
        <v>theater</v>
      </c>
      <c r="U3505" t="str">
        <f t="shared" si="384"/>
        <v>plays</v>
      </c>
    </row>
    <row r="3506" spans="1:21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14">
        <f t="shared" si="378"/>
        <v>125</v>
      </c>
      <c r="N3506" t="b">
        <v>1</v>
      </c>
      <c r="O3506" s="5">
        <f t="shared" si="379"/>
        <v>1</v>
      </c>
      <c r="P3506" s="14">
        <f t="shared" si="380"/>
        <v>125</v>
      </c>
      <c r="Q3506" s="8">
        <f t="shared" si="381"/>
        <v>42297.748738425929</v>
      </c>
      <c r="R3506" s="8">
        <f t="shared" si="382"/>
        <v>42327.790405092594</v>
      </c>
      <c r="S3506" t="s">
        <v>8271</v>
      </c>
      <c r="T3506" t="str">
        <f t="shared" si="383"/>
        <v>theater</v>
      </c>
      <c r="U3506" t="str">
        <f t="shared" si="384"/>
        <v>plays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14">
        <f t="shared" si="378"/>
        <v>66.512820512820511</v>
      </c>
      <c r="N3507" t="b">
        <v>1</v>
      </c>
      <c r="O3507" s="5">
        <f t="shared" si="379"/>
        <v>1.0376000000000001</v>
      </c>
      <c r="P3507" s="14">
        <f t="shared" si="380"/>
        <v>66.512820512820511</v>
      </c>
      <c r="Q3507" s="8">
        <f t="shared" si="381"/>
        <v>41760.935706018521</v>
      </c>
      <c r="R3507" s="8">
        <f t="shared" si="382"/>
        <v>41772.166666666664</v>
      </c>
      <c r="S3507" t="s">
        <v>8271</v>
      </c>
      <c r="T3507" t="str">
        <f t="shared" si="383"/>
        <v>theater</v>
      </c>
      <c r="U3507" t="str">
        <f t="shared" si="384"/>
        <v>plays</v>
      </c>
    </row>
    <row r="3508" spans="1:21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14">
        <f t="shared" si="378"/>
        <v>105</v>
      </c>
      <c r="N3508" t="b">
        <v>1</v>
      </c>
      <c r="O3508" s="5">
        <f t="shared" si="379"/>
        <v>1.0149999999999999</v>
      </c>
      <c r="P3508" s="14">
        <f t="shared" si="380"/>
        <v>105</v>
      </c>
      <c r="Q3508" s="8">
        <f t="shared" si="381"/>
        <v>41829.734259259261</v>
      </c>
      <c r="R3508" s="8">
        <f t="shared" si="382"/>
        <v>41874.734259259261</v>
      </c>
      <c r="S3508" t="s">
        <v>8271</v>
      </c>
      <c r="T3508" t="str">
        <f t="shared" si="383"/>
        <v>theater</v>
      </c>
      <c r="U3508" t="str">
        <f t="shared" si="384"/>
        <v>plays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14">
        <f t="shared" si="378"/>
        <v>145</v>
      </c>
      <c r="N3509" t="b">
        <v>1</v>
      </c>
      <c r="O3509" s="5">
        <f t="shared" si="379"/>
        <v>1.044</v>
      </c>
      <c r="P3509" s="14">
        <f t="shared" si="380"/>
        <v>145</v>
      </c>
      <c r="Q3509" s="8">
        <f t="shared" si="381"/>
        <v>42491.92288194444</v>
      </c>
      <c r="R3509" s="8">
        <f t="shared" si="382"/>
        <v>42521.92288194444</v>
      </c>
      <c r="S3509" t="s">
        <v>8271</v>
      </c>
      <c r="T3509" t="str">
        <f t="shared" si="383"/>
        <v>theater</v>
      </c>
      <c r="U3509" t="str">
        <f t="shared" si="384"/>
        <v>plays</v>
      </c>
    </row>
    <row r="3510" spans="1:21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14">
        <f t="shared" si="378"/>
        <v>12</v>
      </c>
      <c r="N3510" t="b">
        <v>1</v>
      </c>
      <c r="O3510" s="5">
        <f t="shared" si="379"/>
        <v>1.8</v>
      </c>
      <c r="P3510" s="14">
        <f t="shared" si="380"/>
        <v>12</v>
      </c>
      <c r="Q3510" s="8">
        <f t="shared" si="381"/>
        <v>42477.729780092588</v>
      </c>
      <c r="R3510" s="8">
        <f t="shared" si="382"/>
        <v>42500.875</v>
      </c>
      <c r="S3510" t="s">
        <v>8271</v>
      </c>
      <c r="T3510" t="str">
        <f t="shared" si="383"/>
        <v>theater</v>
      </c>
      <c r="U3510" t="str">
        <f t="shared" si="384"/>
        <v>plays</v>
      </c>
    </row>
    <row r="3511" spans="1:21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14">
        <f t="shared" si="378"/>
        <v>96.666666666666671</v>
      </c>
      <c r="N3511" t="b">
        <v>1</v>
      </c>
      <c r="O3511" s="5">
        <f t="shared" si="379"/>
        <v>1.0633333333333332</v>
      </c>
      <c r="P3511" s="14">
        <f t="shared" si="380"/>
        <v>96.666666666666671</v>
      </c>
      <c r="Q3511" s="8">
        <f t="shared" si="381"/>
        <v>41950.859560185185</v>
      </c>
      <c r="R3511" s="8">
        <f t="shared" si="382"/>
        <v>41964.204861111109</v>
      </c>
      <c r="S3511" t="s">
        <v>8271</v>
      </c>
      <c r="T3511" t="str">
        <f t="shared" si="383"/>
        <v>theater</v>
      </c>
      <c r="U3511" t="str">
        <f t="shared" si="384"/>
        <v>plays</v>
      </c>
    </row>
    <row r="3512" spans="1:21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14">
        <f t="shared" si="378"/>
        <v>60.333333333333336</v>
      </c>
      <c r="N3512" t="b">
        <v>1</v>
      </c>
      <c r="O3512" s="5">
        <f t="shared" si="379"/>
        <v>1.0055555555555555</v>
      </c>
      <c r="P3512" s="14">
        <f t="shared" si="380"/>
        <v>60.333333333333336</v>
      </c>
      <c r="Q3512" s="8">
        <f t="shared" si="381"/>
        <v>41802.62090277778</v>
      </c>
      <c r="R3512" s="8">
        <f t="shared" si="382"/>
        <v>41822.62090277778</v>
      </c>
      <c r="S3512" t="s">
        <v>8271</v>
      </c>
      <c r="T3512" t="str">
        <f t="shared" si="383"/>
        <v>theater</v>
      </c>
      <c r="U3512" t="str">
        <f t="shared" si="384"/>
        <v>plays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14">
        <f t="shared" si="378"/>
        <v>79.89473684210526</v>
      </c>
      <c r="N3513" t="b">
        <v>1</v>
      </c>
      <c r="O3513" s="5">
        <f t="shared" si="379"/>
        <v>1.012</v>
      </c>
      <c r="P3513" s="14">
        <f t="shared" si="380"/>
        <v>79.89473684210526</v>
      </c>
      <c r="Q3513" s="8">
        <f t="shared" si="381"/>
        <v>41927.873784722222</v>
      </c>
      <c r="R3513" s="8">
        <f t="shared" si="382"/>
        <v>41950.770833333336</v>
      </c>
      <c r="S3513" t="s">
        <v>8271</v>
      </c>
      <c r="T3513" t="str">
        <f t="shared" si="383"/>
        <v>theater</v>
      </c>
      <c r="U3513" t="str">
        <f t="shared" si="384"/>
        <v>plays</v>
      </c>
    </row>
    <row r="3514" spans="1:21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14">
        <f t="shared" si="378"/>
        <v>58.823529411764703</v>
      </c>
      <c r="N3514" t="b">
        <v>1</v>
      </c>
      <c r="O3514" s="5">
        <f t="shared" si="379"/>
        <v>1</v>
      </c>
      <c r="P3514" s="14">
        <f t="shared" si="380"/>
        <v>58.823529411764703</v>
      </c>
      <c r="Q3514" s="8">
        <f t="shared" si="381"/>
        <v>42057.536944444444</v>
      </c>
      <c r="R3514" s="8">
        <f t="shared" si="382"/>
        <v>42117.49527777778</v>
      </c>
      <c r="S3514" t="s">
        <v>8271</v>
      </c>
      <c r="T3514" t="str">
        <f t="shared" si="383"/>
        <v>theater</v>
      </c>
      <c r="U3514" t="str">
        <f t="shared" si="384"/>
        <v>plays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14">
        <f t="shared" si="378"/>
        <v>75.340909090909093</v>
      </c>
      <c r="N3515" t="b">
        <v>1</v>
      </c>
      <c r="O3515" s="5">
        <f t="shared" si="379"/>
        <v>1.1839285714285714</v>
      </c>
      <c r="P3515" s="14">
        <f t="shared" si="380"/>
        <v>75.340909090909093</v>
      </c>
      <c r="Q3515" s="8">
        <f t="shared" si="381"/>
        <v>41781.096203703702</v>
      </c>
      <c r="R3515" s="8">
        <f t="shared" si="382"/>
        <v>41794.207638888889</v>
      </c>
      <c r="S3515" t="s">
        <v>8271</v>
      </c>
      <c r="T3515" t="str">
        <f t="shared" si="383"/>
        <v>theater</v>
      </c>
      <c r="U3515" t="str">
        <f t="shared" si="384"/>
        <v>plays</v>
      </c>
    </row>
    <row r="3516" spans="1:21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14">
        <f t="shared" si="378"/>
        <v>55</v>
      </c>
      <c r="N3516" t="b">
        <v>1</v>
      </c>
      <c r="O3516" s="5">
        <f t="shared" si="379"/>
        <v>1.1000000000000001</v>
      </c>
      <c r="P3516" s="14">
        <f t="shared" si="380"/>
        <v>55</v>
      </c>
      <c r="Q3516" s="8">
        <f t="shared" si="381"/>
        <v>42020.846666666665</v>
      </c>
      <c r="R3516" s="8">
        <f t="shared" si="382"/>
        <v>42037.207638888889</v>
      </c>
      <c r="S3516" t="s">
        <v>8271</v>
      </c>
      <c r="T3516" t="str">
        <f t="shared" si="383"/>
        <v>theater</v>
      </c>
      <c r="U3516" t="str">
        <f t="shared" si="384"/>
        <v>plays</v>
      </c>
    </row>
    <row r="3517" spans="1:21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14">
        <f t="shared" si="378"/>
        <v>66.956521739130437</v>
      </c>
      <c r="N3517" t="b">
        <v>1</v>
      </c>
      <c r="O3517" s="5">
        <f t="shared" si="379"/>
        <v>1.0266666666666666</v>
      </c>
      <c r="P3517" s="14">
        <f t="shared" si="380"/>
        <v>66.956521739130437</v>
      </c>
      <c r="Q3517" s="8">
        <f t="shared" si="381"/>
        <v>42125.772812499999</v>
      </c>
      <c r="R3517" s="8">
        <f t="shared" si="382"/>
        <v>42155.772812499999</v>
      </c>
      <c r="S3517" t="s">
        <v>8271</v>
      </c>
      <c r="T3517" t="str">
        <f t="shared" si="383"/>
        <v>theater</v>
      </c>
      <c r="U3517" t="str">
        <f t="shared" si="384"/>
        <v>plays</v>
      </c>
    </row>
    <row r="3518" spans="1:21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14">
        <f t="shared" si="378"/>
        <v>227.27272727272728</v>
      </c>
      <c r="N3518" t="b">
        <v>1</v>
      </c>
      <c r="O3518" s="5">
        <f t="shared" si="379"/>
        <v>1</v>
      </c>
      <c r="P3518" s="14">
        <f t="shared" si="380"/>
        <v>227.27272727272728</v>
      </c>
      <c r="Q3518" s="8">
        <f t="shared" si="381"/>
        <v>41856.010069444441</v>
      </c>
      <c r="R3518" s="8">
        <f t="shared" si="382"/>
        <v>41890.125</v>
      </c>
      <c r="S3518" t="s">
        <v>8271</v>
      </c>
      <c r="T3518" t="str">
        <f t="shared" si="383"/>
        <v>theater</v>
      </c>
      <c r="U3518" t="str">
        <f t="shared" si="384"/>
        <v>plays</v>
      </c>
    </row>
    <row r="3519" spans="1:21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14">
        <f t="shared" si="378"/>
        <v>307.69230769230768</v>
      </c>
      <c r="N3519" t="b">
        <v>1</v>
      </c>
      <c r="O3519" s="5">
        <f t="shared" si="379"/>
        <v>1</v>
      </c>
      <c r="P3519" s="14">
        <f t="shared" si="380"/>
        <v>307.69230769230768</v>
      </c>
      <c r="Q3519" s="8">
        <f t="shared" si="381"/>
        <v>41794.817523148151</v>
      </c>
      <c r="R3519" s="8">
        <f t="shared" si="382"/>
        <v>41824.458333333336</v>
      </c>
      <c r="S3519" t="s">
        <v>8271</v>
      </c>
      <c r="T3519" t="str">
        <f t="shared" si="383"/>
        <v>theater</v>
      </c>
      <c r="U3519" t="str">
        <f t="shared" si="384"/>
        <v>plays</v>
      </c>
    </row>
    <row r="3520" spans="1:21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14">
        <f t="shared" si="378"/>
        <v>50.020909090909093</v>
      </c>
      <c r="N3520" t="b">
        <v>1</v>
      </c>
      <c r="O3520" s="5">
        <f t="shared" si="379"/>
        <v>1.10046</v>
      </c>
      <c r="P3520" s="14">
        <f t="shared" si="380"/>
        <v>50.020909090909093</v>
      </c>
      <c r="Q3520" s="8">
        <f t="shared" si="381"/>
        <v>41893.783553240741</v>
      </c>
      <c r="R3520" s="8">
        <f t="shared" si="382"/>
        <v>41914.597916666666</v>
      </c>
      <c r="S3520" t="s">
        <v>8271</v>
      </c>
      <c r="T3520" t="str">
        <f t="shared" si="383"/>
        <v>theater</v>
      </c>
      <c r="U3520" t="str">
        <f t="shared" si="384"/>
        <v>plays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14">
        <f t="shared" si="378"/>
        <v>72.392857142857139</v>
      </c>
      <c r="N3521" t="b">
        <v>1</v>
      </c>
      <c r="O3521" s="5">
        <f t="shared" si="379"/>
        <v>1.0135000000000001</v>
      </c>
      <c r="P3521" s="14">
        <f t="shared" si="380"/>
        <v>72.392857142857139</v>
      </c>
      <c r="Q3521" s="8">
        <f t="shared" si="381"/>
        <v>42037.598958333328</v>
      </c>
      <c r="R3521" s="8">
        <f t="shared" si="382"/>
        <v>42067.598958333328</v>
      </c>
      <c r="S3521" t="s">
        <v>8271</v>
      </c>
      <c r="T3521" t="str">
        <f t="shared" si="383"/>
        <v>theater</v>
      </c>
      <c r="U3521" t="str">
        <f t="shared" si="384"/>
        <v>plays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14">
        <f t="shared" ref="M3522:M3585" si="385">$E3522/$L3522</f>
        <v>95.952380952380949</v>
      </c>
      <c r="N3522" t="b">
        <v>1</v>
      </c>
      <c r="O3522" s="5">
        <f t="shared" ref="O3522:O3585" si="386">E3522/D3522</f>
        <v>1.0075000000000001</v>
      </c>
      <c r="P3522" s="14">
        <f t="shared" ref="P3522:P3585" si="387">$E3522/$L3522</f>
        <v>95.952380952380949</v>
      </c>
      <c r="Q3522" s="8">
        <f t="shared" ref="Q3522:Q3585" si="388">(((J3522/60)/60)/24)+DATE(1970,1,1)</f>
        <v>42227.824212962965</v>
      </c>
      <c r="R3522" s="8">
        <f t="shared" ref="R3522:R3585" si="389">(((I3522/60)/60)/24)+DATE(1970,1,1)</f>
        <v>42253.57430555555</v>
      </c>
      <c r="S3522" t="s">
        <v>8271</v>
      </c>
      <c r="T3522" t="str">
        <f t="shared" ref="T3522:T3585" si="390">LEFT(S3522, SEARCH("/",S3522,1)-1)</f>
        <v>theater</v>
      </c>
      <c r="U3522" t="str">
        <f t="shared" ref="U3522:U3585" si="391">RIGHT(S3522,LEN(S3522)-SEARCH("/",S3522,1))</f>
        <v>plays</v>
      </c>
    </row>
    <row r="3523" spans="1:21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14">
        <f t="shared" si="385"/>
        <v>45.615384615384613</v>
      </c>
      <c r="N3523" t="b">
        <v>1</v>
      </c>
      <c r="O3523" s="5">
        <f t="shared" si="386"/>
        <v>1.6942857142857144</v>
      </c>
      <c r="P3523" s="14">
        <f t="shared" si="387"/>
        <v>45.615384615384613</v>
      </c>
      <c r="Q3523" s="8">
        <f t="shared" si="388"/>
        <v>41881.361342592594</v>
      </c>
      <c r="R3523" s="8">
        <f t="shared" si="389"/>
        <v>41911.361342592594</v>
      </c>
      <c r="S3523" t="s">
        <v>8271</v>
      </c>
      <c r="T3523" t="str">
        <f t="shared" si="390"/>
        <v>theater</v>
      </c>
      <c r="U3523" t="str">
        <f t="shared" si="391"/>
        <v>plays</v>
      </c>
    </row>
    <row r="3524" spans="1:21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14">
        <f t="shared" si="385"/>
        <v>41.029411764705884</v>
      </c>
      <c r="N3524" t="b">
        <v>1</v>
      </c>
      <c r="O3524" s="5">
        <f t="shared" si="386"/>
        <v>1</v>
      </c>
      <c r="P3524" s="14">
        <f t="shared" si="387"/>
        <v>41.029411764705884</v>
      </c>
      <c r="Q3524" s="8">
        <f t="shared" si="388"/>
        <v>42234.789884259255</v>
      </c>
      <c r="R3524" s="8">
        <f t="shared" si="389"/>
        <v>42262.420833333337</v>
      </c>
      <c r="S3524" t="s">
        <v>8271</v>
      </c>
      <c r="T3524" t="str">
        <f t="shared" si="390"/>
        <v>theater</v>
      </c>
      <c r="U3524" t="str">
        <f t="shared" si="391"/>
        <v>plays</v>
      </c>
    </row>
    <row r="3525" spans="1:21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14">
        <f t="shared" si="385"/>
        <v>56.825000000000003</v>
      </c>
      <c r="N3525" t="b">
        <v>1</v>
      </c>
      <c r="O3525" s="5">
        <f t="shared" si="386"/>
        <v>1.1365000000000001</v>
      </c>
      <c r="P3525" s="14">
        <f t="shared" si="387"/>
        <v>56.825000000000003</v>
      </c>
      <c r="Q3525" s="8">
        <f t="shared" si="388"/>
        <v>42581.397546296299</v>
      </c>
      <c r="R3525" s="8">
        <f t="shared" si="389"/>
        <v>42638.958333333328</v>
      </c>
      <c r="S3525" t="s">
        <v>8271</v>
      </c>
      <c r="T3525" t="str">
        <f t="shared" si="390"/>
        <v>theater</v>
      </c>
      <c r="U3525" t="str">
        <f t="shared" si="391"/>
        <v>plays</v>
      </c>
    </row>
    <row r="3526" spans="1:21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14">
        <f t="shared" si="385"/>
        <v>137.24324324324326</v>
      </c>
      <c r="N3526" t="b">
        <v>1</v>
      </c>
      <c r="O3526" s="5">
        <f t="shared" si="386"/>
        <v>1.0156000000000001</v>
      </c>
      <c r="P3526" s="14">
        <f t="shared" si="387"/>
        <v>137.24324324324326</v>
      </c>
      <c r="Q3526" s="8">
        <f t="shared" si="388"/>
        <v>41880.76357638889</v>
      </c>
      <c r="R3526" s="8">
        <f t="shared" si="389"/>
        <v>41895.166666666664</v>
      </c>
      <c r="S3526" t="s">
        <v>8271</v>
      </c>
      <c r="T3526" t="str">
        <f t="shared" si="390"/>
        <v>theater</v>
      </c>
      <c r="U3526" t="str">
        <f t="shared" si="391"/>
        <v>plays</v>
      </c>
    </row>
    <row r="3527" spans="1:21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14">
        <f t="shared" si="385"/>
        <v>75.714285714285708</v>
      </c>
      <c r="N3527" t="b">
        <v>1</v>
      </c>
      <c r="O3527" s="5">
        <f t="shared" si="386"/>
        <v>1.06</v>
      </c>
      <c r="P3527" s="14">
        <f t="shared" si="387"/>
        <v>75.714285714285708</v>
      </c>
      <c r="Q3527" s="8">
        <f t="shared" si="388"/>
        <v>42214.6956712963</v>
      </c>
      <c r="R3527" s="8">
        <f t="shared" si="389"/>
        <v>42225.666666666672</v>
      </c>
      <c r="S3527" t="s">
        <v>8271</v>
      </c>
      <c r="T3527" t="str">
        <f t="shared" si="390"/>
        <v>theater</v>
      </c>
      <c r="U3527" t="str">
        <f t="shared" si="391"/>
        <v>plays</v>
      </c>
    </row>
    <row r="3528" spans="1:21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14">
        <f t="shared" si="385"/>
        <v>99</v>
      </c>
      <c r="N3528" t="b">
        <v>1</v>
      </c>
      <c r="O3528" s="5">
        <f t="shared" si="386"/>
        <v>1.02</v>
      </c>
      <c r="P3528" s="14">
        <f t="shared" si="387"/>
        <v>99</v>
      </c>
      <c r="Q3528" s="8">
        <f t="shared" si="388"/>
        <v>42460.335312499999</v>
      </c>
      <c r="R3528" s="8">
        <f t="shared" si="389"/>
        <v>42488.249305555553</v>
      </c>
      <c r="S3528" t="s">
        <v>8271</v>
      </c>
      <c r="T3528" t="str">
        <f t="shared" si="390"/>
        <v>theater</v>
      </c>
      <c r="U3528" t="str">
        <f t="shared" si="391"/>
        <v>plays</v>
      </c>
    </row>
    <row r="3529" spans="1:21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14">
        <f t="shared" si="385"/>
        <v>81.569767441860463</v>
      </c>
      <c r="N3529" t="b">
        <v>1</v>
      </c>
      <c r="O3529" s="5">
        <f t="shared" si="386"/>
        <v>1.1691666666666667</v>
      </c>
      <c r="P3529" s="14">
        <f t="shared" si="387"/>
        <v>81.569767441860463</v>
      </c>
      <c r="Q3529" s="8">
        <f t="shared" si="388"/>
        <v>42167.023206018523</v>
      </c>
      <c r="R3529" s="8">
        <f t="shared" si="389"/>
        <v>42196.165972222225</v>
      </c>
      <c r="S3529" t="s">
        <v>8271</v>
      </c>
      <c r="T3529" t="str">
        <f t="shared" si="390"/>
        <v>theater</v>
      </c>
      <c r="U3529" t="str">
        <f t="shared" si="391"/>
        <v>plays</v>
      </c>
    </row>
    <row r="3530" spans="1:21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14">
        <f t="shared" si="385"/>
        <v>45.108108108108105</v>
      </c>
      <c r="N3530" t="b">
        <v>1</v>
      </c>
      <c r="O3530" s="5">
        <f t="shared" si="386"/>
        <v>1.0115151515151515</v>
      </c>
      <c r="P3530" s="14">
        <f t="shared" si="387"/>
        <v>45.108108108108105</v>
      </c>
      <c r="Q3530" s="8">
        <f t="shared" si="388"/>
        <v>42733.50136574074</v>
      </c>
      <c r="R3530" s="8">
        <f t="shared" si="389"/>
        <v>42753.50136574074</v>
      </c>
      <c r="S3530" t="s">
        <v>8271</v>
      </c>
      <c r="T3530" t="str">
        <f t="shared" si="390"/>
        <v>theater</v>
      </c>
      <c r="U3530" t="str">
        <f t="shared" si="391"/>
        <v>plays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14">
        <f t="shared" si="385"/>
        <v>36.666666666666664</v>
      </c>
      <c r="N3531" t="b">
        <v>1</v>
      </c>
      <c r="O3531" s="5">
        <f t="shared" si="386"/>
        <v>1.32</v>
      </c>
      <c r="P3531" s="14">
        <f t="shared" si="387"/>
        <v>36.666666666666664</v>
      </c>
      <c r="Q3531" s="8">
        <f t="shared" si="388"/>
        <v>42177.761782407411</v>
      </c>
      <c r="R3531" s="8">
        <f t="shared" si="389"/>
        <v>42198.041666666672</v>
      </c>
      <c r="S3531" t="s">
        <v>8271</v>
      </c>
      <c r="T3531" t="str">
        <f t="shared" si="390"/>
        <v>theater</v>
      </c>
      <c r="U3531" t="str">
        <f t="shared" si="391"/>
        <v>plays</v>
      </c>
    </row>
    <row r="3532" spans="1:21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14">
        <f t="shared" si="385"/>
        <v>125</v>
      </c>
      <c r="N3532" t="b">
        <v>1</v>
      </c>
      <c r="O3532" s="5">
        <f t="shared" si="386"/>
        <v>1</v>
      </c>
      <c r="P3532" s="14">
        <f t="shared" si="387"/>
        <v>125</v>
      </c>
      <c r="Q3532" s="8">
        <f t="shared" si="388"/>
        <v>42442.623344907406</v>
      </c>
      <c r="R3532" s="8">
        <f t="shared" si="389"/>
        <v>42470.833333333328</v>
      </c>
      <c r="S3532" t="s">
        <v>8271</v>
      </c>
      <c r="T3532" t="str">
        <f t="shared" si="390"/>
        <v>theater</v>
      </c>
      <c r="U3532" t="str">
        <f t="shared" si="391"/>
        <v>plays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14">
        <f t="shared" si="385"/>
        <v>49.230769230769234</v>
      </c>
      <c r="N3533" t="b">
        <v>1</v>
      </c>
      <c r="O3533" s="5">
        <f t="shared" si="386"/>
        <v>1.28</v>
      </c>
      <c r="P3533" s="14">
        <f t="shared" si="387"/>
        <v>49.230769230769234</v>
      </c>
      <c r="Q3533" s="8">
        <f t="shared" si="388"/>
        <v>42521.654328703706</v>
      </c>
      <c r="R3533" s="8">
        <f t="shared" si="389"/>
        <v>42551.654328703706</v>
      </c>
      <c r="S3533" t="s">
        <v>8271</v>
      </c>
      <c r="T3533" t="str">
        <f t="shared" si="390"/>
        <v>theater</v>
      </c>
      <c r="U3533" t="str">
        <f t="shared" si="391"/>
        <v>plays</v>
      </c>
    </row>
    <row r="3534" spans="1:21" ht="28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14">
        <f t="shared" si="385"/>
        <v>42.296296296296298</v>
      </c>
      <c r="N3534" t="b">
        <v>1</v>
      </c>
      <c r="O3534" s="5">
        <f t="shared" si="386"/>
        <v>1.1895833333333334</v>
      </c>
      <c r="P3534" s="14">
        <f t="shared" si="387"/>
        <v>42.296296296296298</v>
      </c>
      <c r="Q3534" s="8">
        <f t="shared" si="388"/>
        <v>41884.599849537037</v>
      </c>
      <c r="R3534" s="8">
        <f t="shared" si="389"/>
        <v>41900.165972222225</v>
      </c>
      <c r="S3534" t="s">
        <v>8271</v>
      </c>
      <c r="T3534" t="str">
        <f t="shared" si="390"/>
        <v>theater</v>
      </c>
      <c r="U3534" t="str">
        <f t="shared" si="391"/>
        <v>plays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14">
        <f t="shared" si="385"/>
        <v>78.875</v>
      </c>
      <c r="N3535" t="b">
        <v>1</v>
      </c>
      <c r="O3535" s="5">
        <f t="shared" si="386"/>
        <v>1.262</v>
      </c>
      <c r="P3535" s="14">
        <f t="shared" si="387"/>
        <v>78.875</v>
      </c>
      <c r="Q3535" s="8">
        <f t="shared" si="388"/>
        <v>42289.761192129634</v>
      </c>
      <c r="R3535" s="8">
        <f t="shared" si="389"/>
        <v>42319.802858796291</v>
      </c>
      <c r="S3535" t="s">
        <v>8271</v>
      </c>
      <c r="T3535" t="str">
        <f t="shared" si="390"/>
        <v>theater</v>
      </c>
      <c r="U3535" t="str">
        <f t="shared" si="391"/>
        <v>plays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14">
        <f t="shared" si="385"/>
        <v>38.284313725490193</v>
      </c>
      <c r="N3536" t="b">
        <v>1</v>
      </c>
      <c r="O3536" s="5">
        <f t="shared" si="386"/>
        <v>1.5620000000000001</v>
      </c>
      <c r="P3536" s="14">
        <f t="shared" si="387"/>
        <v>38.284313725490193</v>
      </c>
      <c r="Q3536" s="8">
        <f t="shared" si="388"/>
        <v>42243.6252662037</v>
      </c>
      <c r="R3536" s="8">
        <f t="shared" si="389"/>
        <v>42278.6252662037</v>
      </c>
      <c r="S3536" t="s">
        <v>8271</v>
      </c>
      <c r="T3536" t="str">
        <f t="shared" si="390"/>
        <v>theater</v>
      </c>
      <c r="U3536" t="str">
        <f t="shared" si="391"/>
        <v>plays</v>
      </c>
    </row>
    <row r="3537" spans="1:21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14">
        <f t="shared" si="385"/>
        <v>44.847826086956523</v>
      </c>
      <c r="N3537" t="b">
        <v>1</v>
      </c>
      <c r="O3537" s="5">
        <f t="shared" si="386"/>
        <v>1.0315000000000001</v>
      </c>
      <c r="P3537" s="14">
        <f t="shared" si="387"/>
        <v>44.847826086956523</v>
      </c>
      <c r="Q3537" s="8">
        <f t="shared" si="388"/>
        <v>42248.640162037031</v>
      </c>
      <c r="R3537" s="8">
        <f t="shared" si="389"/>
        <v>42279.75</v>
      </c>
      <c r="S3537" t="s">
        <v>8271</v>
      </c>
      <c r="T3537" t="str">
        <f t="shared" si="390"/>
        <v>theater</v>
      </c>
      <c r="U3537" t="str">
        <f t="shared" si="391"/>
        <v>plays</v>
      </c>
    </row>
    <row r="3538" spans="1:21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14">
        <f t="shared" si="385"/>
        <v>13.529411764705882</v>
      </c>
      <c r="N3538" t="b">
        <v>1</v>
      </c>
      <c r="O3538" s="5">
        <f t="shared" si="386"/>
        <v>1.5333333333333334</v>
      </c>
      <c r="P3538" s="14">
        <f t="shared" si="387"/>
        <v>13.529411764705882</v>
      </c>
      <c r="Q3538" s="8">
        <f t="shared" si="388"/>
        <v>42328.727141203708</v>
      </c>
      <c r="R3538" s="8">
        <f t="shared" si="389"/>
        <v>42358.499305555553</v>
      </c>
      <c r="S3538" t="s">
        <v>8271</v>
      </c>
      <c r="T3538" t="str">
        <f t="shared" si="390"/>
        <v>theater</v>
      </c>
      <c r="U3538" t="str">
        <f t="shared" si="391"/>
        <v>plays</v>
      </c>
    </row>
    <row r="3539" spans="1:21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14">
        <f t="shared" si="385"/>
        <v>43.5</v>
      </c>
      <c r="N3539" t="b">
        <v>1</v>
      </c>
      <c r="O3539" s="5">
        <f t="shared" si="386"/>
        <v>1.8044444444444445</v>
      </c>
      <c r="P3539" s="14">
        <f t="shared" si="387"/>
        <v>43.5</v>
      </c>
      <c r="Q3539" s="8">
        <f t="shared" si="388"/>
        <v>41923.354351851849</v>
      </c>
      <c r="R3539" s="8">
        <f t="shared" si="389"/>
        <v>41960.332638888889</v>
      </c>
      <c r="S3539" t="s">
        <v>8271</v>
      </c>
      <c r="T3539" t="str">
        <f t="shared" si="390"/>
        <v>theater</v>
      </c>
      <c r="U3539" t="str">
        <f t="shared" si="391"/>
        <v>plays</v>
      </c>
    </row>
    <row r="3540" spans="1:21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14">
        <f t="shared" si="385"/>
        <v>30.951807228915662</v>
      </c>
      <c r="N3540" t="b">
        <v>1</v>
      </c>
      <c r="O3540" s="5">
        <f t="shared" si="386"/>
        <v>1.2845</v>
      </c>
      <c r="P3540" s="14">
        <f t="shared" si="387"/>
        <v>30.951807228915662</v>
      </c>
      <c r="Q3540" s="8">
        <f t="shared" si="388"/>
        <v>42571.420601851853</v>
      </c>
      <c r="R3540" s="8">
        <f t="shared" si="389"/>
        <v>42599.420601851853</v>
      </c>
      <c r="S3540" t="s">
        <v>8271</v>
      </c>
      <c r="T3540" t="str">
        <f t="shared" si="390"/>
        <v>theater</v>
      </c>
      <c r="U3540" t="str">
        <f t="shared" si="391"/>
        <v>plays</v>
      </c>
    </row>
    <row r="3541" spans="1:21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14">
        <f t="shared" si="385"/>
        <v>55.230769230769234</v>
      </c>
      <c r="N3541" t="b">
        <v>1</v>
      </c>
      <c r="O3541" s="5">
        <f t="shared" si="386"/>
        <v>1.1966666666666668</v>
      </c>
      <c r="P3541" s="14">
        <f t="shared" si="387"/>
        <v>55.230769230769234</v>
      </c>
      <c r="Q3541" s="8">
        <f t="shared" si="388"/>
        <v>42600.756041666667</v>
      </c>
      <c r="R3541" s="8">
        <f t="shared" si="389"/>
        <v>42621.756041666667</v>
      </c>
      <c r="S3541" t="s">
        <v>8271</v>
      </c>
      <c r="T3541" t="str">
        <f t="shared" si="390"/>
        <v>theater</v>
      </c>
      <c r="U3541" t="str">
        <f t="shared" si="391"/>
        <v>plays</v>
      </c>
    </row>
    <row r="3542" spans="1:21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14">
        <f t="shared" si="385"/>
        <v>46.125</v>
      </c>
      <c r="N3542" t="b">
        <v>1</v>
      </c>
      <c r="O3542" s="5">
        <f t="shared" si="386"/>
        <v>1.23</v>
      </c>
      <c r="P3542" s="14">
        <f t="shared" si="387"/>
        <v>46.125</v>
      </c>
      <c r="Q3542" s="8">
        <f t="shared" si="388"/>
        <v>42517.003368055557</v>
      </c>
      <c r="R3542" s="8">
        <f t="shared" si="389"/>
        <v>42547.003368055557</v>
      </c>
      <c r="S3542" t="s">
        <v>8271</v>
      </c>
      <c r="T3542" t="str">
        <f t="shared" si="390"/>
        <v>theater</v>
      </c>
      <c r="U3542" t="str">
        <f t="shared" si="391"/>
        <v>plays</v>
      </c>
    </row>
    <row r="3543" spans="1:21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14">
        <f t="shared" si="385"/>
        <v>39.375</v>
      </c>
      <c r="N3543" t="b">
        <v>1</v>
      </c>
      <c r="O3543" s="5">
        <f t="shared" si="386"/>
        <v>1.05</v>
      </c>
      <c r="P3543" s="14">
        <f t="shared" si="387"/>
        <v>39.375</v>
      </c>
      <c r="Q3543" s="8">
        <f t="shared" si="388"/>
        <v>42222.730034722219</v>
      </c>
      <c r="R3543" s="8">
        <f t="shared" si="389"/>
        <v>42247.730034722219</v>
      </c>
      <c r="S3543" t="s">
        <v>8271</v>
      </c>
      <c r="T3543" t="str">
        <f t="shared" si="390"/>
        <v>theater</v>
      </c>
      <c r="U3543" t="str">
        <f t="shared" si="391"/>
        <v>plays</v>
      </c>
    </row>
    <row r="3544" spans="1:21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14">
        <f t="shared" si="385"/>
        <v>66.152941176470591</v>
      </c>
      <c r="N3544" t="b">
        <v>1</v>
      </c>
      <c r="O3544" s="5">
        <f t="shared" si="386"/>
        <v>1.0223636363636364</v>
      </c>
      <c r="P3544" s="14">
        <f t="shared" si="387"/>
        <v>66.152941176470591</v>
      </c>
      <c r="Q3544" s="8">
        <f t="shared" si="388"/>
        <v>41829.599791666667</v>
      </c>
      <c r="R3544" s="8">
        <f t="shared" si="389"/>
        <v>41889.599791666667</v>
      </c>
      <c r="S3544" t="s">
        <v>8271</v>
      </c>
      <c r="T3544" t="str">
        <f t="shared" si="390"/>
        <v>theater</v>
      </c>
      <c r="U3544" t="str">
        <f t="shared" si="391"/>
        <v>plays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14">
        <f t="shared" si="385"/>
        <v>54.137931034482762</v>
      </c>
      <c r="N3545" t="b">
        <v>1</v>
      </c>
      <c r="O3545" s="5">
        <f t="shared" si="386"/>
        <v>1.0466666666666666</v>
      </c>
      <c r="P3545" s="14">
        <f t="shared" si="387"/>
        <v>54.137931034482762</v>
      </c>
      <c r="Q3545" s="8">
        <f t="shared" si="388"/>
        <v>42150.755312499998</v>
      </c>
      <c r="R3545" s="8">
        <f t="shared" si="389"/>
        <v>42180.755312499998</v>
      </c>
      <c r="S3545" t="s">
        <v>8271</v>
      </c>
      <c r="T3545" t="str">
        <f t="shared" si="390"/>
        <v>theater</v>
      </c>
      <c r="U3545" t="str">
        <f t="shared" si="391"/>
        <v>plays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14">
        <f t="shared" si="385"/>
        <v>104.16666666666667</v>
      </c>
      <c r="N3546" t="b">
        <v>1</v>
      </c>
      <c r="O3546" s="5">
        <f t="shared" si="386"/>
        <v>1</v>
      </c>
      <c r="P3546" s="14">
        <f t="shared" si="387"/>
        <v>104.16666666666667</v>
      </c>
      <c r="Q3546" s="8">
        <f t="shared" si="388"/>
        <v>42040.831678240742</v>
      </c>
      <c r="R3546" s="8">
        <f t="shared" si="389"/>
        <v>42070.831678240742</v>
      </c>
      <c r="S3546" t="s">
        <v>8271</v>
      </c>
      <c r="T3546" t="str">
        <f t="shared" si="390"/>
        <v>theater</v>
      </c>
      <c r="U3546" t="str">
        <f t="shared" si="391"/>
        <v>plays</v>
      </c>
    </row>
    <row r="3547" spans="1:21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14">
        <f t="shared" si="385"/>
        <v>31.375</v>
      </c>
      <c r="N3547" t="b">
        <v>1</v>
      </c>
      <c r="O3547" s="5">
        <f t="shared" si="386"/>
        <v>1.004</v>
      </c>
      <c r="P3547" s="14">
        <f t="shared" si="387"/>
        <v>31.375</v>
      </c>
      <c r="Q3547" s="8">
        <f t="shared" si="388"/>
        <v>42075.807395833333</v>
      </c>
      <c r="R3547" s="8">
        <f t="shared" si="389"/>
        <v>42105.807395833333</v>
      </c>
      <c r="S3547" t="s">
        <v>8271</v>
      </c>
      <c r="T3547" t="str">
        <f t="shared" si="390"/>
        <v>theater</v>
      </c>
      <c r="U3547" t="str">
        <f t="shared" si="391"/>
        <v>plays</v>
      </c>
    </row>
    <row r="3548" spans="1:21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14">
        <f t="shared" si="385"/>
        <v>59.210526315789473</v>
      </c>
      <c r="N3548" t="b">
        <v>1</v>
      </c>
      <c r="O3548" s="5">
        <f t="shared" si="386"/>
        <v>1.0227272727272727</v>
      </c>
      <c r="P3548" s="14">
        <f t="shared" si="387"/>
        <v>59.210526315789473</v>
      </c>
      <c r="Q3548" s="8">
        <f t="shared" si="388"/>
        <v>42073.660694444443</v>
      </c>
      <c r="R3548" s="8">
        <f t="shared" si="389"/>
        <v>42095.165972222225</v>
      </c>
      <c r="S3548" t="s">
        <v>8271</v>
      </c>
      <c r="T3548" t="str">
        <f t="shared" si="390"/>
        <v>theater</v>
      </c>
      <c r="U3548" t="str">
        <f t="shared" si="391"/>
        <v>plays</v>
      </c>
    </row>
    <row r="3549" spans="1:21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14">
        <f t="shared" si="385"/>
        <v>119.17633928571429</v>
      </c>
      <c r="N3549" t="b">
        <v>1</v>
      </c>
      <c r="O3549" s="5">
        <f t="shared" si="386"/>
        <v>1.1440928571428572</v>
      </c>
      <c r="P3549" s="14">
        <f t="shared" si="387"/>
        <v>119.17633928571429</v>
      </c>
      <c r="Q3549" s="8">
        <f t="shared" si="388"/>
        <v>42480.078715277778</v>
      </c>
      <c r="R3549" s="8">
        <f t="shared" si="389"/>
        <v>42504.165972222225</v>
      </c>
      <c r="S3549" t="s">
        <v>8271</v>
      </c>
      <c r="T3549" t="str">
        <f t="shared" si="390"/>
        <v>theater</v>
      </c>
      <c r="U3549" t="str">
        <f t="shared" si="391"/>
        <v>plays</v>
      </c>
    </row>
    <row r="3550" spans="1:21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14">
        <f t="shared" si="385"/>
        <v>164.61538461538461</v>
      </c>
      <c r="N3550" t="b">
        <v>1</v>
      </c>
      <c r="O3550" s="5">
        <f t="shared" si="386"/>
        <v>1.019047619047619</v>
      </c>
      <c r="P3550" s="14">
        <f t="shared" si="387"/>
        <v>164.61538461538461</v>
      </c>
      <c r="Q3550" s="8">
        <f t="shared" si="388"/>
        <v>42411.942291666666</v>
      </c>
      <c r="R3550" s="8">
        <f t="shared" si="389"/>
        <v>42434.041666666672</v>
      </c>
      <c r="S3550" t="s">
        <v>8271</v>
      </c>
      <c r="T3550" t="str">
        <f t="shared" si="390"/>
        <v>theater</v>
      </c>
      <c r="U3550" t="str">
        <f t="shared" si="391"/>
        <v>plays</v>
      </c>
    </row>
    <row r="3551" spans="1:21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14">
        <f t="shared" si="385"/>
        <v>24.285714285714285</v>
      </c>
      <c r="N3551" t="b">
        <v>1</v>
      </c>
      <c r="O3551" s="5">
        <f t="shared" si="386"/>
        <v>1.02</v>
      </c>
      <c r="P3551" s="14">
        <f t="shared" si="387"/>
        <v>24.285714285714285</v>
      </c>
      <c r="Q3551" s="8">
        <f t="shared" si="388"/>
        <v>42223.394363425927</v>
      </c>
      <c r="R3551" s="8">
        <f t="shared" si="389"/>
        <v>42251.394363425927</v>
      </c>
      <c r="S3551" t="s">
        <v>8271</v>
      </c>
      <c r="T3551" t="str">
        <f t="shared" si="390"/>
        <v>theater</v>
      </c>
      <c r="U3551" t="str">
        <f t="shared" si="391"/>
        <v>plays</v>
      </c>
    </row>
    <row r="3552" spans="1:21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14">
        <f t="shared" si="385"/>
        <v>40.9375</v>
      </c>
      <c r="N3552" t="b">
        <v>1</v>
      </c>
      <c r="O3552" s="5">
        <f t="shared" si="386"/>
        <v>1.048</v>
      </c>
      <c r="P3552" s="14">
        <f t="shared" si="387"/>
        <v>40.9375</v>
      </c>
      <c r="Q3552" s="8">
        <f t="shared" si="388"/>
        <v>42462.893495370372</v>
      </c>
      <c r="R3552" s="8">
        <f t="shared" si="389"/>
        <v>42492.893495370372</v>
      </c>
      <c r="S3552" t="s">
        <v>8271</v>
      </c>
      <c r="T3552" t="str">
        <f t="shared" si="390"/>
        <v>theater</v>
      </c>
      <c r="U3552" t="str">
        <f t="shared" si="391"/>
        <v>plays</v>
      </c>
    </row>
    <row r="3553" spans="1:21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14">
        <f t="shared" si="385"/>
        <v>61.1</v>
      </c>
      <c r="N3553" t="b">
        <v>1</v>
      </c>
      <c r="O3553" s="5">
        <f t="shared" si="386"/>
        <v>1.0183333333333333</v>
      </c>
      <c r="P3553" s="14">
        <f t="shared" si="387"/>
        <v>61.1</v>
      </c>
      <c r="Q3553" s="8">
        <f t="shared" si="388"/>
        <v>41753.515856481477</v>
      </c>
      <c r="R3553" s="8">
        <f t="shared" si="389"/>
        <v>41781.921527777777</v>
      </c>
      <c r="S3553" t="s">
        <v>8271</v>
      </c>
      <c r="T3553" t="str">
        <f t="shared" si="390"/>
        <v>theater</v>
      </c>
      <c r="U3553" t="str">
        <f t="shared" si="391"/>
        <v>plays</v>
      </c>
    </row>
    <row r="3554" spans="1:21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14">
        <f t="shared" si="385"/>
        <v>38.65</v>
      </c>
      <c r="N3554" t="b">
        <v>1</v>
      </c>
      <c r="O3554" s="5">
        <f t="shared" si="386"/>
        <v>1</v>
      </c>
      <c r="P3554" s="14">
        <f t="shared" si="387"/>
        <v>38.65</v>
      </c>
      <c r="Q3554" s="8">
        <f t="shared" si="388"/>
        <v>41788.587083333332</v>
      </c>
      <c r="R3554" s="8">
        <f t="shared" si="389"/>
        <v>41818.587083333332</v>
      </c>
      <c r="S3554" t="s">
        <v>8271</v>
      </c>
      <c r="T3554" t="str">
        <f t="shared" si="390"/>
        <v>theater</v>
      </c>
      <c r="U3554" t="str">
        <f t="shared" si="391"/>
        <v>plays</v>
      </c>
    </row>
    <row r="3555" spans="1:21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14">
        <f t="shared" si="385"/>
        <v>56.20192307692308</v>
      </c>
      <c r="N3555" t="b">
        <v>1</v>
      </c>
      <c r="O3555" s="5">
        <f t="shared" si="386"/>
        <v>1.0627272727272727</v>
      </c>
      <c r="P3555" s="14">
        <f t="shared" si="387"/>
        <v>56.20192307692308</v>
      </c>
      <c r="Q3555" s="8">
        <f t="shared" si="388"/>
        <v>42196.028703703705</v>
      </c>
      <c r="R3555" s="8">
        <f t="shared" si="389"/>
        <v>42228</v>
      </c>
      <c r="S3555" t="s">
        <v>8271</v>
      </c>
      <c r="T3555" t="str">
        <f t="shared" si="390"/>
        <v>theater</v>
      </c>
      <c r="U3555" t="str">
        <f t="shared" si="391"/>
        <v>plays</v>
      </c>
    </row>
    <row r="3556" spans="1:21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14">
        <f t="shared" si="385"/>
        <v>107.00207547169811</v>
      </c>
      <c r="N3556" t="b">
        <v>1</v>
      </c>
      <c r="O3556" s="5">
        <f t="shared" si="386"/>
        <v>1.1342219999999998</v>
      </c>
      <c r="P3556" s="14">
        <f t="shared" si="387"/>
        <v>107.00207547169811</v>
      </c>
      <c r="Q3556" s="8">
        <f t="shared" si="388"/>
        <v>42016.050451388888</v>
      </c>
      <c r="R3556" s="8">
        <f t="shared" si="389"/>
        <v>42046.708333333328</v>
      </c>
      <c r="S3556" t="s">
        <v>8271</v>
      </c>
      <c r="T3556" t="str">
        <f t="shared" si="390"/>
        <v>theater</v>
      </c>
      <c r="U3556" t="str">
        <f t="shared" si="391"/>
        <v>plays</v>
      </c>
    </row>
    <row r="3557" spans="1:21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14">
        <f t="shared" si="385"/>
        <v>171.42857142857142</v>
      </c>
      <c r="N3557" t="b">
        <v>1</v>
      </c>
      <c r="O3557" s="5">
        <f t="shared" si="386"/>
        <v>1</v>
      </c>
      <c r="P3557" s="14">
        <f t="shared" si="387"/>
        <v>171.42857142857142</v>
      </c>
      <c r="Q3557" s="8">
        <f t="shared" si="388"/>
        <v>42661.442060185189</v>
      </c>
      <c r="R3557" s="8">
        <f t="shared" si="389"/>
        <v>42691.483726851846</v>
      </c>
      <c r="S3557" t="s">
        <v>8271</v>
      </c>
      <c r="T3557" t="str">
        <f t="shared" si="390"/>
        <v>theater</v>
      </c>
      <c r="U3557" t="str">
        <f t="shared" si="391"/>
        <v>plays</v>
      </c>
    </row>
    <row r="3558" spans="1:21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14">
        <f t="shared" si="385"/>
        <v>110.5</v>
      </c>
      <c r="N3558" t="b">
        <v>1</v>
      </c>
      <c r="O3558" s="5">
        <f t="shared" si="386"/>
        <v>1.0045454545454546</v>
      </c>
      <c r="P3558" s="14">
        <f t="shared" si="387"/>
        <v>110.5</v>
      </c>
      <c r="Q3558" s="8">
        <f t="shared" si="388"/>
        <v>41808.649583333332</v>
      </c>
      <c r="R3558" s="8">
        <f t="shared" si="389"/>
        <v>41868.649583333332</v>
      </c>
      <c r="S3558" t="s">
        <v>8271</v>
      </c>
      <c r="T3558" t="str">
        <f t="shared" si="390"/>
        <v>theater</v>
      </c>
      <c r="U3558" t="str">
        <f t="shared" si="391"/>
        <v>plays</v>
      </c>
    </row>
    <row r="3559" spans="1:21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14">
        <f t="shared" si="385"/>
        <v>179.27598566308242</v>
      </c>
      <c r="N3559" t="b">
        <v>1</v>
      </c>
      <c r="O3559" s="5">
        <f t="shared" si="386"/>
        <v>1.0003599999999999</v>
      </c>
      <c r="P3559" s="14">
        <f t="shared" si="387"/>
        <v>179.27598566308242</v>
      </c>
      <c r="Q3559" s="8">
        <f t="shared" si="388"/>
        <v>41730.276747685188</v>
      </c>
      <c r="R3559" s="8">
        <f t="shared" si="389"/>
        <v>41764.276747685188</v>
      </c>
      <c r="S3559" t="s">
        <v>8271</v>
      </c>
      <c r="T3559" t="str">
        <f t="shared" si="390"/>
        <v>theater</v>
      </c>
      <c r="U3559" t="str">
        <f t="shared" si="391"/>
        <v>plays</v>
      </c>
    </row>
    <row r="3560" spans="1:21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14">
        <f t="shared" si="385"/>
        <v>22.90909090909091</v>
      </c>
      <c r="N3560" t="b">
        <v>1</v>
      </c>
      <c r="O3560" s="5">
        <f t="shared" si="386"/>
        <v>1.44</v>
      </c>
      <c r="P3560" s="14">
        <f t="shared" si="387"/>
        <v>22.90909090909091</v>
      </c>
      <c r="Q3560" s="8">
        <f t="shared" si="388"/>
        <v>42139.816840277781</v>
      </c>
      <c r="R3560" s="8">
        <f t="shared" si="389"/>
        <v>42181.875</v>
      </c>
      <c r="S3560" t="s">
        <v>8271</v>
      </c>
      <c r="T3560" t="str">
        <f t="shared" si="390"/>
        <v>theater</v>
      </c>
      <c r="U3560" t="str">
        <f t="shared" si="391"/>
        <v>plays</v>
      </c>
    </row>
    <row r="3561" spans="1:21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14">
        <f t="shared" si="385"/>
        <v>43.125</v>
      </c>
      <c r="N3561" t="b">
        <v>1</v>
      </c>
      <c r="O3561" s="5">
        <f t="shared" si="386"/>
        <v>1.0349999999999999</v>
      </c>
      <c r="P3561" s="14">
        <f t="shared" si="387"/>
        <v>43.125</v>
      </c>
      <c r="Q3561" s="8">
        <f t="shared" si="388"/>
        <v>42194.096157407403</v>
      </c>
      <c r="R3561" s="8">
        <f t="shared" si="389"/>
        <v>42216.373611111107</v>
      </c>
      <c r="S3561" t="s">
        <v>8271</v>
      </c>
      <c r="T3561" t="str">
        <f t="shared" si="390"/>
        <v>theater</v>
      </c>
      <c r="U3561" t="str">
        <f t="shared" si="391"/>
        <v>plays</v>
      </c>
    </row>
    <row r="3562" spans="1:21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14">
        <f t="shared" si="385"/>
        <v>46.891891891891895</v>
      </c>
      <c r="N3562" t="b">
        <v>1</v>
      </c>
      <c r="O3562" s="5">
        <f t="shared" si="386"/>
        <v>1.0843750000000001</v>
      </c>
      <c r="P3562" s="14">
        <f t="shared" si="387"/>
        <v>46.891891891891895</v>
      </c>
      <c r="Q3562" s="8">
        <f t="shared" si="388"/>
        <v>42115.889652777783</v>
      </c>
      <c r="R3562" s="8">
        <f t="shared" si="389"/>
        <v>42151.114583333328</v>
      </c>
      <c r="S3562" t="s">
        <v>8271</v>
      </c>
      <c r="T3562" t="str">
        <f t="shared" si="390"/>
        <v>theater</v>
      </c>
      <c r="U3562" t="str">
        <f t="shared" si="391"/>
        <v>plays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14">
        <f t="shared" si="385"/>
        <v>47.407407407407405</v>
      </c>
      <c r="N3563" t="b">
        <v>1</v>
      </c>
      <c r="O3563" s="5">
        <f t="shared" si="386"/>
        <v>1.024</v>
      </c>
      <c r="P3563" s="14">
        <f t="shared" si="387"/>
        <v>47.407407407407405</v>
      </c>
      <c r="Q3563" s="8">
        <f t="shared" si="388"/>
        <v>42203.680300925931</v>
      </c>
      <c r="R3563" s="8">
        <f t="shared" si="389"/>
        <v>42221.774999999994</v>
      </c>
      <c r="S3563" t="s">
        <v>8271</v>
      </c>
      <c r="T3563" t="str">
        <f t="shared" si="390"/>
        <v>theater</v>
      </c>
      <c r="U3563" t="str">
        <f t="shared" si="391"/>
        <v>plays</v>
      </c>
    </row>
    <row r="3564" spans="1:21" ht="28.8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14">
        <f t="shared" si="385"/>
        <v>15.129032258064516</v>
      </c>
      <c r="N3564" t="b">
        <v>1</v>
      </c>
      <c r="O3564" s="5">
        <f t="shared" si="386"/>
        <v>1.4888888888888889</v>
      </c>
      <c r="P3564" s="14">
        <f t="shared" si="387"/>
        <v>15.129032258064516</v>
      </c>
      <c r="Q3564" s="8">
        <f t="shared" si="388"/>
        <v>42433.761886574073</v>
      </c>
      <c r="R3564" s="8">
        <f t="shared" si="389"/>
        <v>42442.916666666672</v>
      </c>
      <c r="S3564" t="s">
        <v>8271</v>
      </c>
      <c r="T3564" t="str">
        <f t="shared" si="390"/>
        <v>theater</v>
      </c>
      <c r="U3564" t="str">
        <f t="shared" si="391"/>
        <v>plays</v>
      </c>
    </row>
    <row r="3565" spans="1:21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14">
        <f t="shared" si="385"/>
        <v>21.098000000000003</v>
      </c>
      <c r="N3565" t="b">
        <v>1</v>
      </c>
      <c r="O3565" s="5">
        <f t="shared" si="386"/>
        <v>1.0549000000000002</v>
      </c>
      <c r="P3565" s="14">
        <f t="shared" si="387"/>
        <v>21.098000000000003</v>
      </c>
      <c r="Q3565" s="8">
        <f t="shared" si="388"/>
        <v>42555.671944444446</v>
      </c>
      <c r="R3565" s="8">
        <f t="shared" si="389"/>
        <v>42583.791666666672</v>
      </c>
      <c r="S3565" t="s">
        <v>8271</v>
      </c>
      <c r="T3565" t="str">
        <f t="shared" si="390"/>
        <v>theater</v>
      </c>
      <c r="U3565" t="str">
        <f t="shared" si="391"/>
        <v>plays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14">
        <f t="shared" si="385"/>
        <v>59.117647058823529</v>
      </c>
      <c r="N3566" t="b">
        <v>1</v>
      </c>
      <c r="O3566" s="5">
        <f t="shared" si="386"/>
        <v>1.0049999999999999</v>
      </c>
      <c r="P3566" s="14">
        <f t="shared" si="387"/>
        <v>59.117647058823529</v>
      </c>
      <c r="Q3566" s="8">
        <f t="shared" si="388"/>
        <v>42236.623252314821</v>
      </c>
      <c r="R3566" s="8">
        <f t="shared" si="389"/>
        <v>42282.666666666672</v>
      </c>
      <c r="S3566" t="s">
        <v>8271</v>
      </c>
      <c r="T3566" t="str">
        <f t="shared" si="390"/>
        <v>theater</v>
      </c>
      <c r="U3566" t="str">
        <f t="shared" si="391"/>
        <v>plays</v>
      </c>
    </row>
    <row r="3567" spans="1:21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14">
        <f t="shared" si="385"/>
        <v>97.916666666666671</v>
      </c>
      <c r="N3567" t="b">
        <v>1</v>
      </c>
      <c r="O3567" s="5">
        <f t="shared" si="386"/>
        <v>1.3055555555555556</v>
      </c>
      <c r="P3567" s="14">
        <f t="shared" si="387"/>
        <v>97.916666666666671</v>
      </c>
      <c r="Q3567" s="8">
        <f t="shared" si="388"/>
        <v>41974.743148148147</v>
      </c>
      <c r="R3567" s="8">
        <f t="shared" si="389"/>
        <v>42004.743148148147</v>
      </c>
      <c r="S3567" t="s">
        <v>8271</v>
      </c>
      <c r="T3567" t="str">
        <f t="shared" si="390"/>
        <v>theater</v>
      </c>
      <c r="U3567" t="str">
        <f t="shared" si="391"/>
        <v>plays</v>
      </c>
    </row>
    <row r="3568" spans="1:21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14">
        <f t="shared" si="385"/>
        <v>55.131578947368418</v>
      </c>
      <c r="N3568" t="b">
        <v>1</v>
      </c>
      <c r="O3568" s="5">
        <f t="shared" si="386"/>
        <v>1.0475000000000001</v>
      </c>
      <c r="P3568" s="14">
        <f t="shared" si="387"/>
        <v>55.131578947368418</v>
      </c>
      <c r="Q3568" s="8">
        <f t="shared" si="388"/>
        <v>41997.507905092592</v>
      </c>
      <c r="R3568" s="8">
        <f t="shared" si="389"/>
        <v>42027.507905092592</v>
      </c>
      <c r="S3568" t="s">
        <v>8271</v>
      </c>
      <c r="T3568" t="str">
        <f t="shared" si="390"/>
        <v>theater</v>
      </c>
      <c r="U3568" t="str">
        <f t="shared" si="391"/>
        <v>plays</v>
      </c>
    </row>
    <row r="3569" spans="1:21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14">
        <f t="shared" si="385"/>
        <v>26.536585365853657</v>
      </c>
      <c r="N3569" t="b">
        <v>1</v>
      </c>
      <c r="O3569" s="5">
        <f t="shared" si="386"/>
        <v>1.0880000000000001</v>
      </c>
      <c r="P3569" s="14">
        <f t="shared" si="387"/>
        <v>26.536585365853657</v>
      </c>
      <c r="Q3569" s="8">
        <f t="shared" si="388"/>
        <v>42135.810694444444</v>
      </c>
      <c r="R3569" s="8">
        <f t="shared" si="389"/>
        <v>42165.810694444444</v>
      </c>
      <c r="S3569" t="s">
        <v>8271</v>
      </c>
      <c r="T3569" t="str">
        <f t="shared" si="390"/>
        <v>theater</v>
      </c>
      <c r="U3569" t="str">
        <f t="shared" si="391"/>
        <v>plays</v>
      </c>
    </row>
    <row r="3570" spans="1:21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14">
        <f t="shared" si="385"/>
        <v>58.421052631578945</v>
      </c>
      <c r="N3570" t="b">
        <v>1</v>
      </c>
      <c r="O3570" s="5">
        <f t="shared" si="386"/>
        <v>1.1100000000000001</v>
      </c>
      <c r="P3570" s="14">
        <f t="shared" si="387"/>
        <v>58.421052631578945</v>
      </c>
      <c r="Q3570" s="8">
        <f t="shared" si="388"/>
        <v>41869.740671296298</v>
      </c>
      <c r="R3570" s="8">
        <f t="shared" si="389"/>
        <v>41899.740671296298</v>
      </c>
      <c r="S3570" t="s">
        <v>8271</v>
      </c>
      <c r="T3570" t="str">
        <f t="shared" si="390"/>
        <v>theater</v>
      </c>
      <c r="U3570" t="str">
        <f t="shared" si="391"/>
        <v>plays</v>
      </c>
    </row>
    <row r="3571" spans="1:21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14">
        <f t="shared" si="385"/>
        <v>122.53658536585365</v>
      </c>
      <c r="N3571" t="b">
        <v>1</v>
      </c>
      <c r="O3571" s="5">
        <f t="shared" si="386"/>
        <v>1.0047999999999999</v>
      </c>
      <c r="P3571" s="14">
        <f t="shared" si="387"/>
        <v>122.53658536585365</v>
      </c>
      <c r="Q3571" s="8">
        <f t="shared" si="388"/>
        <v>41982.688611111109</v>
      </c>
      <c r="R3571" s="8">
        <f t="shared" si="389"/>
        <v>42012.688611111109</v>
      </c>
      <c r="S3571" t="s">
        <v>8271</v>
      </c>
      <c r="T3571" t="str">
        <f t="shared" si="390"/>
        <v>theater</v>
      </c>
      <c r="U3571" t="str">
        <f t="shared" si="391"/>
        <v>plays</v>
      </c>
    </row>
    <row r="3572" spans="1:21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14">
        <f t="shared" si="385"/>
        <v>87.961538461538467</v>
      </c>
      <c r="N3572" t="b">
        <v>1</v>
      </c>
      <c r="O3572" s="5">
        <f t="shared" si="386"/>
        <v>1.1435</v>
      </c>
      <c r="P3572" s="14">
        <f t="shared" si="387"/>
        <v>87.961538461538467</v>
      </c>
      <c r="Q3572" s="8">
        <f t="shared" si="388"/>
        <v>41976.331979166673</v>
      </c>
      <c r="R3572" s="8">
        <f t="shared" si="389"/>
        <v>42004.291666666672</v>
      </c>
      <c r="S3572" t="s">
        <v>8271</v>
      </c>
      <c r="T3572" t="str">
        <f t="shared" si="390"/>
        <v>theater</v>
      </c>
      <c r="U3572" t="str">
        <f t="shared" si="391"/>
        <v>plays</v>
      </c>
    </row>
    <row r="3573" spans="1:21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14">
        <f t="shared" si="385"/>
        <v>73.239999999999995</v>
      </c>
      <c r="N3573" t="b">
        <v>1</v>
      </c>
      <c r="O3573" s="5">
        <f t="shared" si="386"/>
        <v>1.2206666666666666</v>
      </c>
      <c r="P3573" s="14">
        <f t="shared" si="387"/>
        <v>73.239999999999995</v>
      </c>
      <c r="Q3573" s="8">
        <f t="shared" si="388"/>
        <v>41912.858946759261</v>
      </c>
      <c r="R3573" s="8">
        <f t="shared" si="389"/>
        <v>41942.858946759261</v>
      </c>
      <c r="S3573" t="s">
        <v>8271</v>
      </c>
      <c r="T3573" t="str">
        <f t="shared" si="390"/>
        <v>theater</v>
      </c>
      <c r="U3573" t="str">
        <f t="shared" si="391"/>
        <v>plays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14">
        <f t="shared" si="385"/>
        <v>55.555555555555557</v>
      </c>
      <c r="N3574" t="b">
        <v>1</v>
      </c>
      <c r="O3574" s="5">
        <f t="shared" si="386"/>
        <v>1</v>
      </c>
      <c r="P3574" s="14">
        <f t="shared" si="387"/>
        <v>55.555555555555557</v>
      </c>
      <c r="Q3574" s="8">
        <f t="shared" si="388"/>
        <v>42146.570393518516</v>
      </c>
      <c r="R3574" s="8">
        <f t="shared" si="389"/>
        <v>42176.570393518516</v>
      </c>
      <c r="S3574" t="s">
        <v>8271</v>
      </c>
      <c r="T3574" t="str">
        <f t="shared" si="390"/>
        <v>theater</v>
      </c>
      <c r="U3574" t="str">
        <f t="shared" si="391"/>
        <v>plays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14">
        <f t="shared" si="385"/>
        <v>39.53846153846154</v>
      </c>
      <c r="N3575" t="b">
        <v>1</v>
      </c>
      <c r="O3575" s="5">
        <f t="shared" si="386"/>
        <v>1.028</v>
      </c>
      <c r="P3575" s="14">
        <f t="shared" si="387"/>
        <v>39.53846153846154</v>
      </c>
      <c r="Q3575" s="8">
        <f t="shared" si="388"/>
        <v>41921.375532407408</v>
      </c>
      <c r="R3575" s="8">
        <f t="shared" si="389"/>
        <v>41951.417199074072</v>
      </c>
      <c r="S3575" t="s">
        <v>8271</v>
      </c>
      <c r="T3575" t="str">
        <f t="shared" si="390"/>
        <v>theater</v>
      </c>
      <c r="U3575" t="str">
        <f t="shared" si="391"/>
        <v>plays</v>
      </c>
    </row>
    <row r="3576" spans="1:21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14">
        <f t="shared" si="385"/>
        <v>136.77777777777777</v>
      </c>
      <c r="N3576" t="b">
        <v>1</v>
      </c>
      <c r="O3576" s="5">
        <f t="shared" si="386"/>
        <v>1.0612068965517241</v>
      </c>
      <c r="P3576" s="14">
        <f t="shared" si="387"/>
        <v>136.77777777777777</v>
      </c>
      <c r="Q3576" s="8">
        <f t="shared" si="388"/>
        <v>41926.942685185182</v>
      </c>
      <c r="R3576" s="8">
        <f t="shared" si="389"/>
        <v>41956.984351851846</v>
      </c>
      <c r="S3576" t="s">
        <v>8271</v>
      </c>
      <c r="T3576" t="str">
        <f t="shared" si="390"/>
        <v>theater</v>
      </c>
      <c r="U3576" t="str">
        <f t="shared" si="391"/>
        <v>plays</v>
      </c>
    </row>
    <row r="3577" spans="1:21" ht="28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14">
        <f t="shared" si="385"/>
        <v>99.343137254901961</v>
      </c>
      <c r="N3577" t="b">
        <v>1</v>
      </c>
      <c r="O3577" s="5">
        <f t="shared" si="386"/>
        <v>1.0133000000000001</v>
      </c>
      <c r="P3577" s="14">
        <f t="shared" si="387"/>
        <v>99.343137254901961</v>
      </c>
      <c r="Q3577" s="8">
        <f t="shared" si="388"/>
        <v>42561.783877314811</v>
      </c>
      <c r="R3577" s="8">
        <f t="shared" si="389"/>
        <v>42593.165972222225</v>
      </c>
      <c r="S3577" t="s">
        <v>8271</v>
      </c>
      <c r="T3577" t="str">
        <f t="shared" si="390"/>
        <v>theater</v>
      </c>
      <c r="U3577" t="str">
        <f t="shared" si="391"/>
        <v>plays</v>
      </c>
    </row>
    <row r="3578" spans="1:21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14">
        <f t="shared" si="385"/>
        <v>20</v>
      </c>
      <c r="N3578" t="b">
        <v>1</v>
      </c>
      <c r="O3578" s="5">
        <f t="shared" si="386"/>
        <v>1</v>
      </c>
      <c r="P3578" s="14">
        <f t="shared" si="387"/>
        <v>20</v>
      </c>
      <c r="Q3578" s="8">
        <f t="shared" si="388"/>
        <v>42649.54923611111</v>
      </c>
      <c r="R3578" s="8">
        <f t="shared" si="389"/>
        <v>42709.590902777782</v>
      </c>
      <c r="S3578" t="s">
        <v>8271</v>
      </c>
      <c r="T3578" t="str">
        <f t="shared" si="390"/>
        <v>theater</v>
      </c>
      <c r="U3578" t="str">
        <f t="shared" si="391"/>
        <v>plays</v>
      </c>
    </row>
    <row r="3579" spans="1:21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14">
        <f t="shared" si="385"/>
        <v>28.888888888888889</v>
      </c>
      <c r="N3579" t="b">
        <v>1</v>
      </c>
      <c r="O3579" s="5">
        <f t="shared" si="386"/>
        <v>1.3</v>
      </c>
      <c r="P3579" s="14">
        <f t="shared" si="387"/>
        <v>28.888888888888889</v>
      </c>
      <c r="Q3579" s="8">
        <f t="shared" si="388"/>
        <v>42093.786840277782</v>
      </c>
      <c r="R3579" s="8">
        <f t="shared" si="389"/>
        <v>42120.26944444445</v>
      </c>
      <c r="S3579" t="s">
        <v>8271</v>
      </c>
      <c r="T3579" t="str">
        <f t="shared" si="390"/>
        <v>theater</v>
      </c>
      <c r="U3579" t="str">
        <f t="shared" si="391"/>
        <v>plays</v>
      </c>
    </row>
    <row r="3580" spans="1:21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14">
        <f t="shared" si="385"/>
        <v>40.545945945945945</v>
      </c>
      <c r="N3580" t="b">
        <v>1</v>
      </c>
      <c r="O3580" s="5">
        <f t="shared" si="386"/>
        <v>1.0001333333333333</v>
      </c>
      <c r="P3580" s="14">
        <f t="shared" si="387"/>
        <v>40.545945945945945</v>
      </c>
      <c r="Q3580" s="8">
        <f t="shared" si="388"/>
        <v>42460.733530092592</v>
      </c>
      <c r="R3580" s="8">
        <f t="shared" si="389"/>
        <v>42490.733530092592</v>
      </c>
      <c r="S3580" t="s">
        <v>8271</v>
      </c>
      <c r="T3580" t="str">
        <f t="shared" si="390"/>
        <v>theater</v>
      </c>
      <c r="U3580" t="str">
        <f t="shared" si="391"/>
        <v>plays</v>
      </c>
    </row>
    <row r="3581" spans="1:21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14">
        <f t="shared" si="385"/>
        <v>35.714285714285715</v>
      </c>
      <c r="N3581" t="b">
        <v>1</v>
      </c>
      <c r="O3581" s="5">
        <f t="shared" si="386"/>
        <v>1</v>
      </c>
      <c r="P3581" s="14">
        <f t="shared" si="387"/>
        <v>35.714285714285715</v>
      </c>
      <c r="Q3581" s="8">
        <f t="shared" si="388"/>
        <v>42430.762222222227</v>
      </c>
      <c r="R3581" s="8">
        <f t="shared" si="389"/>
        <v>42460.720555555556</v>
      </c>
      <c r="S3581" t="s">
        <v>8271</v>
      </c>
      <c r="T3581" t="str">
        <f t="shared" si="390"/>
        <v>theater</v>
      </c>
      <c r="U3581" t="str">
        <f t="shared" si="391"/>
        <v>plays</v>
      </c>
    </row>
    <row r="3582" spans="1:21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14">
        <f t="shared" si="385"/>
        <v>37.962962962962962</v>
      </c>
      <c r="N3582" t="b">
        <v>1</v>
      </c>
      <c r="O3582" s="5">
        <f t="shared" si="386"/>
        <v>1.1388888888888888</v>
      </c>
      <c r="P3582" s="14">
        <f t="shared" si="387"/>
        <v>37.962962962962962</v>
      </c>
      <c r="Q3582" s="8">
        <f t="shared" si="388"/>
        <v>42026.176180555558</v>
      </c>
      <c r="R3582" s="8">
        <f t="shared" si="389"/>
        <v>42064.207638888889</v>
      </c>
      <c r="S3582" t="s">
        <v>8271</v>
      </c>
      <c r="T3582" t="str">
        <f t="shared" si="390"/>
        <v>theater</v>
      </c>
      <c r="U3582" t="str">
        <f t="shared" si="391"/>
        <v>plays</v>
      </c>
    </row>
    <row r="3583" spans="1:21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14">
        <f t="shared" si="385"/>
        <v>33.333333333333336</v>
      </c>
      <c r="N3583" t="b">
        <v>1</v>
      </c>
      <c r="O3583" s="5">
        <f t="shared" si="386"/>
        <v>1</v>
      </c>
      <c r="P3583" s="14">
        <f t="shared" si="387"/>
        <v>33.333333333333336</v>
      </c>
      <c r="Q3583" s="8">
        <f t="shared" si="388"/>
        <v>41836.471180555556</v>
      </c>
      <c r="R3583" s="8">
        <f t="shared" si="389"/>
        <v>41850.471180555556</v>
      </c>
      <c r="S3583" t="s">
        <v>8271</v>
      </c>
      <c r="T3583" t="str">
        <f t="shared" si="390"/>
        <v>theater</v>
      </c>
      <c r="U3583" t="str">
        <f t="shared" si="391"/>
        <v>plays</v>
      </c>
    </row>
    <row r="3584" spans="1:21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14">
        <f t="shared" si="385"/>
        <v>58.571428571428569</v>
      </c>
      <c r="N3584" t="b">
        <v>1</v>
      </c>
      <c r="O3584" s="5">
        <f t="shared" si="386"/>
        <v>2.87</v>
      </c>
      <c r="P3584" s="14">
        <f t="shared" si="387"/>
        <v>58.571428571428569</v>
      </c>
      <c r="Q3584" s="8">
        <f t="shared" si="388"/>
        <v>42451.095856481479</v>
      </c>
      <c r="R3584" s="8">
        <f t="shared" si="389"/>
        <v>42465.095856481479</v>
      </c>
      <c r="S3584" t="s">
        <v>8271</v>
      </c>
      <c r="T3584" t="str">
        <f t="shared" si="390"/>
        <v>theater</v>
      </c>
      <c r="U3584" t="str">
        <f t="shared" si="391"/>
        <v>plays</v>
      </c>
    </row>
    <row r="3585" spans="1:21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14">
        <f t="shared" si="385"/>
        <v>135.625</v>
      </c>
      <c r="N3585" t="b">
        <v>1</v>
      </c>
      <c r="O3585" s="5">
        <f t="shared" si="386"/>
        <v>1.085</v>
      </c>
      <c r="P3585" s="14">
        <f t="shared" si="387"/>
        <v>135.625</v>
      </c>
      <c r="Q3585" s="8">
        <f t="shared" si="388"/>
        <v>42418.425983796296</v>
      </c>
      <c r="R3585" s="8">
        <f t="shared" si="389"/>
        <v>42478.384317129632</v>
      </c>
      <c r="S3585" t="s">
        <v>8271</v>
      </c>
      <c r="T3585" t="str">
        <f t="shared" si="390"/>
        <v>theater</v>
      </c>
      <c r="U3585" t="str">
        <f t="shared" si="391"/>
        <v>plays</v>
      </c>
    </row>
    <row r="3586" spans="1:21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14">
        <f t="shared" ref="M3586:M3649" si="392">$E3586/$L3586</f>
        <v>30.9375</v>
      </c>
      <c r="N3586" t="b">
        <v>1</v>
      </c>
      <c r="O3586" s="5">
        <f t="shared" ref="O3586:O3649" si="393">E3586/D3586</f>
        <v>1.155</v>
      </c>
      <c r="P3586" s="14">
        <f t="shared" ref="P3586:P3649" si="394">$E3586/$L3586</f>
        <v>30.9375</v>
      </c>
      <c r="Q3586" s="8">
        <f t="shared" ref="Q3586:Q3649" si="395">(((J3586/60)/60)/24)+DATE(1970,1,1)</f>
        <v>42168.316481481481</v>
      </c>
      <c r="R3586" s="8">
        <f t="shared" ref="R3586:R3649" si="396">(((I3586/60)/60)/24)+DATE(1970,1,1)</f>
        <v>42198.316481481481</v>
      </c>
      <c r="S3586" t="s">
        <v>8271</v>
      </c>
      <c r="T3586" t="str">
        <f t="shared" ref="T3586:T3649" si="397">LEFT(S3586, SEARCH("/",S3586,1)-1)</f>
        <v>theater</v>
      </c>
      <c r="U3586" t="str">
        <f t="shared" ref="U3586:U3649" si="398">RIGHT(S3586,LEN(S3586)-SEARCH("/",S3586,1))</f>
        <v>plays</v>
      </c>
    </row>
    <row r="3587" spans="1:21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14">
        <f t="shared" si="392"/>
        <v>176.08695652173913</v>
      </c>
      <c r="N3587" t="b">
        <v>1</v>
      </c>
      <c r="O3587" s="5">
        <f t="shared" si="393"/>
        <v>1.1911764705882353</v>
      </c>
      <c r="P3587" s="14">
        <f t="shared" si="394"/>
        <v>176.08695652173913</v>
      </c>
      <c r="Q3587" s="8">
        <f t="shared" si="395"/>
        <v>41964.716319444444</v>
      </c>
      <c r="R3587" s="8">
        <f t="shared" si="396"/>
        <v>41994.716319444444</v>
      </c>
      <c r="S3587" t="s">
        <v>8271</v>
      </c>
      <c r="T3587" t="str">
        <f t="shared" si="397"/>
        <v>theater</v>
      </c>
      <c r="U3587" t="str">
        <f t="shared" si="398"/>
        <v>plays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14">
        <f t="shared" si="392"/>
        <v>151.9814814814815</v>
      </c>
      <c r="N3588" t="b">
        <v>1</v>
      </c>
      <c r="O3588" s="5">
        <f t="shared" si="393"/>
        <v>1.0942666666666667</v>
      </c>
      <c r="P3588" s="14">
        <f t="shared" si="394"/>
        <v>151.9814814814815</v>
      </c>
      <c r="Q3588" s="8">
        <f t="shared" si="395"/>
        <v>42576.697569444441</v>
      </c>
      <c r="R3588" s="8">
        <f t="shared" si="396"/>
        <v>42636.697569444441</v>
      </c>
      <c r="S3588" t="s">
        <v>8271</v>
      </c>
      <c r="T3588" t="str">
        <f t="shared" si="397"/>
        <v>theater</v>
      </c>
      <c r="U3588" t="str">
        <f t="shared" si="398"/>
        <v>plays</v>
      </c>
    </row>
    <row r="3589" spans="1:21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14">
        <f t="shared" si="392"/>
        <v>22.607142857142858</v>
      </c>
      <c r="N3589" t="b">
        <v>1</v>
      </c>
      <c r="O3589" s="5">
        <f t="shared" si="393"/>
        <v>1.266</v>
      </c>
      <c r="P3589" s="14">
        <f t="shared" si="394"/>
        <v>22.607142857142858</v>
      </c>
      <c r="Q3589" s="8">
        <f t="shared" si="395"/>
        <v>42503.539976851855</v>
      </c>
      <c r="R3589" s="8">
        <f t="shared" si="396"/>
        <v>42548.791666666672</v>
      </c>
      <c r="S3589" t="s">
        <v>8271</v>
      </c>
      <c r="T3589" t="str">
        <f t="shared" si="397"/>
        <v>theater</v>
      </c>
      <c r="U3589" t="str">
        <f t="shared" si="398"/>
        <v>plays</v>
      </c>
    </row>
    <row r="3590" spans="1:21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14">
        <f t="shared" si="392"/>
        <v>18.272727272727273</v>
      </c>
      <c r="N3590" t="b">
        <v>1</v>
      </c>
      <c r="O3590" s="5">
        <f t="shared" si="393"/>
        <v>1.0049999999999999</v>
      </c>
      <c r="P3590" s="14">
        <f t="shared" si="394"/>
        <v>18.272727272727273</v>
      </c>
      <c r="Q3590" s="8">
        <f t="shared" si="395"/>
        <v>42101.828819444447</v>
      </c>
      <c r="R3590" s="8">
        <f t="shared" si="396"/>
        <v>42123.958333333328</v>
      </c>
      <c r="S3590" t="s">
        <v>8271</v>
      </c>
      <c r="T3590" t="str">
        <f t="shared" si="397"/>
        <v>theater</v>
      </c>
      <c r="U3590" t="str">
        <f t="shared" si="398"/>
        <v>plays</v>
      </c>
    </row>
    <row r="3591" spans="1:21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14">
        <f t="shared" si="392"/>
        <v>82.258064516129039</v>
      </c>
      <c r="N3591" t="b">
        <v>1</v>
      </c>
      <c r="O3591" s="5">
        <f t="shared" si="393"/>
        <v>1.2749999999999999</v>
      </c>
      <c r="P3591" s="14">
        <f t="shared" si="394"/>
        <v>82.258064516129039</v>
      </c>
      <c r="Q3591" s="8">
        <f t="shared" si="395"/>
        <v>42125.647534722222</v>
      </c>
      <c r="R3591" s="8">
        <f t="shared" si="396"/>
        <v>42150.647534722222</v>
      </c>
      <c r="S3591" t="s">
        <v>8271</v>
      </c>
      <c r="T3591" t="str">
        <f t="shared" si="397"/>
        <v>theater</v>
      </c>
      <c r="U3591" t="str">
        <f t="shared" si="398"/>
        <v>plays</v>
      </c>
    </row>
    <row r="3592" spans="1:21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14">
        <f t="shared" si="392"/>
        <v>68.534246575342465</v>
      </c>
      <c r="N3592" t="b">
        <v>1</v>
      </c>
      <c r="O3592" s="5">
        <f t="shared" si="393"/>
        <v>1.0005999999999999</v>
      </c>
      <c r="P3592" s="14">
        <f t="shared" si="394"/>
        <v>68.534246575342465</v>
      </c>
      <c r="Q3592" s="8">
        <f t="shared" si="395"/>
        <v>41902.333726851852</v>
      </c>
      <c r="R3592" s="8">
        <f t="shared" si="396"/>
        <v>41932.333726851852</v>
      </c>
      <c r="S3592" t="s">
        <v>8271</v>
      </c>
      <c r="T3592" t="str">
        <f t="shared" si="397"/>
        <v>theater</v>
      </c>
      <c r="U3592" t="str">
        <f t="shared" si="398"/>
        <v>plays</v>
      </c>
    </row>
    <row r="3593" spans="1:21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14">
        <f t="shared" si="392"/>
        <v>68.055555555555557</v>
      </c>
      <c r="N3593" t="b">
        <v>1</v>
      </c>
      <c r="O3593" s="5">
        <f t="shared" si="393"/>
        <v>1.75</v>
      </c>
      <c r="P3593" s="14">
        <f t="shared" si="394"/>
        <v>68.055555555555557</v>
      </c>
      <c r="Q3593" s="8">
        <f t="shared" si="395"/>
        <v>42003.948425925926</v>
      </c>
      <c r="R3593" s="8">
        <f t="shared" si="396"/>
        <v>42028.207638888889</v>
      </c>
      <c r="S3593" t="s">
        <v>8271</v>
      </c>
      <c r="T3593" t="str">
        <f t="shared" si="397"/>
        <v>theater</v>
      </c>
      <c r="U3593" t="str">
        <f t="shared" si="398"/>
        <v>plays</v>
      </c>
    </row>
    <row r="3594" spans="1:21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14">
        <f t="shared" si="392"/>
        <v>72.714285714285708</v>
      </c>
      <c r="N3594" t="b">
        <v>1</v>
      </c>
      <c r="O3594" s="5">
        <f t="shared" si="393"/>
        <v>1.2725</v>
      </c>
      <c r="P3594" s="14">
        <f t="shared" si="394"/>
        <v>72.714285714285708</v>
      </c>
      <c r="Q3594" s="8">
        <f t="shared" si="395"/>
        <v>41988.829942129625</v>
      </c>
      <c r="R3594" s="8">
        <f t="shared" si="396"/>
        <v>42046.207638888889</v>
      </c>
      <c r="S3594" t="s">
        <v>8271</v>
      </c>
      <c r="T3594" t="str">
        <f t="shared" si="397"/>
        <v>theater</v>
      </c>
      <c r="U3594" t="str">
        <f t="shared" si="398"/>
        <v>plays</v>
      </c>
    </row>
    <row r="3595" spans="1:21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14">
        <f t="shared" si="392"/>
        <v>77.186046511627907</v>
      </c>
      <c r="N3595" t="b">
        <v>1</v>
      </c>
      <c r="O3595" s="5">
        <f t="shared" si="393"/>
        <v>1.1063333333333334</v>
      </c>
      <c r="P3595" s="14">
        <f t="shared" si="394"/>
        <v>77.186046511627907</v>
      </c>
      <c r="Q3595" s="8">
        <f t="shared" si="395"/>
        <v>41974.898599537039</v>
      </c>
      <c r="R3595" s="8">
        <f t="shared" si="396"/>
        <v>42009.851388888885</v>
      </c>
      <c r="S3595" t="s">
        <v>8271</v>
      </c>
      <c r="T3595" t="str">
        <f t="shared" si="397"/>
        <v>theater</v>
      </c>
      <c r="U3595" t="str">
        <f t="shared" si="398"/>
        <v>plays</v>
      </c>
    </row>
    <row r="3596" spans="1:21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14">
        <f t="shared" si="392"/>
        <v>55.972222222222221</v>
      </c>
      <c r="N3596" t="b">
        <v>1</v>
      </c>
      <c r="O3596" s="5">
        <f t="shared" si="393"/>
        <v>1.2593749999999999</v>
      </c>
      <c r="P3596" s="14">
        <f t="shared" si="394"/>
        <v>55.972222222222221</v>
      </c>
      <c r="Q3596" s="8">
        <f t="shared" si="395"/>
        <v>42592.066921296297</v>
      </c>
      <c r="R3596" s="8">
        <f t="shared" si="396"/>
        <v>42617.066921296297</v>
      </c>
      <c r="S3596" t="s">
        <v>8271</v>
      </c>
      <c r="T3596" t="str">
        <f t="shared" si="397"/>
        <v>theater</v>
      </c>
      <c r="U3596" t="str">
        <f t="shared" si="398"/>
        <v>plays</v>
      </c>
    </row>
    <row r="3597" spans="1:2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14">
        <f t="shared" si="392"/>
        <v>49.693548387096776</v>
      </c>
      <c r="N3597" t="b">
        <v>1</v>
      </c>
      <c r="O3597" s="5">
        <f t="shared" si="393"/>
        <v>1.1850000000000001</v>
      </c>
      <c r="P3597" s="14">
        <f t="shared" si="394"/>
        <v>49.693548387096776</v>
      </c>
      <c r="Q3597" s="8">
        <f t="shared" si="395"/>
        <v>42050.008368055554</v>
      </c>
      <c r="R3597" s="8">
        <f t="shared" si="396"/>
        <v>42076.290972222225</v>
      </c>
      <c r="S3597" t="s">
        <v>8271</v>
      </c>
      <c r="T3597" t="str">
        <f t="shared" si="397"/>
        <v>theater</v>
      </c>
      <c r="U3597" t="str">
        <f t="shared" si="398"/>
        <v>plays</v>
      </c>
    </row>
    <row r="3598" spans="1:21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14">
        <f t="shared" si="392"/>
        <v>79</v>
      </c>
      <c r="N3598" t="b">
        <v>1</v>
      </c>
      <c r="O3598" s="5">
        <f t="shared" si="393"/>
        <v>1.0772727272727274</v>
      </c>
      <c r="P3598" s="14">
        <f t="shared" si="394"/>
        <v>79</v>
      </c>
      <c r="Q3598" s="8">
        <f t="shared" si="395"/>
        <v>41856.715069444443</v>
      </c>
      <c r="R3598" s="8">
        <f t="shared" si="396"/>
        <v>41877.715069444443</v>
      </c>
      <c r="S3598" t="s">
        <v>8271</v>
      </c>
      <c r="T3598" t="str">
        <f t="shared" si="397"/>
        <v>theater</v>
      </c>
      <c r="U3598" t="str">
        <f t="shared" si="398"/>
        <v>plays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14">
        <f t="shared" si="392"/>
        <v>77.727272727272734</v>
      </c>
      <c r="N3599" t="b">
        <v>1</v>
      </c>
      <c r="O3599" s="5">
        <f t="shared" si="393"/>
        <v>1.026</v>
      </c>
      <c r="P3599" s="14">
        <f t="shared" si="394"/>
        <v>77.727272727272734</v>
      </c>
      <c r="Q3599" s="8">
        <f t="shared" si="395"/>
        <v>42417.585532407407</v>
      </c>
      <c r="R3599" s="8">
        <f t="shared" si="396"/>
        <v>42432.249305555553</v>
      </c>
      <c r="S3599" t="s">
        <v>8271</v>
      </c>
      <c r="T3599" t="str">
        <f t="shared" si="397"/>
        <v>theater</v>
      </c>
      <c r="U3599" t="str">
        <f t="shared" si="398"/>
        <v>plays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14">
        <f t="shared" si="392"/>
        <v>40.777777777777779</v>
      </c>
      <c r="N3600" t="b">
        <v>1</v>
      </c>
      <c r="O3600" s="5">
        <f t="shared" si="393"/>
        <v>1.101</v>
      </c>
      <c r="P3600" s="14">
        <f t="shared" si="394"/>
        <v>40.777777777777779</v>
      </c>
      <c r="Q3600" s="8">
        <f t="shared" si="395"/>
        <v>41866.79886574074</v>
      </c>
      <c r="R3600" s="8">
        <f t="shared" si="396"/>
        <v>41885.207638888889</v>
      </c>
      <c r="S3600" t="s">
        <v>8271</v>
      </c>
      <c r="T3600" t="str">
        <f t="shared" si="397"/>
        <v>theater</v>
      </c>
      <c r="U3600" t="str">
        <f t="shared" si="398"/>
        <v>plays</v>
      </c>
    </row>
    <row r="3601" spans="1:21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14">
        <f t="shared" si="392"/>
        <v>59.411764705882355</v>
      </c>
      <c r="N3601" t="b">
        <v>1</v>
      </c>
      <c r="O3601" s="5">
        <f t="shared" si="393"/>
        <v>2.02</v>
      </c>
      <c r="P3601" s="14">
        <f t="shared" si="394"/>
        <v>59.411764705882355</v>
      </c>
      <c r="Q3601" s="8">
        <f t="shared" si="395"/>
        <v>42220.79487268519</v>
      </c>
      <c r="R3601" s="8">
        <f t="shared" si="396"/>
        <v>42246</v>
      </c>
      <c r="S3601" t="s">
        <v>8271</v>
      </c>
      <c r="T3601" t="str">
        <f t="shared" si="397"/>
        <v>theater</v>
      </c>
      <c r="U3601" t="str">
        <f t="shared" si="398"/>
        <v>plays</v>
      </c>
    </row>
    <row r="3602" spans="1:2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14">
        <f t="shared" si="392"/>
        <v>3.25</v>
      </c>
      <c r="N3602" t="b">
        <v>1</v>
      </c>
      <c r="O3602" s="5">
        <f t="shared" si="393"/>
        <v>1.3</v>
      </c>
      <c r="P3602" s="14">
        <f t="shared" si="394"/>
        <v>3.25</v>
      </c>
      <c r="Q3602" s="8">
        <f t="shared" si="395"/>
        <v>42628.849120370374</v>
      </c>
      <c r="R3602" s="8">
        <f t="shared" si="396"/>
        <v>42656.849120370374</v>
      </c>
      <c r="S3602" t="s">
        <v>8271</v>
      </c>
      <c r="T3602" t="str">
        <f t="shared" si="397"/>
        <v>theater</v>
      </c>
      <c r="U3602" t="str">
        <f t="shared" si="398"/>
        <v>plays</v>
      </c>
    </row>
    <row r="3603" spans="1:21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14">
        <f t="shared" si="392"/>
        <v>39.377358490566039</v>
      </c>
      <c r="N3603" t="b">
        <v>1</v>
      </c>
      <c r="O3603" s="5">
        <f t="shared" si="393"/>
        <v>1.0435000000000001</v>
      </c>
      <c r="P3603" s="14">
        <f t="shared" si="394"/>
        <v>39.377358490566039</v>
      </c>
      <c r="Q3603" s="8">
        <f t="shared" si="395"/>
        <v>41990.99863425926</v>
      </c>
      <c r="R3603" s="8">
        <f t="shared" si="396"/>
        <v>42020.99863425926</v>
      </c>
      <c r="S3603" t="s">
        <v>8271</v>
      </c>
      <c r="T3603" t="str">
        <f t="shared" si="397"/>
        <v>theater</v>
      </c>
      <c r="U3603" t="str">
        <f t="shared" si="398"/>
        <v>plays</v>
      </c>
    </row>
    <row r="3604" spans="1:21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14">
        <f t="shared" si="392"/>
        <v>81.673469387755105</v>
      </c>
      <c r="N3604" t="b">
        <v>1</v>
      </c>
      <c r="O3604" s="5">
        <f t="shared" si="393"/>
        <v>1.0004999999999999</v>
      </c>
      <c r="P3604" s="14">
        <f t="shared" si="394"/>
        <v>81.673469387755105</v>
      </c>
      <c r="Q3604" s="8">
        <f t="shared" si="395"/>
        <v>42447.894432870366</v>
      </c>
      <c r="R3604" s="8">
        <f t="shared" si="396"/>
        <v>42507.894432870366</v>
      </c>
      <c r="S3604" t="s">
        <v>8271</v>
      </c>
      <c r="T3604" t="str">
        <f t="shared" si="397"/>
        <v>theater</v>
      </c>
      <c r="U3604" t="str">
        <f t="shared" si="398"/>
        <v>plays</v>
      </c>
    </row>
    <row r="3605" spans="1:21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14">
        <f t="shared" si="392"/>
        <v>44.912280701754383</v>
      </c>
      <c r="N3605" t="b">
        <v>1</v>
      </c>
      <c r="O3605" s="5">
        <f t="shared" si="393"/>
        <v>1.7066666666666668</v>
      </c>
      <c r="P3605" s="14">
        <f t="shared" si="394"/>
        <v>44.912280701754383</v>
      </c>
      <c r="Q3605" s="8">
        <f t="shared" si="395"/>
        <v>42283.864351851851</v>
      </c>
      <c r="R3605" s="8">
        <f t="shared" si="396"/>
        <v>42313.906018518523</v>
      </c>
      <c r="S3605" t="s">
        <v>8271</v>
      </c>
      <c r="T3605" t="str">
        <f t="shared" si="397"/>
        <v>theater</v>
      </c>
      <c r="U3605" t="str">
        <f t="shared" si="398"/>
        <v>plays</v>
      </c>
    </row>
    <row r="3606" spans="1:21" ht="28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14">
        <f t="shared" si="392"/>
        <v>49.05797101449275</v>
      </c>
      <c r="N3606" t="b">
        <v>1</v>
      </c>
      <c r="O3606" s="5">
        <f t="shared" si="393"/>
        <v>1.1283333333333334</v>
      </c>
      <c r="P3606" s="14">
        <f t="shared" si="394"/>
        <v>49.05797101449275</v>
      </c>
      <c r="Q3606" s="8">
        <f t="shared" si="395"/>
        <v>42483.015694444446</v>
      </c>
      <c r="R3606" s="8">
        <f t="shared" si="396"/>
        <v>42489.290972222225</v>
      </c>
      <c r="S3606" t="s">
        <v>8271</v>
      </c>
      <c r="T3606" t="str">
        <f t="shared" si="397"/>
        <v>theater</v>
      </c>
      <c r="U3606" t="str">
        <f t="shared" si="398"/>
        <v>plays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14">
        <f t="shared" si="392"/>
        <v>30.666666666666668</v>
      </c>
      <c r="N3607" t="b">
        <v>1</v>
      </c>
      <c r="O3607" s="5">
        <f t="shared" si="393"/>
        <v>1.84</v>
      </c>
      <c r="P3607" s="14">
        <f t="shared" si="394"/>
        <v>30.666666666666668</v>
      </c>
      <c r="Q3607" s="8">
        <f t="shared" si="395"/>
        <v>42383.793124999997</v>
      </c>
      <c r="R3607" s="8">
        <f t="shared" si="396"/>
        <v>42413.793124999997</v>
      </c>
      <c r="S3607" t="s">
        <v>8271</v>
      </c>
      <c r="T3607" t="str">
        <f t="shared" si="397"/>
        <v>theater</v>
      </c>
      <c r="U3607" t="str">
        <f t="shared" si="398"/>
        <v>plays</v>
      </c>
    </row>
    <row r="3608" spans="1:21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14">
        <f t="shared" si="392"/>
        <v>61.0625</v>
      </c>
      <c r="N3608" t="b">
        <v>1</v>
      </c>
      <c r="O3608" s="5">
        <f t="shared" si="393"/>
        <v>1.3026666666666666</v>
      </c>
      <c r="P3608" s="14">
        <f t="shared" si="394"/>
        <v>61.0625</v>
      </c>
      <c r="Q3608" s="8">
        <f t="shared" si="395"/>
        <v>42566.604826388888</v>
      </c>
      <c r="R3608" s="8">
        <f t="shared" si="396"/>
        <v>42596.604826388888</v>
      </c>
      <c r="S3608" t="s">
        <v>8271</v>
      </c>
      <c r="T3608" t="str">
        <f t="shared" si="397"/>
        <v>theater</v>
      </c>
      <c r="U3608" t="str">
        <f t="shared" si="398"/>
        <v>plays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14">
        <f t="shared" si="392"/>
        <v>29</v>
      </c>
      <c r="N3609" t="b">
        <v>1</v>
      </c>
      <c r="O3609" s="5">
        <f t="shared" si="393"/>
        <v>1.0545454545454545</v>
      </c>
      <c r="P3609" s="14">
        <f t="shared" si="394"/>
        <v>29</v>
      </c>
      <c r="Q3609" s="8">
        <f t="shared" si="395"/>
        <v>42338.963912037041</v>
      </c>
      <c r="R3609" s="8">
        <f t="shared" si="396"/>
        <v>42353</v>
      </c>
      <c r="S3609" t="s">
        <v>8271</v>
      </c>
      <c r="T3609" t="str">
        <f t="shared" si="397"/>
        <v>theater</v>
      </c>
      <c r="U3609" t="str">
        <f t="shared" si="398"/>
        <v>plays</v>
      </c>
    </row>
    <row r="3610" spans="1:21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14">
        <f t="shared" si="392"/>
        <v>29.62962962962963</v>
      </c>
      <c r="N3610" t="b">
        <v>1</v>
      </c>
      <c r="O3610" s="5">
        <f t="shared" si="393"/>
        <v>1</v>
      </c>
      <c r="P3610" s="14">
        <f t="shared" si="394"/>
        <v>29.62962962962963</v>
      </c>
      <c r="Q3610" s="8">
        <f t="shared" si="395"/>
        <v>42506.709375000006</v>
      </c>
      <c r="R3610" s="8">
        <f t="shared" si="396"/>
        <v>42538.583333333328</v>
      </c>
      <c r="S3610" t="s">
        <v>8271</v>
      </c>
      <c r="T3610" t="str">
        <f t="shared" si="397"/>
        <v>theater</v>
      </c>
      <c r="U3610" t="str">
        <f t="shared" si="398"/>
        <v>plays</v>
      </c>
    </row>
    <row r="3611" spans="1:21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14">
        <f t="shared" si="392"/>
        <v>143.0952380952381</v>
      </c>
      <c r="N3611" t="b">
        <v>1</v>
      </c>
      <c r="O3611" s="5">
        <f t="shared" si="393"/>
        <v>1.5331632653061225</v>
      </c>
      <c r="P3611" s="14">
        <f t="shared" si="394"/>
        <v>143.0952380952381</v>
      </c>
      <c r="Q3611" s="8">
        <f t="shared" si="395"/>
        <v>42429.991724537031</v>
      </c>
      <c r="R3611" s="8">
        <f t="shared" si="396"/>
        <v>42459.950057870374</v>
      </c>
      <c r="S3611" t="s">
        <v>8271</v>
      </c>
      <c r="T3611" t="str">
        <f t="shared" si="397"/>
        <v>theater</v>
      </c>
      <c r="U3611" t="str">
        <f t="shared" si="398"/>
        <v>plays</v>
      </c>
    </row>
    <row r="3612" spans="1:21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14">
        <f t="shared" si="392"/>
        <v>52.354838709677416</v>
      </c>
      <c r="N3612" t="b">
        <v>1</v>
      </c>
      <c r="O3612" s="5">
        <f t="shared" si="393"/>
        <v>1.623</v>
      </c>
      <c r="P3612" s="14">
        <f t="shared" si="394"/>
        <v>52.354838709677416</v>
      </c>
      <c r="Q3612" s="8">
        <f t="shared" si="395"/>
        <v>42203.432129629626</v>
      </c>
      <c r="R3612" s="8">
        <f t="shared" si="396"/>
        <v>42233.432129629626</v>
      </c>
      <c r="S3612" t="s">
        <v>8271</v>
      </c>
      <c r="T3612" t="str">
        <f t="shared" si="397"/>
        <v>theater</v>
      </c>
      <c r="U3612" t="str">
        <f t="shared" si="398"/>
        <v>plays</v>
      </c>
    </row>
    <row r="3613" spans="1:21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14">
        <f t="shared" si="392"/>
        <v>66.666666666666671</v>
      </c>
      <c r="N3613" t="b">
        <v>1</v>
      </c>
      <c r="O3613" s="5">
        <f t="shared" si="393"/>
        <v>1.36</v>
      </c>
      <c r="P3613" s="14">
        <f t="shared" si="394"/>
        <v>66.666666666666671</v>
      </c>
      <c r="Q3613" s="8">
        <f t="shared" si="395"/>
        <v>42072.370381944449</v>
      </c>
      <c r="R3613" s="8">
        <f t="shared" si="396"/>
        <v>42102.370381944449</v>
      </c>
      <c r="S3613" t="s">
        <v>8271</v>
      </c>
      <c r="T3613" t="str">
        <f t="shared" si="397"/>
        <v>theater</v>
      </c>
      <c r="U3613" t="str">
        <f t="shared" si="398"/>
        <v>plays</v>
      </c>
    </row>
    <row r="3614" spans="1:21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14">
        <f t="shared" si="392"/>
        <v>126.66666666666667</v>
      </c>
      <c r="N3614" t="b">
        <v>1</v>
      </c>
      <c r="O3614" s="5">
        <f t="shared" si="393"/>
        <v>1.444</v>
      </c>
      <c r="P3614" s="14">
        <f t="shared" si="394"/>
        <v>126.66666666666667</v>
      </c>
      <c r="Q3614" s="8">
        <f t="shared" si="395"/>
        <v>41789.726979166669</v>
      </c>
      <c r="R3614" s="8">
        <f t="shared" si="396"/>
        <v>41799.726979166669</v>
      </c>
      <c r="S3614" t="s">
        <v>8271</v>
      </c>
      <c r="T3614" t="str">
        <f t="shared" si="397"/>
        <v>theater</v>
      </c>
      <c r="U3614" t="str">
        <f t="shared" si="398"/>
        <v>plays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14">
        <f t="shared" si="392"/>
        <v>62.5</v>
      </c>
      <c r="N3615" t="b">
        <v>1</v>
      </c>
      <c r="O3615" s="5">
        <f t="shared" si="393"/>
        <v>1</v>
      </c>
      <c r="P3615" s="14">
        <f t="shared" si="394"/>
        <v>62.5</v>
      </c>
      <c r="Q3615" s="8">
        <f t="shared" si="395"/>
        <v>41788.58997685185</v>
      </c>
      <c r="R3615" s="8">
        <f t="shared" si="396"/>
        <v>41818.58997685185</v>
      </c>
      <c r="S3615" t="s">
        <v>8271</v>
      </c>
      <c r="T3615" t="str">
        <f t="shared" si="397"/>
        <v>theater</v>
      </c>
      <c r="U3615" t="str">
        <f t="shared" si="398"/>
        <v>plays</v>
      </c>
    </row>
    <row r="3616" spans="1:21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14">
        <f t="shared" si="392"/>
        <v>35.492957746478872</v>
      </c>
      <c r="N3616" t="b">
        <v>1</v>
      </c>
      <c r="O3616" s="5">
        <f t="shared" si="393"/>
        <v>1.008</v>
      </c>
      <c r="P3616" s="14">
        <f t="shared" si="394"/>
        <v>35.492957746478872</v>
      </c>
      <c r="Q3616" s="8">
        <f t="shared" si="395"/>
        <v>42144.041851851856</v>
      </c>
      <c r="R3616" s="8">
        <f t="shared" si="396"/>
        <v>42174.041851851856</v>
      </c>
      <c r="S3616" t="s">
        <v>8271</v>
      </c>
      <c r="T3616" t="str">
        <f t="shared" si="397"/>
        <v>theater</v>
      </c>
      <c r="U3616" t="str">
        <f t="shared" si="398"/>
        <v>plays</v>
      </c>
    </row>
    <row r="3617" spans="1:21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14">
        <f t="shared" si="392"/>
        <v>37.083333333333336</v>
      </c>
      <c r="N3617" t="b">
        <v>1</v>
      </c>
      <c r="O3617" s="5">
        <f t="shared" si="393"/>
        <v>1.0680000000000001</v>
      </c>
      <c r="P3617" s="14">
        <f t="shared" si="394"/>
        <v>37.083333333333336</v>
      </c>
      <c r="Q3617" s="8">
        <f t="shared" si="395"/>
        <v>42318.593703703707</v>
      </c>
      <c r="R3617" s="8">
        <f t="shared" si="396"/>
        <v>42348.593703703707</v>
      </c>
      <c r="S3617" t="s">
        <v>8271</v>
      </c>
      <c r="T3617" t="str">
        <f t="shared" si="397"/>
        <v>theater</v>
      </c>
      <c r="U3617" t="str">
        <f t="shared" si="398"/>
        <v>plays</v>
      </c>
    </row>
    <row r="3618" spans="1:21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14">
        <f t="shared" si="392"/>
        <v>69.333333333333329</v>
      </c>
      <c r="N3618" t="b">
        <v>1</v>
      </c>
      <c r="O3618" s="5">
        <f t="shared" si="393"/>
        <v>1.248</v>
      </c>
      <c r="P3618" s="14">
        <f t="shared" si="394"/>
        <v>69.333333333333329</v>
      </c>
      <c r="Q3618" s="8">
        <f t="shared" si="395"/>
        <v>42052.949814814812</v>
      </c>
      <c r="R3618" s="8">
        <f t="shared" si="396"/>
        <v>42082.908148148148</v>
      </c>
      <c r="S3618" t="s">
        <v>8271</v>
      </c>
      <c r="T3618" t="str">
        <f t="shared" si="397"/>
        <v>theater</v>
      </c>
      <c r="U3618" t="str">
        <f t="shared" si="398"/>
        <v>plays</v>
      </c>
    </row>
    <row r="3619" spans="1:21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14">
        <f t="shared" si="392"/>
        <v>17.254901960784313</v>
      </c>
      <c r="N3619" t="b">
        <v>1</v>
      </c>
      <c r="O3619" s="5">
        <f t="shared" si="393"/>
        <v>1.1891891891891893</v>
      </c>
      <c r="P3619" s="14">
        <f t="shared" si="394"/>
        <v>17.254901960784313</v>
      </c>
      <c r="Q3619" s="8">
        <f t="shared" si="395"/>
        <v>42779.610289351855</v>
      </c>
      <c r="R3619" s="8">
        <f t="shared" si="396"/>
        <v>42794</v>
      </c>
      <c r="S3619" t="s">
        <v>8271</v>
      </c>
      <c r="T3619" t="str">
        <f t="shared" si="397"/>
        <v>theater</v>
      </c>
      <c r="U3619" t="str">
        <f t="shared" si="398"/>
        <v>plays</v>
      </c>
    </row>
    <row r="3620" spans="1:21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14">
        <f t="shared" si="392"/>
        <v>36.071428571428569</v>
      </c>
      <c r="N3620" t="b">
        <v>1</v>
      </c>
      <c r="O3620" s="5">
        <f t="shared" si="393"/>
        <v>1.01</v>
      </c>
      <c r="P3620" s="14">
        <f t="shared" si="394"/>
        <v>36.071428571428569</v>
      </c>
      <c r="Q3620" s="8">
        <f t="shared" si="395"/>
        <v>42128.627893518518</v>
      </c>
      <c r="R3620" s="8">
        <f t="shared" si="396"/>
        <v>42158.627893518518</v>
      </c>
      <c r="S3620" t="s">
        <v>8271</v>
      </c>
      <c r="T3620" t="str">
        <f t="shared" si="397"/>
        <v>theater</v>
      </c>
      <c r="U3620" t="str">
        <f t="shared" si="398"/>
        <v>plays</v>
      </c>
    </row>
    <row r="3621" spans="1:21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14">
        <f t="shared" si="392"/>
        <v>66.470588235294116</v>
      </c>
      <c r="N3621" t="b">
        <v>1</v>
      </c>
      <c r="O3621" s="5">
        <f t="shared" si="393"/>
        <v>1.1299999999999999</v>
      </c>
      <c r="P3621" s="14">
        <f t="shared" si="394"/>
        <v>66.470588235294116</v>
      </c>
      <c r="Q3621" s="8">
        <f t="shared" si="395"/>
        <v>42661.132245370376</v>
      </c>
      <c r="R3621" s="8">
        <f t="shared" si="396"/>
        <v>42693.916666666672</v>
      </c>
      <c r="S3621" t="s">
        <v>8271</v>
      </c>
      <c r="T3621" t="str">
        <f t="shared" si="397"/>
        <v>theater</v>
      </c>
      <c r="U3621" t="str">
        <f t="shared" si="398"/>
        <v>plays</v>
      </c>
    </row>
    <row r="3622" spans="1:21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14">
        <f t="shared" si="392"/>
        <v>56.065989847715734</v>
      </c>
      <c r="N3622" t="b">
        <v>1</v>
      </c>
      <c r="O3622" s="5">
        <f t="shared" si="393"/>
        <v>1.0519047619047619</v>
      </c>
      <c r="P3622" s="14">
        <f t="shared" si="394"/>
        <v>56.065989847715734</v>
      </c>
      <c r="Q3622" s="8">
        <f t="shared" si="395"/>
        <v>42037.938206018516</v>
      </c>
      <c r="R3622" s="8">
        <f t="shared" si="396"/>
        <v>42068.166666666672</v>
      </c>
      <c r="S3622" t="s">
        <v>8271</v>
      </c>
      <c r="T3622" t="str">
        <f t="shared" si="397"/>
        <v>theater</v>
      </c>
      <c r="U3622" t="str">
        <f t="shared" si="398"/>
        <v>plays</v>
      </c>
    </row>
    <row r="3623" spans="1:21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14">
        <f t="shared" si="392"/>
        <v>47.028571428571432</v>
      </c>
      <c r="N3623" t="b">
        <v>1</v>
      </c>
      <c r="O3623" s="5">
        <f t="shared" si="393"/>
        <v>1.0973333333333333</v>
      </c>
      <c r="P3623" s="14">
        <f t="shared" si="394"/>
        <v>47.028571428571432</v>
      </c>
      <c r="Q3623" s="8">
        <f t="shared" si="395"/>
        <v>42619.935694444444</v>
      </c>
      <c r="R3623" s="8">
        <f t="shared" si="396"/>
        <v>42643.875</v>
      </c>
      <c r="S3623" t="s">
        <v>8271</v>
      </c>
      <c r="T3623" t="str">
        <f t="shared" si="397"/>
        <v>theater</v>
      </c>
      <c r="U3623" t="str">
        <f t="shared" si="398"/>
        <v>plays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14">
        <f t="shared" si="392"/>
        <v>47.666190476190479</v>
      </c>
      <c r="N3624" t="b">
        <v>1</v>
      </c>
      <c r="O3624" s="5">
        <f t="shared" si="393"/>
        <v>1.00099</v>
      </c>
      <c r="P3624" s="14">
        <f t="shared" si="394"/>
        <v>47.666190476190479</v>
      </c>
      <c r="Q3624" s="8">
        <f t="shared" si="395"/>
        <v>41877.221886574072</v>
      </c>
      <c r="R3624" s="8">
        <f t="shared" si="396"/>
        <v>41910.140972222223</v>
      </c>
      <c r="S3624" t="s">
        <v>8271</v>
      </c>
      <c r="T3624" t="str">
        <f t="shared" si="397"/>
        <v>theater</v>
      </c>
      <c r="U3624" t="str">
        <f t="shared" si="398"/>
        <v>plays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14">
        <f t="shared" si="392"/>
        <v>88.235294117647058</v>
      </c>
      <c r="N3625" t="b">
        <v>1</v>
      </c>
      <c r="O3625" s="5">
        <f t="shared" si="393"/>
        <v>1.2</v>
      </c>
      <c r="P3625" s="14">
        <f t="shared" si="394"/>
        <v>88.235294117647058</v>
      </c>
      <c r="Q3625" s="8">
        <f t="shared" si="395"/>
        <v>41828.736921296295</v>
      </c>
      <c r="R3625" s="8">
        <f t="shared" si="396"/>
        <v>41846.291666666664</v>
      </c>
      <c r="S3625" t="s">
        <v>8271</v>
      </c>
      <c r="T3625" t="str">
        <f t="shared" si="397"/>
        <v>theater</v>
      </c>
      <c r="U3625" t="str">
        <f t="shared" si="398"/>
        <v>plays</v>
      </c>
    </row>
    <row r="3626" spans="1:21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14">
        <f t="shared" si="392"/>
        <v>80.717948717948715</v>
      </c>
      <c r="N3626" t="b">
        <v>1</v>
      </c>
      <c r="O3626" s="5">
        <f t="shared" si="393"/>
        <v>1.0493333333333332</v>
      </c>
      <c r="P3626" s="14">
        <f t="shared" si="394"/>
        <v>80.717948717948715</v>
      </c>
      <c r="Q3626" s="8">
        <f t="shared" si="395"/>
        <v>42545.774189814809</v>
      </c>
      <c r="R3626" s="8">
        <f t="shared" si="396"/>
        <v>42605.774189814809</v>
      </c>
      <c r="S3626" t="s">
        <v>8271</v>
      </c>
      <c r="T3626" t="str">
        <f t="shared" si="397"/>
        <v>theater</v>
      </c>
      <c r="U3626" t="str">
        <f t="shared" si="398"/>
        <v>plays</v>
      </c>
    </row>
    <row r="3627" spans="1:21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14">
        <f t="shared" si="392"/>
        <v>39.487179487179489</v>
      </c>
      <c r="N3627" t="b">
        <v>1</v>
      </c>
      <c r="O3627" s="5">
        <f t="shared" si="393"/>
        <v>1.0266666666666666</v>
      </c>
      <c r="P3627" s="14">
        <f t="shared" si="394"/>
        <v>39.487179487179489</v>
      </c>
      <c r="Q3627" s="8">
        <f t="shared" si="395"/>
        <v>42157.652511574073</v>
      </c>
      <c r="R3627" s="8">
        <f t="shared" si="396"/>
        <v>42187.652511574073</v>
      </c>
      <c r="S3627" t="s">
        <v>8271</v>
      </c>
      <c r="T3627" t="str">
        <f t="shared" si="397"/>
        <v>theater</v>
      </c>
      <c r="U3627" t="str">
        <f t="shared" si="398"/>
        <v>plays</v>
      </c>
    </row>
    <row r="3628" spans="1:21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14">
        <f t="shared" si="392"/>
        <v>84.854166666666671</v>
      </c>
      <c r="N3628" t="b">
        <v>1</v>
      </c>
      <c r="O3628" s="5">
        <f t="shared" si="393"/>
        <v>1.0182500000000001</v>
      </c>
      <c r="P3628" s="14">
        <f t="shared" si="394"/>
        <v>84.854166666666671</v>
      </c>
      <c r="Q3628" s="8">
        <f t="shared" si="395"/>
        <v>41846.667326388888</v>
      </c>
      <c r="R3628" s="8">
        <f t="shared" si="396"/>
        <v>41867.667326388888</v>
      </c>
      <c r="S3628" t="s">
        <v>8271</v>
      </c>
      <c r="T3628" t="str">
        <f t="shared" si="397"/>
        <v>theater</v>
      </c>
      <c r="U3628" t="str">
        <f t="shared" si="398"/>
        <v>plays</v>
      </c>
    </row>
    <row r="3629" spans="1:21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14">
        <f t="shared" si="392"/>
        <v>68.965517241379317</v>
      </c>
      <c r="N3629" t="b">
        <v>1</v>
      </c>
      <c r="O3629" s="5">
        <f t="shared" si="393"/>
        <v>1</v>
      </c>
      <c r="P3629" s="14">
        <f t="shared" si="394"/>
        <v>68.965517241379317</v>
      </c>
      <c r="Q3629" s="8">
        <f t="shared" si="395"/>
        <v>42460.741747685184</v>
      </c>
      <c r="R3629" s="8">
        <f t="shared" si="396"/>
        <v>42511.165972222225</v>
      </c>
      <c r="S3629" t="s">
        <v>8271</v>
      </c>
      <c r="T3629" t="str">
        <f t="shared" si="397"/>
        <v>theater</v>
      </c>
      <c r="U3629" t="str">
        <f t="shared" si="398"/>
        <v>plays</v>
      </c>
    </row>
    <row r="3630" spans="1:21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14" t="e">
        <f t="shared" si="392"/>
        <v>#DIV/0!</v>
      </c>
      <c r="N3630" t="b">
        <v>0</v>
      </c>
      <c r="O3630" s="5">
        <f t="shared" si="393"/>
        <v>0</v>
      </c>
      <c r="P3630" s="14" t="e">
        <f t="shared" si="394"/>
        <v>#DIV/0!</v>
      </c>
      <c r="Q3630" s="8">
        <f t="shared" si="395"/>
        <v>42291.833287037036</v>
      </c>
      <c r="R3630" s="8">
        <f t="shared" si="396"/>
        <v>42351.874953703707</v>
      </c>
      <c r="S3630" t="s">
        <v>8305</v>
      </c>
      <c r="T3630" t="str">
        <f t="shared" si="397"/>
        <v>theater</v>
      </c>
      <c r="U3630" t="str">
        <f t="shared" si="398"/>
        <v>musical</v>
      </c>
    </row>
    <row r="3631" spans="1:21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14">
        <f t="shared" si="392"/>
        <v>1</v>
      </c>
      <c r="N3631" t="b">
        <v>0</v>
      </c>
      <c r="O3631" s="5">
        <f t="shared" si="393"/>
        <v>1.9999999999999999E-6</v>
      </c>
      <c r="P3631" s="14">
        <f t="shared" si="394"/>
        <v>1</v>
      </c>
      <c r="Q3631" s="8">
        <f t="shared" si="395"/>
        <v>42437.094490740739</v>
      </c>
      <c r="R3631" s="8">
        <f t="shared" si="396"/>
        <v>42495.708333333328</v>
      </c>
      <c r="S3631" t="s">
        <v>8305</v>
      </c>
      <c r="T3631" t="str">
        <f t="shared" si="397"/>
        <v>theater</v>
      </c>
      <c r="U3631" t="str">
        <f t="shared" si="398"/>
        <v>musical</v>
      </c>
    </row>
    <row r="3632" spans="1:21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14">
        <f t="shared" si="392"/>
        <v>1</v>
      </c>
      <c r="N3632" t="b">
        <v>0</v>
      </c>
      <c r="O3632" s="5">
        <f t="shared" si="393"/>
        <v>3.3333333333333332E-4</v>
      </c>
      <c r="P3632" s="14">
        <f t="shared" si="394"/>
        <v>1</v>
      </c>
      <c r="Q3632" s="8">
        <f t="shared" si="395"/>
        <v>41942.84710648148</v>
      </c>
      <c r="R3632" s="8">
        <f t="shared" si="396"/>
        <v>41972.888773148152</v>
      </c>
      <c r="S3632" t="s">
        <v>8305</v>
      </c>
      <c r="T3632" t="str">
        <f t="shared" si="397"/>
        <v>theater</v>
      </c>
      <c r="U3632" t="str">
        <f t="shared" si="398"/>
        <v>musical</v>
      </c>
    </row>
    <row r="3633" spans="1:21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14">
        <f t="shared" si="392"/>
        <v>147.88135593220338</v>
      </c>
      <c r="N3633" t="b">
        <v>0</v>
      </c>
      <c r="O3633" s="5">
        <f t="shared" si="393"/>
        <v>0.51023391812865493</v>
      </c>
      <c r="P3633" s="14">
        <f t="shared" si="394"/>
        <v>147.88135593220338</v>
      </c>
      <c r="Q3633" s="8">
        <f t="shared" si="395"/>
        <v>41880.753437499996</v>
      </c>
      <c r="R3633" s="8">
        <f t="shared" si="396"/>
        <v>41905.165972222225</v>
      </c>
      <c r="S3633" t="s">
        <v>8305</v>
      </c>
      <c r="T3633" t="str">
        <f t="shared" si="397"/>
        <v>theater</v>
      </c>
      <c r="U3633" t="str">
        <f t="shared" si="398"/>
        <v>musical</v>
      </c>
    </row>
    <row r="3634" spans="1:21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14">
        <f t="shared" si="392"/>
        <v>100</v>
      </c>
      <c r="N3634" t="b">
        <v>0</v>
      </c>
      <c r="O3634" s="5">
        <f t="shared" si="393"/>
        <v>0.2</v>
      </c>
      <c r="P3634" s="14">
        <f t="shared" si="394"/>
        <v>100</v>
      </c>
      <c r="Q3634" s="8">
        <f t="shared" si="395"/>
        <v>41946.936909722222</v>
      </c>
      <c r="R3634" s="8">
        <f t="shared" si="396"/>
        <v>41966.936909722222</v>
      </c>
      <c r="S3634" t="s">
        <v>8305</v>
      </c>
      <c r="T3634" t="str">
        <f t="shared" si="397"/>
        <v>theater</v>
      </c>
      <c r="U3634" t="str">
        <f t="shared" si="398"/>
        <v>musical</v>
      </c>
    </row>
    <row r="3635" spans="1:21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14">
        <f t="shared" si="392"/>
        <v>56.838709677419352</v>
      </c>
      <c r="N3635" t="b">
        <v>0</v>
      </c>
      <c r="O3635" s="5">
        <f t="shared" si="393"/>
        <v>0.35239999999999999</v>
      </c>
      <c r="P3635" s="14">
        <f t="shared" si="394"/>
        <v>56.838709677419352</v>
      </c>
      <c r="Q3635" s="8">
        <f t="shared" si="395"/>
        <v>42649.623460648145</v>
      </c>
      <c r="R3635" s="8">
        <f t="shared" si="396"/>
        <v>42693.041666666672</v>
      </c>
      <c r="S3635" t="s">
        <v>8305</v>
      </c>
      <c r="T3635" t="str">
        <f t="shared" si="397"/>
        <v>theater</v>
      </c>
      <c r="U3635" t="str">
        <f t="shared" si="398"/>
        <v>musical</v>
      </c>
    </row>
    <row r="3636" spans="1:21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14">
        <f t="shared" si="392"/>
        <v>176.94444444444446</v>
      </c>
      <c r="N3636" t="b">
        <v>0</v>
      </c>
      <c r="O3636" s="5">
        <f t="shared" si="393"/>
        <v>4.2466666666666666E-2</v>
      </c>
      <c r="P3636" s="14">
        <f t="shared" si="394"/>
        <v>176.94444444444446</v>
      </c>
      <c r="Q3636" s="8">
        <f t="shared" si="395"/>
        <v>42701.166365740741</v>
      </c>
      <c r="R3636" s="8">
        <f t="shared" si="396"/>
        <v>42749.165972222225</v>
      </c>
      <c r="S3636" t="s">
        <v>8305</v>
      </c>
      <c r="T3636" t="str">
        <f t="shared" si="397"/>
        <v>theater</v>
      </c>
      <c r="U3636" t="str">
        <f t="shared" si="398"/>
        <v>musical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14">
        <f t="shared" si="392"/>
        <v>127.6</v>
      </c>
      <c r="N3637" t="b">
        <v>0</v>
      </c>
      <c r="O3637" s="5">
        <f t="shared" si="393"/>
        <v>0.36457142857142855</v>
      </c>
      <c r="P3637" s="14">
        <f t="shared" si="394"/>
        <v>127.6</v>
      </c>
      <c r="Q3637" s="8">
        <f t="shared" si="395"/>
        <v>42450.88282407407</v>
      </c>
      <c r="R3637" s="8">
        <f t="shared" si="396"/>
        <v>42480.88282407407</v>
      </c>
      <c r="S3637" t="s">
        <v>8305</v>
      </c>
      <c r="T3637" t="str">
        <f t="shared" si="397"/>
        <v>theater</v>
      </c>
      <c r="U3637" t="str">
        <f t="shared" si="398"/>
        <v>musical</v>
      </c>
    </row>
    <row r="3638" spans="1:21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14" t="e">
        <f t="shared" si="392"/>
        <v>#DIV/0!</v>
      </c>
      <c r="N3638" t="b">
        <v>0</v>
      </c>
      <c r="O3638" s="5">
        <f t="shared" si="393"/>
        <v>0</v>
      </c>
      <c r="P3638" s="14" t="e">
        <f t="shared" si="394"/>
        <v>#DIV/0!</v>
      </c>
      <c r="Q3638" s="8">
        <f t="shared" si="395"/>
        <v>42226.694780092599</v>
      </c>
      <c r="R3638" s="8">
        <f t="shared" si="396"/>
        <v>42261.694780092599</v>
      </c>
      <c r="S3638" t="s">
        <v>8305</v>
      </c>
      <c r="T3638" t="str">
        <f t="shared" si="397"/>
        <v>theater</v>
      </c>
      <c r="U3638" t="str">
        <f t="shared" si="398"/>
        <v>musical</v>
      </c>
    </row>
    <row r="3639" spans="1:21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14">
        <f t="shared" si="392"/>
        <v>66.142857142857139</v>
      </c>
      <c r="N3639" t="b">
        <v>0</v>
      </c>
      <c r="O3639" s="5">
        <f t="shared" si="393"/>
        <v>0.30866666666666664</v>
      </c>
      <c r="P3639" s="14">
        <f t="shared" si="394"/>
        <v>66.142857142857139</v>
      </c>
      <c r="Q3639" s="8">
        <f t="shared" si="395"/>
        <v>41975.700636574074</v>
      </c>
      <c r="R3639" s="8">
        <f t="shared" si="396"/>
        <v>42005.700636574074</v>
      </c>
      <c r="S3639" t="s">
        <v>8305</v>
      </c>
      <c r="T3639" t="str">
        <f t="shared" si="397"/>
        <v>theater</v>
      </c>
      <c r="U3639" t="str">
        <f t="shared" si="398"/>
        <v>musical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14">
        <f t="shared" si="392"/>
        <v>108</v>
      </c>
      <c r="N3640" t="b">
        <v>0</v>
      </c>
      <c r="O3640" s="5">
        <f t="shared" si="393"/>
        <v>6.545454545454546E-2</v>
      </c>
      <c r="P3640" s="14">
        <f t="shared" si="394"/>
        <v>108</v>
      </c>
      <c r="Q3640" s="8">
        <f t="shared" si="395"/>
        <v>42053.672824074078</v>
      </c>
      <c r="R3640" s="8">
        <f t="shared" si="396"/>
        <v>42113.631157407406</v>
      </c>
      <c r="S3640" t="s">
        <v>8305</v>
      </c>
      <c r="T3640" t="str">
        <f t="shared" si="397"/>
        <v>theater</v>
      </c>
      <c r="U3640" t="str">
        <f t="shared" si="398"/>
        <v>musical</v>
      </c>
    </row>
    <row r="3641" spans="1:21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14">
        <f t="shared" si="392"/>
        <v>1</v>
      </c>
      <c r="N3641" t="b">
        <v>0</v>
      </c>
      <c r="O3641" s="5">
        <f t="shared" si="393"/>
        <v>4.0000000000000003E-5</v>
      </c>
      <c r="P3641" s="14">
        <f t="shared" si="394"/>
        <v>1</v>
      </c>
      <c r="Q3641" s="8">
        <f t="shared" si="395"/>
        <v>42590.677152777775</v>
      </c>
      <c r="R3641" s="8">
        <f t="shared" si="396"/>
        <v>42650.632638888885</v>
      </c>
      <c r="S3641" t="s">
        <v>8305</v>
      </c>
      <c r="T3641" t="str">
        <f t="shared" si="397"/>
        <v>theater</v>
      </c>
      <c r="U3641" t="str">
        <f t="shared" si="398"/>
        <v>musical</v>
      </c>
    </row>
    <row r="3642" spans="1:21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14">
        <f t="shared" si="392"/>
        <v>18.333333333333332</v>
      </c>
      <c r="N3642" t="b">
        <v>0</v>
      </c>
      <c r="O3642" s="5">
        <f t="shared" si="393"/>
        <v>5.5E-2</v>
      </c>
      <c r="P3642" s="14">
        <f t="shared" si="394"/>
        <v>18.333333333333332</v>
      </c>
      <c r="Q3642" s="8">
        <f t="shared" si="395"/>
        <v>42104.781597222223</v>
      </c>
      <c r="R3642" s="8">
        <f t="shared" si="396"/>
        <v>42134.781597222223</v>
      </c>
      <c r="S3642" t="s">
        <v>8305</v>
      </c>
      <c r="T3642" t="str">
        <f t="shared" si="397"/>
        <v>theater</v>
      </c>
      <c r="U3642" t="str">
        <f t="shared" si="398"/>
        <v>musical</v>
      </c>
    </row>
    <row r="3643" spans="1:21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14" t="e">
        <f t="shared" si="392"/>
        <v>#DIV/0!</v>
      </c>
      <c r="N3643" t="b">
        <v>0</v>
      </c>
      <c r="O3643" s="5">
        <f t="shared" si="393"/>
        <v>0</v>
      </c>
      <c r="P3643" s="14" t="e">
        <f t="shared" si="394"/>
        <v>#DIV/0!</v>
      </c>
      <c r="Q3643" s="8">
        <f t="shared" si="395"/>
        <v>41899.627071759263</v>
      </c>
      <c r="R3643" s="8">
        <f t="shared" si="396"/>
        <v>41917.208333333336</v>
      </c>
      <c r="S3643" t="s">
        <v>8305</v>
      </c>
      <c r="T3643" t="str">
        <f t="shared" si="397"/>
        <v>theater</v>
      </c>
      <c r="U3643" t="str">
        <f t="shared" si="398"/>
        <v>musical</v>
      </c>
    </row>
    <row r="3644" spans="1:21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14">
        <f t="shared" si="392"/>
        <v>7.5</v>
      </c>
      <c r="N3644" t="b">
        <v>0</v>
      </c>
      <c r="O3644" s="5">
        <f t="shared" si="393"/>
        <v>2.1428571428571429E-2</v>
      </c>
      <c r="P3644" s="14">
        <f t="shared" si="394"/>
        <v>7.5</v>
      </c>
      <c r="Q3644" s="8">
        <f t="shared" si="395"/>
        <v>42297.816284722227</v>
      </c>
      <c r="R3644" s="8">
        <f t="shared" si="396"/>
        <v>42338.708333333328</v>
      </c>
      <c r="S3644" t="s">
        <v>8305</v>
      </c>
      <c r="T3644" t="str">
        <f t="shared" si="397"/>
        <v>theater</v>
      </c>
      <c r="U3644" t="str">
        <f t="shared" si="398"/>
        <v>musical</v>
      </c>
    </row>
    <row r="3645" spans="1:21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14" t="e">
        <f t="shared" si="392"/>
        <v>#DIV/0!</v>
      </c>
      <c r="N3645" t="b">
        <v>0</v>
      </c>
      <c r="O3645" s="5">
        <f t="shared" si="393"/>
        <v>0</v>
      </c>
      <c r="P3645" s="14" t="e">
        <f t="shared" si="394"/>
        <v>#DIV/0!</v>
      </c>
      <c r="Q3645" s="8">
        <f t="shared" si="395"/>
        <v>42285.143969907411</v>
      </c>
      <c r="R3645" s="8">
        <f t="shared" si="396"/>
        <v>42325.185636574075</v>
      </c>
      <c r="S3645" t="s">
        <v>8305</v>
      </c>
      <c r="T3645" t="str">
        <f t="shared" si="397"/>
        <v>theater</v>
      </c>
      <c r="U3645" t="str">
        <f t="shared" si="398"/>
        <v>musical</v>
      </c>
    </row>
    <row r="3646" spans="1:21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14">
        <f t="shared" si="392"/>
        <v>68.416666666666671</v>
      </c>
      <c r="N3646" t="b">
        <v>0</v>
      </c>
      <c r="O3646" s="5">
        <f t="shared" si="393"/>
        <v>0.16420000000000001</v>
      </c>
      <c r="P3646" s="14">
        <f t="shared" si="394"/>
        <v>68.416666666666671</v>
      </c>
      <c r="Q3646" s="8">
        <f t="shared" si="395"/>
        <v>42409.241747685184</v>
      </c>
      <c r="R3646" s="8">
        <f t="shared" si="396"/>
        <v>42437.207638888889</v>
      </c>
      <c r="S3646" t="s">
        <v>8305</v>
      </c>
      <c r="T3646" t="str">
        <f t="shared" si="397"/>
        <v>theater</v>
      </c>
      <c r="U3646" t="str">
        <f t="shared" si="398"/>
        <v>musical</v>
      </c>
    </row>
    <row r="3647" spans="1:21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14">
        <f t="shared" si="392"/>
        <v>1</v>
      </c>
      <c r="N3647" t="b">
        <v>0</v>
      </c>
      <c r="O3647" s="5">
        <f t="shared" si="393"/>
        <v>1E-3</v>
      </c>
      <c r="P3647" s="14">
        <f t="shared" si="394"/>
        <v>1</v>
      </c>
      <c r="Q3647" s="8">
        <f t="shared" si="395"/>
        <v>42665.970347222217</v>
      </c>
      <c r="R3647" s="8">
        <f t="shared" si="396"/>
        <v>42696.012013888889</v>
      </c>
      <c r="S3647" t="s">
        <v>8305</v>
      </c>
      <c r="T3647" t="str">
        <f t="shared" si="397"/>
        <v>theater</v>
      </c>
      <c r="U3647" t="str">
        <f t="shared" si="398"/>
        <v>musical</v>
      </c>
    </row>
    <row r="3648" spans="1:21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14">
        <f t="shared" si="392"/>
        <v>60.125</v>
      </c>
      <c r="N3648" t="b">
        <v>0</v>
      </c>
      <c r="O3648" s="5">
        <f t="shared" si="393"/>
        <v>4.8099999999999997E-2</v>
      </c>
      <c r="P3648" s="14">
        <f t="shared" si="394"/>
        <v>60.125</v>
      </c>
      <c r="Q3648" s="8">
        <f t="shared" si="395"/>
        <v>42140.421319444446</v>
      </c>
      <c r="R3648" s="8">
        <f t="shared" si="396"/>
        <v>42171.979166666672</v>
      </c>
      <c r="S3648" t="s">
        <v>8305</v>
      </c>
      <c r="T3648" t="str">
        <f t="shared" si="397"/>
        <v>theater</v>
      </c>
      <c r="U3648" t="str">
        <f t="shared" si="398"/>
        <v>musical</v>
      </c>
    </row>
    <row r="3649" spans="1:21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14">
        <f t="shared" si="392"/>
        <v>15</v>
      </c>
      <c r="N3649" t="b">
        <v>0</v>
      </c>
      <c r="O3649" s="5">
        <f t="shared" si="393"/>
        <v>0.06</v>
      </c>
      <c r="P3649" s="14">
        <f t="shared" si="394"/>
        <v>15</v>
      </c>
      <c r="Q3649" s="8">
        <f t="shared" si="395"/>
        <v>42598.749155092592</v>
      </c>
      <c r="R3649" s="8">
        <f t="shared" si="396"/>
        <v>42643.749155092592</v>
      </c>
      <c r="S3649" t="s">
        <v>8305</v>
      </c>
      <c r="T3649" t="str">
        <f t="shared" si="397"/>
        <v>theater</v>
      </c>
      <c r="U3649" t="str">
        <f t="shared" si="398"/>
        <v>musical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14">
        <f t="shared" ref="M3650:M3713" si="399">$E3650/$L3650</f>
        <v>550.04109589041093</v>
      </c>
      <c r="N3650" t="b">
        <v>1</v>
      </c>
      <c r="O3650" s="5">
        <f t="shared" ref="O3650:O3713" si="400">E3650/D3650</f>
        <v>1.003825</v>
      </c>
      <c r="P3650" s="14">
        <f t="shared" ref="P3650:P3713" si="401">$E3650/$L3650</f>
        <v>550.04109589041093</v>
      </c>
      <c r="Q3650" s="8">
        <f t="shared" ref="Q3650:Q3713" si="402">(((J3650/60)/60)/24)+DATE(1970,1,1)</f>
        <v>41887.292187500003</v>
      </c>
      <c r="R3650" s="8">
        <f t="shared" ref="R3650:R3713" si="403">(((I3650/60)/60)/24)+DATE(1970,1,1)</f>
        <v>41917.292187500003</v>
      </c>
      <c r="S3650" t="s">
        <v>8271</v>
      </c>
      <c r="T3650" t="str">
        <f t="shared" ref="T3650:T3713" si="404">LEFT(S3650, SEARCH("/",S3650,1)-1)</f>
        <v>theater</v>
      </c>
      <c r="U3650" t="str">
        <f t="shared" ref="U3650:U3713" si="405">RIGHT(S3650,LEN(S3650)-SEARCH("/",S3650,1))</f>
        <v>plays</v>
      </c>
    </row>
    <row r="3651" spans="1:21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14">
        <f t="shared" si="399"/>
        <v>97.5</v>
      </c>
      <c r="N3651" t="b">
        <v>1</v>
      </c>
      <c r="O3651" s="5">
        <f t="shared" si="400"/>
        <v>1.04</v>
      </c>
      <c r="P3651" s="14">
        <f t="shared" si="401"/>
        <v>97.5</v>
      </c>
      <c r="Q3651" s="8">
        <f t="shared" si="402"/>
        <v>41780.712893518517</v>
      </c>
      <c r="R3651" s="8">
        <f t="shared" si="403"/>
        <v>41806.712893518517</v>
      </c>
      <c r="S3651" t="s">
        <v>8271</v>
      </c>
      <c r="T3651" t="str">
        <f t="shared" si="404"/>
        <v>theater</v>
      </c>
      <c r="U3651" t="str">
        <f t="shared" si="405"/>
        <v>plays</v>
      </c>
    </row>
    <row r="3652" spans="1:21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14">
        <f t="shared" si="399"/>
        <v>29.411764705882351</v>
      </c>
      <c r="N3652" t="b">
        <v>1</v>
      </c>
      <c r="O3652" s="5">
        <f t="shared" si="400"/>
        <v>1</v>
      </c>
      <c r="P3652" s="14">
        <f t="shared" si="401"/>
        <v>29.411764705882351</v>
      </c>
      <c r="Q3652" s="8">
        <f t="shared" si="402"/>
        <v>42381.478981481487</v>
      </c>
      <c r="R3652" s="8">
        <f t="shared" si="403"/>
        <v>42402.478981481487</v>
      </c>
      <c r="S3652" t="s">
        <v>8271</v>
      </c>
      <c r="T3652" t="str">
        <f t="shared" si="404"/>
        <v>theater</v>
      </c>
      <c r="U3652" t="str">
        <f t="shared" si="405"/>
        <v>plays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14">
        <f t="shared" si="399"/>
        <v>57.777777777777779</v>
      </c>
      <c r="N3653" t="b">
        <v>1</v>
      </c>
      <c r="O3653" s="5">
        <f t="shared" si="400"/>
        <v>1.04</v>
      </c>
      <c r="P3653" s="14">
        <f t="shared" si="401"/>
        <v>57.777777777777779</v>
      </c>
      <c r="Q3653" s="8">
        <f t="shared" si="402"/>
        <v>41828.646319444444</v>
      </c>
      <c r="R3653" s="8">
        <f t="shared" si="403"/>
        <v>41861.665972222225</v>
      </c>
      <c r="S3653" t="s">
        <v>8271</v>
      </c>
      <c r="T3653" t="str">
        <f t="shared" si="404"/>
        <v>theater</v>
      </c>
      <c r="U3653" t="str">
        <f t="shared" si="405"/>
        <v>plays</v>
      </c>
    </row>
    <row r="3654" spans="1:21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14">
        <f t="shared" si="399"/>
        <v>44.235294117647058</v>
      </c>
      <c r="N3654" t="b">
        <v>1</v>
      </c>
      <c r="O3654" s="5">
        <f t="shared" si="400"/>
        <v>2.5066666666666668</v>
      </c>
      <c r="P3654" s="14">
        <f t="shared" si="401"/>
        <v>44.235294117647058</v>
      </c>
      <c r="Q3654" s="8">
        <f t="shared" si="402"/>
        <v>42596.644699074073</v>
      </c>
      <c r="R3654" s="8">
        <f t="shared" si="403"/>
        <v>42607.165972222225</v>
      </c>
      <c r="S3654" t="s">
        <v>8271</v>
      </c>
      <c r="T3654" t="str">
        <f t="shared" si="404"/>
        <v>theater</v>
      </c>
      <c r="U3654" t="str">
        <f t="shared" si="405"/>
        <v>plays</v>
      </c>
    </row>
    <row r="3655" spans="1:21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14">
        <f t="shared" si="399"/>
        <v>60.909090909090907</v>
      </c>
      <c r="N3655" t="b">
        <v>1</v>
      </c>
      <c r="O3655" s="5">
        <f t="shared" si="400"/>
        <v>1.0049999999999999</v>
      </c>
      <c r="P3655" s="14">
        <f t="shared" si="401"/>
        <v>60.909090909090907</v>
      </c>
      <c r="Q3655" s="8">
        <f t="shared" si="402"/>
        <v>42191.363506944443</v>
      </c>
      <c r="R3655" s="8">
        <f t="shared" si="403"/>
        <v>42221.363506944443</v>
      </c>
      <c r="S3655" t="s">
        <v>8271</v>
      </c>
      <c r="T3655" t="str">
        <f t="shared" si="404"/>
        <v>theater</v>
      </c>
      <c r="U3655" t="str">
        <f t="shared" si="405"/>
        <v>plays</v>
      </c>
    </row>
    <row r="3656" spans="1:21" ht="28.8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14">
        <f t="shared" si="399"/>
        <v>68.84210526315789</v>
      </c>
      <c r="N3656" t="b">
        <v>1</v>
      </c>
      <c r="O3656" s="5">
        <f t="shared" si="400"/>
        <v>1.744</v>
      </c>
      <c r="P3656" s="14">
        <f t="shared" si="401"/>
        <v>68.84210526315789</v>
      </c>
      <c r="Q3656" s="8">
        <f t="shared" si="402"/>
        <v>42440.416504629626</v>
      </c>
      <c r="R3656" s="8">
        <f t="shared" si="403"/>
        <v>42463.708333333328</v>
      </c>
      <c r="S3656" t="s">
        <v>8271</v>
      </c>
      <c r="T3656" t="str">
        <f t="shared" si="404"/>
        <v>theater</v>
      </c>
      <c r="U3656" t="str">
        <f t="shared" si="405"/>
        <v>plays</v>
      </c>
    </row>
    <row r="3657" spans="1:21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14">
        <f t="shared" si="399"/>
        <v>73.582278481012665</v>
      </c>
      <c r="N3657" t="b">
        <v>1</v>
      </c>
      <c r="O3657" s="5">
        <f t="shared" si="400"/>
        <v>1.1626000000000001</v>
      </c>
      <c r="P3657" s="14">
        <f t="shared" si="401"/>
        <v>73.582278481012665</v>
      </c>
      <c r="Q3657" s="8">
        <f t="shared" si="402"/>
        <v>42173.803217592591</v>
      </c>
      <c r="R3657" s="8">
        <f t="shared" si="403"/>
        <v>42203.290972222225</v>
      </c>
      <c r="S3657" t="s">
        <v>8271</v>
      </c>
      <c r="T3657" t="str">
        <f t="shared" si="404"/>
        <v>theater</v>
      </c>
      <c r="U3657" t="str">
        <f t="shared" si="405"/>
        <v>plays</v>
      </c>
    </row>
    <row r="3658" spans="1:21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14">
        <f t="shared" si="399"/>
        <v>115.02173913043478</v>
      </c>
      <c r="N3658" t="b">
        <v>1</v>
      </c>
      <c r="O3658" s="5">
        <f t="shared" si="400"/>
        <v>1.0582</v>
      </c>
      <c r="P3658" s="14">
        <f t="shared" si="401"/>
        <v>115.02173913043478</v>
      </c>
      <c r="Q3658" s="8">
        <f t="shared" si="402"/>
        <v>42737.910138888896</v>
      </c>
      <c r="R3658" s="8">
        <f t="shared" si="403"/>
        <v>42767.957638888889</v>
      </c>
      <c r="S3658" t="s">
        <v>8271</v>
      </c>
      <c r="T3658" t="str">
        <f t="shared" si="404"/>
        <v>theater</v>
      </c>
      <c r="U3658" t="str">
        <f t="shared" si="405"/>
        <v>plays</v>
      </c>
    </row>
    <row r="3659" spans="1:21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14">
        <f t="shared" si="399"/>
        <v>110.75</v>
      </c>
      <c r="N3659" t="b">
        <v>1</v>
      </c>
      <c r="O3659" s="5">
        <f t="shared" si="400"/>
        <v>1.1074999999999999</v>
      </c>
      <c r="P3659" s="14">
        <f t="shared" si="401"/>
        <v>110.75</v>
      </c>
      <c r="Q3659" s="8">
        <f t="shared" si="402"/>
        <v>42499.629849537043</v>
      </c>
      <c r="R3659" s="8">
        <f t="shared" si="403"/>
        <v>42522.904166666667</v>
      </c>
      <c r="S3659" t="s">
        <v>8271</v>
      </c>
      <c r="T3659" t="str">
        <f t="shared" si="404"/>
        <v>theater</v>
      </c>
      <c r="U3659" t="str">
        <f t="shared" si="405"/>
        <v>plays</v>
      </c>
    </row>
    <row r="3660" spans="1:2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14">
        <f t="shared" si="399"/>
        <v>75.5</v>
      </c>
      <c r="N3660" t="b">
        <v>1</v>
      </c>
      <c r="O3660" s="5">
        <f t="shared" si="400"/>
        <v>1.0066666666666666</v>
      </c>
      <c r="P3660" s="14">
        <f t="shared" si="401"/>
        <v>75.5</v>
      </c>
      <c r="Q3660" s="8">
        <f t="shared" si="402"/>
        <v>41775.858564814815</v>
      </c>
      <c r="R3660" s="8">
        <f t="shared" si="403"/>
        <v>41822.165972222225</v>
      </c>
      <c r="S3660" t="s">
        <v>8271</v>
      </c>
      <c r="T3660" t="str">
        <f t="shared" si="404"/>
        <v>theater</v>
      </c>
      <c r="U3660" t="str">
        <f t="shared" si="405"/>
        <v>plays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14">
        <f t="shared" si="399"/>
        <v>235.46153846153845</v>
      </c>
      <c r="N3661" t="b">
        <v>1</v>
      </c>
      <c r="O3661" s="5">
        <f t="shared" si="400"/>
        <v>1.0203333333333333</v>
      </c>
      <c r="P3661" s="14">
        <f t="shared" si="401"/>
        <v>235.46153846153845</v>
      </c>
      <c r="Q3661" s="8">
        <f t="shared" si="402"/>
        <v>42055.277199074073</v>
      </c>
      <c r="R3661" s="8">
        <f t="shared" si="403"/>
        <v>42082.610416666663</v>
      </c>
      <c r="S3661" t="s">
        <v>8271</v>
      </c>
      <c r="T3661" t="str">
        <f t="shared" si="404"/>
        <v>theater</v>
      </c>
      <c r="U3661" t="str">
        <f t="shared" si="405"/>
        <v>plays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14">
        <f t="shared" si="399"/>
        <v>11.363636363636363</v>
      </c>
      <c r="N3662" t="b">
        <v>1</v>
      </c>
      <c r="O3662" s="5">
        <f t="shared" si="400"/>
        <v>1</v>
      </c>
      <c r="P3662" s="14">
        <f t="shared" si="401"/>
        <v>11.363636363636363</v>
      </c>
      <c r="Q3662" s="8">
        <f t="shared" si="402"/>
        <v>41971.881076388891</v>
      </c>
      <c r="R3662" s="8">
        <f t="shared" si="403"/>
        <v>41996.881076388891</v>
      </c>
      <c r="S3662" t="s">
        <v>8271</v>
      </c>
      <c r="T3662" t="str">
        <f t="shared" si="404"/>
        <v>theater</v>
      </c>
      <c r="U3662" t="str">
        <f t="shared" si="405"/>
        <v>plays</v>
      </c>
    </row>
    <row r="3663" spans="1:21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14">
        <f t="shared" si="399"/>
        <v>92.5</v>
      </c>
      <c r="N3663" t="b">
        <v>1</v>
      </c>
      <c r="O3663" s="5">
        <f t="shared" si="400"/>
        <v>1.1100000000000001</v>
      </c>
      <c r="P3663" s="14">
        <f t="shared" si="401"/>
        <v>92.5</v>
      </c>
      <c r="Q3663" s="8">
        <f t="shared" si="402"/>
        <v>42447.896666666667</v>
      </c>
      <c r="R3663" s="8">
        <f t="shared" si="403"/>
        <v>42470.166666666672</v>
      </c>
      <c r="S3663" t="s">
        <v>8271</v>
      </c>
      <c r="T3663" t="str">
        <f t="shared" si="404"/>
        <v>theater</v>
      </c>
      <c r="U3663" t="str">
        <f t="shared" si="405"/>
        <v>plays</v>
      </c>
    </row>
    <row r="3664" spans="1:21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14">
        <f t="shared" si="399"/>
        <v>202.85</v>
      </c>
      <c r="N3664" t="b">
        <v>1</v>
      </c>
      <c r="O3664" s="5">
        <f t="shared" si="400"/>
        <v>1.0142500000000001</v>
      </c>
      <c r="P3664" s="14">
        <f t="shared" si="401"/>
        <v>202.85</v>
      </c>
      <c r="Q3664" s="8">
        <f t="shared" si="402"/>
        <v>42064.220069444447</v>
      </c>
      <c r="R3664" s="8">
        <f t="shared" si="403"/>
        <v>42094.178402777776</v>
      </c>
      <c r="S3664" t="s">
        <v>8271</v>
      </c>
      <c r="T3664" t="str">
        <f t="shared" si="404"/>
        <v>theater</v>
      </c>
      <c r="U3664" t="str">
        <f t="shared" si="405"/>
        <v>plays</v>
      </c>
    </row>
    <row r="3665" spans="1:21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14">
        <f t="shared" si="399"/>
        <v>26</v>
      </c>
      <c r="N3665" t="b">
        <v>1</v>
      </c>
      <c r="O3665" s="5">
        <f t="shared" si="400"/>
        <v>1.04</v>
      </c>
      <c r="P3665" s="14">
        <f t="shared" si="401"/>
        <v>26</v>
      </c>
      <c r="Q3665" s="8">
        <f t="shared" si="402"/>
        <v>42665.451736111107</v>
      </c>
      <c r="R3665" s="8">
        <f t="shared" si="403"/>
        <v>42725.493402777778</v>
      </c>
      <c r="S3665" t="s">
        <v>8271</v>
      </c>
      <c r="T3665" t="str">
        <f t="shared" si="404"/>
        <v>theater</v>
      </c>
      <c r="U3665" t="str">
        <f t="shared" si="405"/>
        <v>plays</v>
      </c>
    </row>
    <row r="3666" spans="1:21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14">
        <f t="shared" si="399"/>
        <v>46.05263157894737</v>
      </c>
      <c r="N3666" t="b">
        <v>1</v>
      </c>
      <c r="O3666" s="5">
        <f t="shared" si="400"/>
        <v>1.09375</v>
      </c>
      <c r="P3666" s="14">
        <f t="shared" si="401"/>
        <v>46.05263157894737</v>
      </c>
      <c r="Q3666" s="8">
        <f t="shared" si="402"/>
        <v>42523.248715277776</v>
      </c>
      <c r="R3666" s="8">
        <f t="shared" si="403"/>
        <v>42537.248715277776</v>
      </c>
      <c r="S3666" t="s">
        <v>8271</v>
      </c>
      <c r="T3666" t="str">
        <f t="shared" si="404"/>
        <v>theater</v>
      </c>
      <c r="U3666" t="str">
        <f t="shared" si="405"/>
        <v>plays</v>
      </c>
    </row>
    <row r="3667" spans="1:21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14">
        <f t="shared" si="399"/>
        <v>51</v>
      </c>
      <c r="N3667" t="b">
        <v>1</v>
      </c>
      <c r="O3667" s="5">
        <f t="shared" si="400"/>
        <v>1.1516129032258065</v>
      </c>
      <c r="P3667" s="14">
        <f t="shared" si="401"/>
        <v>51</v>
      </c>
      <c r="Q3667" s="8">
        <f t="shared" si="402"/>
        <v>42294.808124999996</v>
      </c>
      <c r="R3667" s="8">
        <f t="shared" si="403"/>
        <v>42305.829166666663</v>
      </c>
      <c r="S3667" t="s">
        <v>8271</v>
      </c>
      <c r="T3667" t="str">
        <f t="shared" si="404"/>
        <v>theater</v>
      </c>
      <c r="U3667" t="str">
        <f t="shared" si="405"/>
        <v>plays</v>
      </c>
    </row>
    <row r="3668" spans="1:2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14">
        <f t="shared" si="399"/>
        <v>31.578947368421051</v>
      </c>
      <c r="N3668" t="b">
        <v>1</v>
      </c>
      <c r="O3668" s="5">
        <f t="shared" si="400"/>
        <v>1</v>
      </c>
      <c r="P3668" s="14">
        <f t="shared" si="401"/>
        <v>31.578947368421051</v>
      </c>
      <c r="Q3668" s="8">
        <f t="shared" si="402"/>
        <v>41822.90488425926</v>
      </c>
      <c r="R3668" s="8">
        <f t="shared" si="403"/>
        <v>41844.291666666664</v>
      </c>
      <c r="S3668" t="s">
        <v>8271</v>
      </c>
      <c r="T3668" t="str">
        <f t="shared" si="404"/>
        <v>theater</v>
      </c>
      <c r="U3668" t="str">
        <f t="shared" si="405"/>
        <v>plays</v>
      </c>
    </row>
    <row r="3669" spans="1:21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14">
        <f t="shared" si="399"/>
        <v>53.363965517241382</v>
      </c>
      <c r="N3669" t="b">
        <v>1</v>
      </c>
      <c r="O3669" s="5">
        <f t="shared" si="400"/>
        <v>1.0317033333333334</v>
      </c>
      <c r="P3669" s="14">
        <f t="shared" si="401"/>
        <v>53.363965517241382</v>
      </c>
      <c r="Q3669" s="8">
        <f t="shared" si="402"/>
        <v>42173.970127314817</v>
      </c>
      <c r="R3669" s="8">
        <f t="shared" si="403"/>
        <v>42203.970127314817</v>
      </c>
      <c r="S3669" t="s">
        <v>8271</v>
      </c>
      <c r="T3669" t="str">
        <f t="shared" si="404"/>
        <v>theater</v>
      </c>
      <c r="U3669" t="str">
        <f t="shared" si="405"/>
        <v>plays</v>
      </c>
    </row>
    <row r="3670" spans="1:21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14">
        <f t="shared" si="399"/>
        <v>36.964285714285715</v>
      </c>
      <c r="N3670" t="b">
        <v>1</v>
      </c>
      <c r="O3670" s="5">
        <f t="shared" si="400"/>
        <v>1.0349999999999999</v>
      </c>
      <c r="P3670" s="14">
        <f t="shared" si="401"/>
        <v>36.964285714285715</v>
      </c>
      <c r="Q3670" s="8">
        <f t="shared" si="402"/>
        <v>42185.556157407409</v>
      </c>
      <c r="R3670" s="8">
        <f t="shared" si="403"/>
        <v>42208.772916666669</v>
      </c>
      <c r="S3670" t="s">
        <v>8271</v>
      </c>
      <c r="T3670" t="str">
        <f t="shared" si="404"/>
        <v>theater</v>
      </c>
      <c r="U3670" t="str">
        <f t="shared" si="405"/>
        <v>plays</v>
      </c>
    </row>
    <row r="3671" spans="1:21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14">
        <f t="shared" si="399"/>
        <v>81.294117647058826</v>
      </c>
      <c r="N3671" t="b">
        <v>1</v>
      </c>
      <c r="O3671" s="5">
        <f t="shared" si="400"/>
        <v>1.3819999999999999</v>
      </c>
      <c r="P3671" s="14">
        <f t="shared" si="401"/>
        <v>81.294117647058826</v>
      </c>
      <c r="Q3671" s="8">
        <f t="shared" si="402"/>
        <v>42136.675196759257</v>
      </c>
      <c r="R3671" s="8">
        <f t="shared" si="403"/>
        <v>42166.675196759257</v>
      </c>
      <c r="S3671" t="s">
        <v>8271</v>
      </c>
      <c r="T3671" t="str">
        <f t="shared" si="404"/>
        <v>theater</v>
      </c>
      <c r="U3671" t="str">
        <f t="shared" si="405"/>
        <v>plays</v>
      </c>
    </row>
    <row r="3672" spans="1:21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14">
        <f t="shared" si="399"/>
        <v>20.083333333333332</v>
      </c>
      <c r="N3672" t="b">
        <v>1</v>
      </c>
      <c r="O3672" s="5">
        <f t="shared" si="400"/>
        <v>1.0954545454545455</v>
      </c>
      <c r="P3672" s="14">
        <f t="shared" si="401"/>
        <v>20.083333333333332</v>
      </c>
      <c r="Q3672" s="8">
        <f t="shared" si="402"/>
        <v>42142.514016203699</v>
      </c>
      <c r="R3672" s="8">
        <f t="shared" si="403"/>
        <v>42155.958333333328</v>
      </c>
      <c r="S3672" t="s">
        <v>8271</v>
      </c>
      <c r="T3672" t="str">
        <f t="shared" si="404"/>
        <v>theater</v>
      </c>
      <c r="U3672" t="str">
        <f t="shared" si="405"/>
        <v>plays</v>
      </c>
    </row>
    <row r="3673" spans="1:21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14">
        <f t="shared" si="399"/>
        <v>88.25</v>
      </c>
      <c r="N3673" t="b">
        <v>1</v>
      </c>
      <c r="O3673" s="5">
        <f t="shared" si="400"/>
        <v>1.0085714285714287</v>
      </c>
      <c r="P3673" s="14">
        <f t="shared" si="401"/>
        <v>88.25</v>
      </c>
      <c r="Q3673" s="8">
        <f t="shared" si="402"/>
        <v>41820.62809027778</v>
      </c>
      <c r="R3673" s="8">
        <f t="shared" si="403"/>
        <v>41841.165972222225</v>
      </c>
      <c r="S3673" t="s">
        <v>8271</v>
      </c>
      <c r="T3673" t="str">
        <f t="shared" si="404"/>
        <v>theater</v>
      </c>
      <c r="U3673" t="str">
        <f t="shared" si="405"/>
        <v>plays</v>
      </c>
    </row>
    <row r="3674" spans="1:21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14">
        <f t="shared" si="399"/>
        <v>53.438596491228068</v>
      </c>
      <c r="N3674" t="b">
        <v>1</v>
      </c>
      <c r="O3674" s="5">
        <f t="shared" si="400"/>
        <v>1.0153333333333334</v>
      </c>
      <c r="P3674" s="14">
        <f t="shared" si="401"/>
        <v>53.438596491228068</v>
      </c>
      <c r="Q3674" s="8">
        <f t="shared" si="402"/>
        <v>41878.946574074071</v>
      </c>
      <c r="R3674" s="8">
        <f t="shared" si="403"/>
        <v>41908.946574074071</v>
      </c>
      <c r="S3674" t="s">
        <v>8271</v>
      </c>
      <c r="T3674" t="str">
        <f t="shared" si="404"/>
        <v>theater</v>
      </c>
      <c r="U3674" t="str">
        <f t="shared" si="405"/>
        <v>plays</v>
      </c>
    </row>
    <row r="3675" spans="1:21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14">
        <f t="shared" si="399"/>
        <v>39.868421052631582</v>
      </c>
      <c r="N3675" t="b">
        <v>1</v>
      </c>
      <c r="O3675" s="5">
        <f t="shared" si="400"/>
        <v>1.13625</v>
      </c>
      <c r="P3675" s="14">
        <f t="shared" si="401"/>
        <v>39.868421052631582</v>
      </c>
      <c r="Q3675" s="8">
        <f t="shared" si="402"/>
        <v>41914.295104166667</v>
      </c>
      <c r="R3675" s="8">
        <f t="shared" si="403"/>
        <v>41948.536111111112</v>
      </c>
      <c r="S3675" t="s">
        <v>8271</v>
      </c>
      <c r="T3675" t="str">
        <f t="shared" si="404"/>
        <v>theater</v>
      </c>
      <c r="U3675" t="str">
        <f t="shared" si="405"/>
        <v>plays</v>
      </c>
    </row>
    <row r="3676" spans="1:21" ht="28.8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14">
        <f t="shared" si="399"/>
        <v>145.16129032258064</v>
      </c>
      <c r="N3676" t="b">
        <v>1</v>
      </c>
      <c r="O3676" s="5">
        <f t="shared" si="400"/>
        <v>1</v>
      </c>
      <c r="P3676" s="14">
        <f t="shared" si="401"/>
        <v>145.16129032258064</v>
      </c>
      <c r="Q3676" s="8">
        <f t="shared" si="402"/>
        <v>42556.873020833329</v>
      </c>
      <c r="R3676" s="8">
        <f t="shared" si="403"/>
        <v>42616.873020833329</v>
      </c>
      <c r="S3676" t="s">
        <v>8271</v>
      </c>
      <c r="T3676" t="str">
        <f t="shared" si="404"/>
        <v>theater</v>
      </c>
      <c r="U3676" t="str">
        <f t="shared" si="405"/>
        <v>plays</v>
      </c>
    </row>
    <row r="3677" spans="1:21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14">
        <f t="shared" si="399"/>
        <v>23.333333333333332</v>
      </c>
      <c r="N3677" t="b">
        <v>1</v>
      </c>
      <c r="O3677" s="5">
        <f t="shared" si="400"/>
        <v>1.4</v>
      </c>
      <c r="P3677" s="14">
        <f t="shared" si="401"/>
        <v>23.333333333333332</v>
      </c>
      <c r="Q3677" s="8">
        <f t="shared" si="402"/>
        <v>42493.597013888888</v>
      </c>
      <c r="R3677" s="8">
        <f t="shared" si="403"/>
        <v>42505.958333333328</v>
      </c>
      <c r="S3677" t="s">
        <v>8271</v>
      </c>
      <c r="T3677" t="str">
        <f t="shared" si="404"/>
        <v>theater</v>
      </c>
      <c r="U3677" t="str">
        <f t="shared" si="405"/>
        <v>plays</v>
      </c>
    </row>
    <row r="3678" spans="1:21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14">
        <f t="shared" si="399"/>
        <v>64.375</v>
      </c>
      <c r="N3678" t="b">
        <v>1</v>
      </c>
      <c r="O3678" s="5">
        <f t="shared" si="400"/>
        <v>1.2875000000000001</v>
      </c>
      <c r="P3678" s="14">
        <f t="shared" si="401"/>
        <v>64.375</v>
      </c>
      <c r="Q3678" s="8">
        <f t="shared" si="402"/>
        <v>41876.815787037034</v>
      </c>
      <c r="R3678" s="8">
        <f t="shared" si="403"/>
        <v>41894.815787037034</v>
      </c>
      <c r="S3678" t="s">
        <v>8271</v>
      </c>
      <c r="T3678" t="str">
        <f t="shared" si="404"/>
        <v>theater</v>
      </c>
      <c r="U3678" t="str">
        <f t="shared" si="405"/>
        <v>plays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14">
        <f t="shared" si="399"/>
        <v>62.052763819095475</v>
      </c>
      <c r="N3679" t="b">
        <v>1</v>
      </c>
      <c r="O3679" s="5">
        <f t="shared" si="400"/>
        <v>1.0290416666666666</v>
      </c>
      <c r="P3679" s="14">
        <f t="shared" si="401"/>
        <v>62.052763819095475</v>
      </c>
      <c r="Q3679" s="8">
        <f t="shared" si="402"/>
        <v>41802.574282407404</v>
      </c>
      <c r="R3679" s="8">
        <f t="shared" si="403"/>
        <v>41823.165972222225</v>
      </c>
      <c r="S3679" t="s">
        <v>8271</v>
      </c>
      <c r="T3679" t="str">
        <f t="shared" si="404"/>
        <v>theater</v>
      </c>
      <c r="U3679" t="str">
        <f t="shared" si="405"/>
        <v>plays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14">
        <f t="shared" si="399"/>
        <v>66.129032258064512</v>
      </c>
      <c r="N3680" t="b">
        <v>1</v>
      </c>
      <c r="O3680" s="5">
        <f t="shared" si="400"/>
        <v>1.0249999999999999</v>
      </c>
      <c r="P3680" s="14">
        <f t="shared" si="401"/>
        <v>66.129032258064512</v>
      </c>
      <c r="Q3680" s="8">
        <f t="shared" si="402"/>
        <v>42120.531226851846</v>
      </c>
      <c r="R3680" s="8">
        <f t="shared" si="403"/>
        <v>42155.531226851846</v>
      </c>
      <c r="S3680" t="s">
        <v>8271</v>
      </c>
      <c r="T3680" t="str">
        <f t="shared" si="404"/>
        <v>theater</v>
      </c>
      <c r="U3680" t="str">
        <f t="shared" si="405"/>
        <v>plays</v>
      </c>
    </row>
    <row r="3681" spans="1:21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14">
        <f t="shared" si="399"/>
        <v>73.400000000000006</v>
      </c>
      <c r="N3681" t="b">
        <v>1</v>
      </c>
      <c r="O3681" s="5">
        <f t="shared" si="400"/>
        <v>1.101</v>
      </c>
      <c r="P3681" s="14">
        <f t="shared" si="401"/>
        <v>73.400000000000006</v>
      </c>
      <c r="Q3681" s="8">
        <f t="shared" si="402"/>
        <v>41786.761354166665</v>
      </c>
      <c r="R3681" s="8">
        <f t="shared" si="403"/>
        <v>41821.207638888889</v>
      </c>
      <c r="S3681" t="s">
        <v>8271</v>
      </c>
      <c r="T3681" t="str">
        <f t="shared" si="404"/>
        <v>theater</v>
      </c>
      <c r="U3681" t="str">
        <f t="shared" si="405"/>
        <v>plays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14">
        <f t="shared" si="399"/>
        <v>99.5</v>
      </c>
      <c r="N3682" t="b">
        <v>1</v>
      </c>
      <c r="O3682" s="5">
        <f t="shared" si="400"/>
        <v>1.1276666666666666</v>
      </c>
      <c r="P3682" s="14">
        <f t="shared" si="401"/>
        <v>99.5</v>
      </c>
      <c r="Q3682" s="8">
        <f t="shared" si="402"/>
        <v>42627.454097222217</v>
      </c>
      <c r="R3682" s="8">
        <f t="shared" si="403"/>
        <v>42648.454097222217</v>
      </c>
      <c r="S3682" t="s">
        <v>8271</v>
      </c>
      <c r="T3682" t="str">
        <f t="shared" si="404"/>
        <v>theater</v>
      </c>
      <c r="U3682" t="str">
        <f t="shared" si="405"/>
        <v>plays</v>
      </c>
    </row>
    <row r="3683" spans="1:21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14">
        <f t="shared" si="399"/>
        <v>62.166666666666664</v>
      </c>
      <c r="N3683" t="b">
        <v>1</v>
      </c>
      <c r="O3683" s="5">
        <f t="shared" si="400"/>
        <v>1.119</v>
      </c>
      <c r="P3683" s="14">
        <f t="shared" si="401"/>
        <v>62.166666666666664</v>
      </c>
      <c r="Q3683" s="8">
        <f t="shared" si="402"/>
        <v>42374.651504629626</v>
      </c>
      <c r="R3683" s="8">
        <f t="shared" si="403"/>
        <v>42384.651504629626</v>
      </c>
      <c r="S3683" t="s">
        <v>8271</v>
      </c>
      <c r="T3683" t="str">
        <f t="shared" si="404"/>
        <v>theater</v>
      </c>
      <c r="U3683" t="str">
        <f t="shared" si="405"/>
        <v>plays</v>
      </c>
    </row>
    <row r="3684" spans="1:21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14">
        <f t="shared" si="399"/>
        <v>62.328358208955223</v>
      </c>
      <c r="N3684" t="b">
        <v>1</v>
      </c>
      <c r="O3684" s="5">
        <f t="shared" si="400"/>
        <v>1.3919999999999999</v>
      </c>
      <c r="P3684" s="14">
        <f t="shared" si="401"/>
        <v>62.328358208955223</v>
      </c>
      <c r="Q3684" s="8">
        <f t="shared" si="402"/>
        <v>41772.685393518521</v>
      </c>
      <c r="R3684" s="8">
        <f t="shared" si="403"/>
        <v>41806.290972222225</v>
      </c>
      <c r="S3684" t="s">
        <v>8271</v>
      </c>
      <c r="T3684" t="str">
        <f t="shared" si="404"/>
        <v>theater</v>
      </c>
      <c r="U3684" t="str">
        <f t="shared" si="405"/>
        <v>plays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14">
        <f t="shared" si="399"/>
        <v>58.787878787878789</v>
      </c>
      <c r="N3685" t="b">
        <v>1</v>
      </c>
      <c r="O3685" s="5">
        <f t="shared" si="400"/>
        <v>1.1085714285714285</v>
      </c>
      <c r="P3685" s="14">
        <f t="shared" si="401"/>
        <v>58.787878787878789</v>
      </c>
      <c r="Q3685" s="8">
        <f t="shared" si="402"/>
        <v>42633.116851851853</v>
      </c>
      <c r="R3685" s="8">
        <f t="shared" si="403"/>
        <v>42663.116851851853</v>
      </c>
      <c r="S3685" t="s">
        <v>8271</v>
      </c>
      <c r="T3685" t="str">
        <f t="shared" si="404"/>
        <v>theater</v>
      </c>
      <c r="U3685" t="str">
        <f t="shared" si="405"/>
        <v>plays</v>
      </c>
    </row>
    <row r="3686" spans="1:21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14">
        <f t="shared" si="399"/>
        <v>45.347826086956523</v>
      </c>
      <c r="N3686" t="b">
        <v>1</v>
      </c>
      <c r="O3686" s="5">
        <f t="shared" si="400"/>
        <v>1.3906666666666667</v>
      </c>
      <c r="P3686" s="14">
        <f t="shared" si="401"/>
        <v>45.347826086956523</v>
      </c>
      <c r="Q3686" s="8">
        <f t="shared" si="402"/>
        <v>42219.180393518516</v>
      </c>
      <c r="R3686" s="8">
        <f t="shared" si="403"/>
        <v>42249.180393518516</v>
      </c>
      <c r="S3686" t="s">
        <v>8271</v>
      </c>
      <c r="T3686" t="str">
        <f t="shared" si="404"/>
        <v>theater</v>
      </c>
      <c r="U3686" t="str">
        <f t="shared" si="405"/>
        <v>plays</v>
      </c>
    </row>
    <row r="3687" spans="1:21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14">
        <f t="shared" si="399"/>
        <v>41.944444444444443</v>
      </c>
      <c r="N3687" t="b">
        <v>1</v>
      </c>
      <c r="O3687" s="5">
        <f t="shared" si="400"/>
        <v>1.0569999999999999</v>
      </c>
      <c r="P3687" s="14">
        <f t="shared" si="401"/>
        <v>41.944444444444443</v>
      </c>
      <c r="Q3687" s="8">
        <f t="shared" si="402"/>
        <v>41753.593275462961</v>
      </c>
      <c r="R3687" s="8">
        <f t="shared" si="403"/>
        <v>41778.875</v>
      </c>
      <c r="S3687" t="s">
        <v>8271</v>
      </c>
      <c r="T3687" t="str">
        <f t="shared" si="404"/>
        <v>theater</v>
      </c>
      <c r="U3687" t="str">
        <f t="shared" si="405"/>
        <v>plays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14">
        <f t="shared" si="399"/>
        <v>59.166666666666664</v>
      </c>
      <c r="N3688" t="b">
        <v>1</v>
      </c>
      <c r="O3688" s="5">
        <f t="shared" si="400"/>
        <v>1.0142857142857142</v>
      </c>
      <c r="P3688" s="14">
        <f t="shared" si="401"/>
        <v>59.166666666666664</v>
      </c>
      <c r="Q3688" s="8">
        <f t="shared" si="402"/>
        <v>42230.662731481483</v>
      </c>
      <c r="R3688" s="8">
        <f t="shared" si="403"/>
        <v>42245.165972222225</v>
      </c>
      <c r="S3688" t="s">
        <v>8271</v>
      </c>
      <c r="T3688" t="str">
        <f t="shared" si="404"/>
        <v>theater</v>
      </c>
      <c r="U3688" t="str">
        <f t="shared" si="405"/>
        <v>plays</v>
      </c>
    </row>
    <row r="3689" spans="1:21" ht="28.8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14">
        <f t="shared" si="399"/>
        <v>200.49</v>
      </c>
      <c r="N3689" t="b">
        <v>1</v>
      </c>
      <c r="O3689" s="5">
        <f t="shared" si="400"/>
        <v>1.0024500000000001</v>
      </c>
      <c r="P3689" s="14">
        <f t="shared" si="401"/>
        <v>200.49</v>
      </c>
      <c r="Q3689" s="8">
        <f t="shared" si="402"/>
        <v>41787.218229166669</v>
      </c>
      <c r="R3689" s="8">
        <f t="shared" si="403"/>
        <v>41817.218229166669</v>
      </c>
      <c r="S3689" t="s">
        <v>8271</v>
      </c>
      <c r="T3689" t="str">
        <f t="shared" si="404"/>
        <v>theater</v>
      </c>
      <c r="U3689" t="str">
        <f t="shared" si="405"/>
        <v>plays</v>
      </c>
    </row>
    <row r="3690" spans="1:21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14">
        <f t="shared" si="399"/>
        <v>83.974358974358978</v>
      </c>
      <c r="N3690" t="b">
        <v>1</v>
      </c>
      <c r="O3690" s="5">
        <f t="shared" si="400"/>
        <v>1.0916666666666666</v>
      </c>
      <c r="P3690" s="14">
        <f t="shared" si="401"/>
        <v>83.974358974358978</v>
      </c>
      <c r="Q3690" s="8">
        <f t="shared" si="402"/>
        <v>41829.787083333329</v>
      </c>
      <c r="R3690" s="8">
        <f t="shared" si="403"/>
        <v>41859.787083333329</v>
      </c>
      <c r="S3690" t="s">
        <v>8271</v>
      </c>
      <c r="T3690" t="str">
        <f t="shared" si="404"/>
        <v>theater</v>
      </c>
      <c r="U3690" t="str">
        <f t="shared" si="405"/>
        <v>plays</v>
      </c>
    </row>
    <row r="3691" spans="1:21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14">
        <f t="shared" si="399"/>
        <v>57.258064516129032</v>
      </c>
      <c r="N3691" t="b">
        <v>1</v>
      </c>
      <c r="O3691" s="5">
        <f t="shared" si="400"/>
        <v>1.1833333333333333</v>
      </c>
      <c r="P3691" s="14">
        <f t="shared" si="401"/>
        <v>57.258064516129032</v>
      </c>
      <c r="Q3691" s="8">
        <f t="shared" si="402"/>
        <v>42147.826840277776</v>
      </c>
      <c r="R3691" s="8">
        <f t="shared" si="403"/>
        <v>42176.934027777781</v>
      </c>
      <c r="S3691" t="s">
        <v>8271</v>
      </c>
      <c r="T3691" t="str">
        <f t="shared" si="404"/>
        <v>theater</v>
      </c>
      <c r="U3691" t="str">
        <f t="shared" si="405"/>
        <v>plays</v>
      </c>
    </row>
    <row r="3692" spans="1:21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14">
        <f t="shared" si="399"/>
        <v>58.064516129032256</v>
      </c>
      <c r="N3692" t="b">
        <v>1</v>
      </c>
      <c r="O3692" s="5">
        <f t="shared" si="400"/>
        <v>1.2</v>
      </c>
      <c r="P3692" s="14">
        <f t="shared" si="401"/>
        <v>58.064516129032256</v>
      </c>
      <c r="Q3692" s="8">
        <f t="shared" si="402"/>
        <v>41940.598182870373</v>
      </c>
      <c r="R3692" s="8">
        <f t="shared" si="403"/>
        <v>41970.639849537038</v>
      </c>
      <c r="S3692" t="s">
        <v>8271</v>
      </c>
      <c r="T3692" t="str">
        <f t="shared" si="404"/>
        <v>theater</v>
      </c>
      <c r="U3692" t="str">
        <f t="shared" si="405"/>
        <v>plays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14">
        <f t="shared" si="399"/>
        <v>186.80291970802921</v>
      </c>
      <c r="N3693" t="b">
        <v>1</v>
      </c>
      <c r="O3693" s="5">
        <f t="shared" si="400"/>
        <v>1.2796000000000001</v>
      </c>
      <c r="P3693" s="14">
        <f t="shared" si="401"/>
        <v>186.80291970802921</v>
      </c>
      <c r="Q3693" s="8">
        <f t="shared" si="402"/>
        <v>42020.700567129628</v>
      </c>
      <c r="R3693" s="8">
        <f t="shared" si="403"/>
        <v>42065.207638888889</v>
      </c>
      <c r="S3693" t="s">
        <v>8271</v>
      </c>
      <c r="T3693" t="str">
        <f t="shared" si="404"/>
        <v>theater</v>
      </c>
      <c r="U3693" t="str">
        <f t="shared" si="405"/>
        <v>plays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14">
        <f t="shared" si="399"/>
        <v>74.117647058823536</v>
      </c>
      <c r="N3694" t="b">
        <v>1</v>
      </c>
      <c r="O3694" s="5">
        <f t="shared" si="400"/>
        <v>1.26</v>
      </c>
      <c r="P3694" s="14">
        <f t="shared" si="401"/>
        <v>74.117647058823536</v>
      </c>
      <c r="Q3694" s="8">
        <f t="shared" si="402"/>
        <v>41891.96503472222</v>
      </c>
      <c r="R3694" s="8">
        <f t="shared" si="403"/>
        <v>41901</v>
      </c>
      <c r="S3694" t="s">
        <v>8271</v>
      </c>
      <c r="T3694" t="str">
        <f t="shared" si="404"/>
        <v>theater</v>
      </c>
      <c r="U3694" t="str">
        <f t="shared" si="405"/>
        <v>plays</v>
      </c>
    </row>
    <row r="3695" spans="1:21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14">
        <f t="shared" si="399"/>
        <v>30.714285714285715</v>
      </c>
      <c r="N3695" t="b">
        <v>1</v>
      </c>
      <c r="O3695" s="5">
        <f t="shared" si="400"/>
        <v>1.2912912912912913</v>
      </c>
      <c r="P3695" s="14">
        <f t="shared" si="401"/>
        <v>30.714285714285715</v>
      </c>
      <c r="Q3695" s="8">
        <f t="shared" si="402"/>
        <v>42309.191307870366</v>
      </c>
      <c r="R3695" s="8">
        <f t="shared" si="403"/>
        <v>42338.9375</v>
      </c>
      <c r="S3695" t="s">
        <v>8271</v>
      </c>
      <c r="T3695" t="str">
        <f t="shared" si="404"/>
        <v>theater</v>
      </c>
      <c r="U3695" t="str">
        <f t="shared" si="405"/>
        <v>plays</v>
      </c>
    </row>
    <row r="3696" spans="1:21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14">
        <f t="shared" si="399"/>
        <v>62.666666666666664</v>
      </c>
      <c r="N3696" t="b">
        <v>1</v>
      </c>
      <c r="O3696" s="5">
        <f t="shared" si="400"/>
        <v>1.0742857142857143</v>
      </c>
      <c r="P3696" s="14">
        <f t="shared" si="401"/>
        <v>62.666666666666664</v>
      </c>
      <c r="Q3696" s="8">
        <f t="shared" si="402"/>
        <v>42490.133877314816</v>
      </c>
      <c r="R3696" s="8">
        <f t="shared" si="403"/>
        <v>42527.083333333328</v>
      </c>
      <c r="S3696" t="s">
        <v>8271</v>
      </c>
      <c r="T3696" t="str">
        <f t="shared" si="404"/>
        <v>theater</v>
      </c>
      <c r="U3696" t="str">
        <f t="shared" si="405"/>
        <v>plays</v>
      </c>
    </row>
    <row r="3697" spans="1:21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14">
        <f t="shared" si="399"/>
        <v>121.36363636363636</v>
      </c>
      <c r="N3697" t="b">
        <v>1</v>
      </c>
      <c r="O3697" s="5">
        <f t="shared" si="400"/>
        <v>1.00125</v>
      </c>
      <c r="P3697" s="14">
        <f t="shared" si="401"/>
        <v>121.36363636363636</v>
      </c>
      <c r="Q3697" s="8">
        <f t="shared" si="402"/>
        <v>41995.870486111111</v>
      </c>
      <c r="R3697" s="8">
        <f t="shared" si="403"/>
        <v>42015.870486111111</v>
      </c>
      <c r="S3697" t="s">
        <v>8271</v>
      </c>
      <c r="T3697" t="str">
        <f t="shared" si="404"/>
        <v>theater</v>
      </c>
      <c r="U3697" t="str">
        <f t="shared" si="405"/>
        <v>plays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14">
        <f t="shared" si="399"/>
        <v>39.743589743589745</v>
      </c>
      <c r="N3698" t="b">
        <v>1</v>
      </c>
      <c r="O3698" s="5">
        <f t="shared" si="400"/>
        <v>1.55</v>
      </c>
      <c r="P3698" s="14">
        <f t="shared" si="401"/>
        <v>39.743589743589745</v>
      </c>
      <c r="Q3698" s="8">
        <f t="shared" si="402"/>
        <v>41988.617083333331</v>
      </c>
      <c r="R3698" s="8">
        <f t="shared" si="403"/>
        <v>42048.617083333331</v>
      </c>
      <c r="S3698" t="s">
        <v>8271</v>
      </c>
      <c r="T3698" t="str">
        <f t="shared" si="404"/>
        <v>theater</v>
      </c>
      <c r="U3698" t="str">
        <f t="shared" si="405"/>
        <v>plays</v>
      </c>
    </row>
    <row r="3699" spans="1:21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14">
        <f t="shared" si="399"/>
        <v>72</v>
      </c>
      <c r="N3699" t="b">
        <v>1</v>
      </c>
      <c r="O3699" s="5">
        <f t="shared" si="400"/>
        <v>1.08</v>
      </c>
      <c r="P3699" s="14">
        <f t="shared" si="401"/>
        <v>72</v>
      </c>
      <c r="Q3699" s="8">
        <f t="shared" si="402"/>
        <v>42479.465833333335</v>
      </c>
      <c r="R3699" s="8">
        <f t="shared" si="403"/>
        <v>42500.465833333335</v>
      </c>
      <c r="S3699" t="s">
        <v>8271</v>
      </c>
      <c r="T3699" t="str">
        <f t="shared" si="404"/>
        <v>theater</v>
      </c>
      <c r="U3699" t="str">
        <f t="shared" si="405"/>
        <v>plays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14">
        <f t="shared" si="399"/>
        <v>40.632352941176471</v>
      </c>
      <c r="N3700" t="b">
        <v>1</v>
      </c>
      <c r="O3700" s="5">
        <f t="shared" si="400"/>
        <v>1.1052</v>
      </c>
      <c r="P3700" s="14">
        <f t="shared" si="401"/>
        <v>40.632352941176471</v>
      </c>
      <c r="Q3700" s="8">
        <f t="shared" si="402"/>
        <v>42401.806562500002</v>
      </c>
      <c r="R3700" s="8">
        <f t="shared" si="403"/>
        <v>42431.806562500002</v>
      </c>
      <c r="S3700" t="s">
        <v>8271</v>
      </c>
      <c r="T3700" t="str">
        <f t="shared" si="404"/>
        <v>theater</v>
      </c>
      <c r="U3700" t="str">
        <f t="shared" si="405"/>
        <v>plays</v>
      </c>
    </row>
    <row r="3701" spans="1:21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14">
        <f t="shared" si="399"/>
        <v>63</v>
      </c>
      <c r="N3701" t="b">
        <v>1</v>
      </c>
      <c r="O3701" s="5">
        <f t="shared" si="400"/>
        <v>1.008</v>
      </c>
      <c r="P3701" s="14">
        <f t="shared" si="401"/>
        <v>63</v>
      </c>
      <c r="Q3701" s="8">
        <f t="shared" si="402"/>
        <v>41897.602037037039</v>
      </c>
      <c r="R3701" s="8">
        <f t="shared" si="403"/>
        <v>41927.602037037039</v>
      </c>
      <c r="S3701" t="s">
        <v>8271</v>
      </c>
      <c r="T3701" t="str">
        <f t="shared" si="404"/>
        <v>theater</v>
      </c>
      <c r="U3701" t="str">
        <f t="shared" si="405"/>
        <v>plays</v>
      </c>
    </row>
    <row r="3702" spans="1:2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14">
        <f t="shared" si="399"/>
        <v>33.666666666666664</v>
      </c>
      <c r="N3702" t="b">
        <v>1</v>
      </c>
      <c r="O3702" s="5">
        <f t="shared" si="400"/>
        <v>1.212</v>
      </c>
      <c r="P3702" s="14">
        <f t="shared" si="401"/>
        <v>33.666666666666664</v>
      </c>
      <c r="Q3702" s="8">
        <f t="shared" si="402"/>
        <v>41882.585648148146</v>
      </c>
      <c r="R3702" s="8">
        <f t="shared" si="403"/>
        <v>41912.666666666664</v>
      </c>
      <c r="S3702" t="s">
        <v>8271</v>
      </c>
      <c r="T3702" t="str">
        <f t="shared" si="404"/>
        <v>theater</v>
      </c>
      <c r="U3702" t="str">
        <f t="shared" si="405"/>
        <v>plays</v>
      </c>
    </row>
    <row r="3703" spans="1:21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14">
        <f t="shared" si="399"/>
        <v>38.589743589743591</v>
      </c>
      <c r="N3703" t="b">
        <v>1</v>
      </c>
      <c r="O3703" s="5">
        <f t="shared" si="400"/>
        <v>1.0033333333333334</v>
      </c>
      <c r="P3703" s="14">
        <f t="shared" si="401"/>
        <v>38.589743589743591</v>
      </c>
      <c r="Q3703" s="8">
        <f t="shared" si="402"/>
        <v>42129.541585648149</v>
      </c>
      <c r="R3703" s="8">
        <f t="shared" si="403"/>
        <v>42159.541585648149</v>
      </c>
      <c r="S3703" t="s">
        <v>8271</v>
      </c>
      <c r="T3703" t="str">
        <f t="shared" si="404"/>
        <v>theater</v>
      </c>
      <c r="U3703" t="str">
        <f t="shared" si="405"/>
        <v>plays</v>
      </c>
    </row>
    <row r="3704" spans="1:21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14">
        <f t="shared" si="399"/>
        <v>155.95238095238096</v>
      </c>
      <c r="N3704" t="b">
        <v>1</v>
      </c>
      <c r="O3704" s="5">
        <f t="shared" si="400"/>
        <v>1.0916666666666666</v>
      </c>
      <c r="P3704" s="14">
        <f t="shared" si="401"/>
        <v>155.95238095238096</v>
      </c>
      <c r="Q3704" s="8">
        <f t="shared" si="402"/>
        <v>42524.53800925926</v>
      </c>
      <c r="R3704" s="8">
        <f t="shared" si="403"/>
        <v>42561.957638888889</v>
      </c>
      <c r="S3704" t="s">
        <v>8271</v>
      </c>
      <c r="T3704" t="str">
        <f t="shared" si="404"/>
        <v>theater</v>
      </c>
      <c r="U3704" t="str">
        <f t="shared" si="405"/>
        <v>plays</v>
      </c>
    </row>
    <row r="3705" spans="1:21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14">
        <f t="shared" si="399"/>
        <v>43.2</v>
      </c>
      <c r="N3705" t="b">
        <v>1</v>
      </c>
      <c r="O3705" s="5">
        <f t="shared" si="400"/>
        <v>1.2342857142857142</v>
      </c>
      <c r="P3705" s="14">
        <f t="shared" si="401"/>
        <v>43.2</v>
      </c>
      <c r="Q3705" s="8">
        <f t="shared" si="402"/>
        <v>42556.504490740743</v>
      </c>
      <c r="R3705" s="8">
        <f t="shared" si="403"/>
        <v>42595.290972222225</v>
      </c>
      <c r="S3705" t="s">
        <v>8271</v>
      </c>
      <c r="T3705" t="str">
        <f t="shared" si="404"/>
        <v>theater</v>
      </c>
      <c r="U3705" t="str">
        <f t="shared" si="405"/>
        <v>plays</v>
      </c>
    </row>
    <row r="3706" spans="1:21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14">
        <f t="shared" si="399"/>
        <v>15.148518518518518</v>
      </c>
      <c r="N3706" t="b">
        <v>1</v>
      </c>
      <c r="O3706" s="5">
        <f t="shared" si="400"/>
        <v>1.3633666666666666</v>
      </c>
      <c r="P3706" s="14">
        <f t="shared" si="401"/>
        <v>15.148518518518518</v>
      </c>
      <c r="Q3706" s="8">
        <f t="shared" si="402"/>
        <v>42461.689745370371</v>
      </c>
      <c r="R3706" s="8">
        <f t="shared" si="403"/>
        <v>42521.689745370371</v>
      </c>
      <c r="S3706" t="s">
        <v>8271</v>
      </c>
      <c r="T3706" t="str">
        <f t="shared" si="404"/>
        <v>theater</v>
      </c>
      <c r="U3706" t="str">
        <f t="shared" si="405"/>
        <v>plays</v>
      </c>
    </row>
    <row r="3707" spans="1:21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14">
        <f t="shared" si="399"/>
        <v>83.571428571428569</v>
      </c>
      <c r="N3707" t="b">
        <v>1</v>
      </c>
      <c r="O3707" s="5">
        <f t="shared" si="400"/>
        <v>1.0346657233816767</v>
      </c>
      <c r="P3707" s="14">
        <f t="shared" si="401"/>
        <v>83.571428571428569</v>
      </c>
      <c r="Q3707" s="8">
        <f t="shared" si="402"/>
        <v>41792.542986111112</v>
      </c>
      <c r="R3707" s="8">
        <f t="shared" si="403"/>
        <v>41813.75</v>
      </c>
      <c r="S3707" t="s">
        <v>8271</v>
      </c>
      <c r="T3707" t="str">
        <f t="shared" si="404"/>
        <v>theater</v>
      </c>
      <c r="U3707" t="str">
        <f t="shared" si="405"/>
        <v>plays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14">
        <f t="shared" si="399"/>
        <v>140</v>
      </c>
      <c r="N3708" t="b">
        <v>1</v>
      </c>
      <c r="O3708" s="5">
        <f t="shared" si="400"/>
        <v>1.2133333333333334</v>
      </c>
      <c r="P3708" s="14">
        <f t="shared" si="401"/>
        <v>140</v>
      </c>
      <c r="Q3708" s="8">
        <f t="shared" si="402"/>
        <v>41879.913761574076</v>
      </c>
      <c r="R3708" s="8">
        <f t="shared" si="403"/>
        <v>41894.913761574076</v>
      </c>
      <c r="S3708" t="s">
        <v>8271</v>
      </c>
      <c r="T3708" t="str">
        <f t="shared" si="404"/>
        <v>theater</v>
      </c>
      <c r="U3708" t="str">
        <f t="shared" si="405"/>
        <v>plays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14">
        <f t="shared" si="399"/>
        <v>80.869565217391298</v>
      </c>
      <c r="N3709" t="b">
        <v>1</v>
      </c>
      <c r="O3709" s="5">
        <f t="shared" si="400"/>
        <v>1.86</v>
      </c>
      <c r="P3709" s="14">
        <f t="shared" si="401"/>
        <v>80.869565217391298</v>
      </c>
      <c r="Q3709" s="8">
        <f t="shared" si="402"/>
        <v>42552.048356481479</v>
      </c>
      <c r="R3709" s="8">
        <f t="shared" si="403"/>
        <v>42573.226388888885</v>
      </c>
      <c r="S3709" t="s">
        <v>8271</v>
      </c>
      <c r="T3709" t="str">
        <f t="shared" si="404"/>
        <v>theater</v>
      </c>
      <c r="U3709" t="str">
        <f t="shared" si="405"/>
        <v>plays</v>
      </c>
    </row>
    <row r="3710" spans="1:21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14">
        <f t="shared" si="399"/>
        <v>53.846153846153847</v>
      </c>
      <c r="N3710" t="b">
        <v>1</v>
      </c>
      <c r="O3710" s="5">
        <f t="shared" si="400"/>
        <v>3</v>
      </c>
      <c r="P3710" s="14">
        <f t="shared" si="401"/>
        <v>53.846153846153847</v>
      </c>
      <c r="Q3710" s="8">
        <f t="shared" si="402"/>
        <v>41810.142199074071</v>
      </c>
      <c r="R3710" s="8">
        <f t="shared" si="403"/>
        <v>41824.142199074071</v>
      </c>
      <c r="S3710" t="s">
        <v>8271</v>
      </c>
      <c r="T3710" t="str">
        <f t="shared" si="404"/>
        <v>theater</v>
      </c>
      <c r="U3710" t="str">
        <f t="shared" si="405"/>
        <v>plays</v>
      </c>
    </row>
    <row r="3711" spans="1:21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14">
        <f t="shared" si="399"/>
        <v>30.928571428571427</v>
      </c>
      <c r="N3711" t="b">
        <v>1</v>
      </c>
      <c r="O3711" s="5">
        <f t="shared" si="400"/>
        <v>1.0825</v>
      </c>
      <c r="P3711" s="14">
        <f t="shared" si="401"/>
        <v>30.928571428571427</v>
      </c>
      <c r="Q3711" s="8">
        <f t="shared" si="402"/>
        <v>41785.707708333335</v>
      </c>
      <c r="R3711" s="8">
        <f t="shared" si="403"/>
        <v>41815.707708333335</v>
      </c>
      <c r="S3711" t="s">
        <v>8271</v>
      </c>
      <c r="T3711" t="str">
        <f t="shared" si="404"/>
        <v>theater</v>
      </c>
      <c r="U3711" t="str">
        <f t="shared" si="405"/>
        <v>plays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14">
        <f t="shared" si="399"/>
        <v>67.962962962962962</v>
      </c>
      <c r="N3712" t="b">
        <v>1</v>
      </c>
      <c r="O3712" s="5">
        <f t="shared" si="400"/>
        <v>1.4115384615384616</v>
      </c>
      <c r="P3712" s="14">
        <f t="shared" si="401"/>
        <v>67.962962962962962</v>
      </c>
      <c r="Q3712" s="8">
        <f t="shared" si="402"/>
        <v>42072.576249999998</v>
      </c>
      <c r="R3712" s="8">
        <f t="shared" si="403"/>
        <v>42097.576249999998</v>
      </c>
      <c r="S3712" t="s">
        <v>8271</v>
      </c>
      <c r="T3712" t="str">
        <f t="shared" si="404"/>
        <v>theater</v>
      </c>
      <c r="U3712" t="str">
        <f t="shared" si="405"/>
        <v>plays</v>
      </c>
    </row>
    <row r="3713" spans="1:2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14">
        <f t="shared" si="399"/>
        <v>27.142857142857142</v>
      </c>
      <c r="N3713" t="b">
        <v>1</v>
      </c>
      <c r="O3713" s="5">
        <f t="shared" si="400"/>
        <v>1.1399999999999999</v>
      </c>
      <c r="P3713" s="14">
        <f t="shared" si="401"/>
        <v>27.142857142857142</v>
      </c>
      <c r="Q3713" s="8">
        <f t="shared" si="402"/>
        <v>41779.724224537036</v>
      </c>
      <c r="R3713" s="8">
        <f t="shared" si="403"/>
        <v>41805.666666666664</v>
      </c>
      <c r="S3713" t="s">
        <v>8271</v>
      </c>
      <c r="T3713" t="str">
        <f t="shared" si="404"/>
        <v>theater</v>
      </c>
      <c r="U3713" t="str">
        <f t="shared" si="405"/>
        <v>plays</v>
      </c>
    </row>
    <row r="3714" spans="1:21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14">
        <f t="shared" ref="M3714:M3777" si="406">$E3714/$L3714</f>
        <v>110.86538461538461</v>
      </c>
      <c r="N3714" t="b">
        <v>1</v>
      </c>
      <c r="O3714" s="5">
        <f t="shared" ref="O3714:O3777" si="407">E3714/D3714</f>
        <v>1.5373333333333334</v>
      </c>
      <c r="P3714" s="14">
        <f t="shared" ref="P3714:P3777" si="408">$E3714/$L3714</f>
        <v>110.86538461538461</v>
      </c>
      <c r="Q3714" s="8">
        <f t="shared" ref="Q3714:Q3777" si="409">(((J3714/60)/60)/24)+DATE(1970,1,1)</f>
        <v>42134.172071759262</v>
      </c>
      <c r="R3714" s="8">
        <f t="shared" ref="R3714:R3777" si="410">(((I3714/60)/60)/24)+DATE(1970,1,1)</f>
        <v>42155.290972222225</v>
      </c>
      <c r="S3714" t="s">
        <v>8271</v>
      </c>
      <c r="T3714" t="str">
        <f t="shared" ref="T3714:T3777" si="411">LEFT(S3714, SEARCH("/",S3714,1)-1)</f>
        <v>theater</v>
      </c>
      <c r="U3714" t="str">
        <f t="shared" ref="U3714:U3777" si="412">RIGHT(S3714,LEN(S3714)-SEARCH("/",S3714,1))</f>
        <v>plays</v>
      </c>
    </row>
    <row r="3715" spans="1:21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14">
        <f t="shared" si="406"/>
        <v>106.84210526315789</v>
      </c>
      <c r="N3715" t="b">
        <v>1</v>
      </c>
      <c r="O3715" s="5">
        <f t="shared" si="407"/>
        <v>1.0149999999999999</v>
      </c>
      <c r="P3715" s="14">
        <f t="shared" si="408"/>
        <v>106.84210526315789</v>
      </c>
      <c r="Q3715" s="8">
        <f t="shared" si="409"/>
        <v>42505.738032407404</v>
      </c>
      <c r="R3715" s="8">
        <f t="shared" si="410"/>
        <v>42525.738032407404</v>
      </c>
      <c r="S3715" t="s">
        <v>8271</v>
      </c>
      <c r="T3715" t="str">
        <f t="shared" si="411"/>
        <v>theater</v>
      </c>
      <c r="U3715" t="str">
        <f t="shared" si="412"/>
        <v>plays</v>
      </c>
    </row>
    <row r="3716" spans="1:21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14">
        <f t="shared" si="406"/>
        <v>105.51546391752578</v>
      </c>
      <c r="N3716" t="b">
        <v>1</v>
      </c>
      <c r="O3716" s="5">
        <f t="shared" si="407"/>
        <v>1.0235000000000001</v>
      </c>
      <c r="P3716" s="14">
        <f t="shared" si="408"/>
        <v>105.51546391752578</v>
      </c>
      <c r="Q3716" s="8">
        <f t="shared" si="409"/>
        <v>42118.556331018524</v>
      </c>
      <c r="R3716" s="8">
        <f t="shared" si="410"/>
        <v>42150.165972222225</v>
      </c>
      <c r="S3716" t="s">
        <v>8271</v>
      </c>
      <c r="T3716" t="str">
        <f t="shared" si="411"/>
        <v>theater</v>
      </c>
      <c r="U3716" t="str">
        <f t="shared" si="412"/>
        <v>plays</v>
      </c>
    </row>
    <row r="3717" spans="1:21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14">
        <f t="shared" si="406"/>
        <v>132.96296296296296</v>
      </c>
      <c r="N3717" t="b">
        <v>1</v>
      </c>
      <c r="O3717" s="5">
        <f t="shared" si="407"/>
        <v>1.0257142857142858</v>
      </c>
      <c r="P3717" s="14">
        <f t="shared" si="408"/>
        <v>132.96296296296296</v>
      </c>
      <c r="Q3717" s="8">
        <f t="shared" si="409"/>
        <v>42036.995590277773</v>
      </c>
      <c r="R3717" s="8">
        <f t="shared" si="410"/>
        <v>42094.536111111112</v>
      </c>
      <c r="S3717" t="s">
        <v>8271</v>
      </c>
      <c r="T3717" t="str">
        <f t="shared" si="411"/>
        <v>theater</v>
      </c>
      <c r="U3717" t="str">
        <f t="shared" si="412"/>
        <v>plays</v>
      </c>
    </row>
    <row r="3718" spans="1:21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14">
        <f t="shared" si="406"/>
        <v>51.916666666666664</v>
      </c>
      <c r="N3718" t="b">
        <v>1</v>
      </c>
      <c r="O3718" s="5">
        <f t="shared" si="407"/>
        <v>1.5575000000000001</v>
      </c>
      <c r="P3718" s="14">
        <f t="shared" si="408"/>
        <v>51.916666666666664</v>
      </c>
      <c r="Q3718" s="8">
        <f t="shared" si="409"/>
        <v>42360.887835648144</v>
      </c>
      <c r="R3718" s="8">
        <f t="shared" si="410"/>
        <v>42390.887835648144</v>
      </c>
      <c r="S3718" t="s">
        <v>8271</v>
      </c>
      <c r="T3718" t="str">
        <f t="shared" si="411"/>
        <v>theater</v>
      </c>
      <c r="U3718" t="str">
        <f t="shared" si="412"/>
        <v>plays</v>
      </c>
    </row>
    <row r="3719" spans="1:21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14">
        <f t="shared" si="406"/>
        <v>310</v>
      </c>
      <c r="N3719" t="b">
        <v>1</v>
      </c>
      <c r="O3719" s="5">
        <f t="shared" si="407"/>
        <v>1.0075000000000001</v>
      </c>
      <c r="P3719" s="14">
        <f t="shared" si="408"/>
        <v>310</v>
      </c>
      <c r="Q3719" s="8">
        <f t="shared" si="409"/>
        <v>42102.866307870368</v>
      </c>
      <c r="R3719" s="8">
        <f t="shared" si="410"/>
        <v>42133.866307870368</v>
      </c>
      <c r="S3719" t="s">
        <v>8271</v>
      </c>
      <c r="T3719" t="str">
        <f t="shared" si="411"/>
        <v>theater</v>
      </c>
      <c r="U3719" t="str">
        <f t="shared" si="412"/>
        <v>plays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14">
        <f t="shared" si="406"/>
        <v>26.021739130434781</v>
      </c>
      <c r="N3720" t="b">
        <v>1</v>
      </c>
      <c r="O3720" s="5">
        <f t="shared" si="407"/>
        <v>2.3940000000000001</v>
      </c>
      <c r="P3720" s="14">
        <f t="shared" si="408"/>
        <v>26.021739130434781</v>
      </c>
      <c r="Q3720" s="8">
        <f t="shared" si="409"/>
        <v>42032.716145833328</v>
      </c>
      <c r="R3720" s="8">
        <f t="shared" si="410"/>
        <v>42062.716145833328</v>
      </c>
      <c r="S3720" t="s">
        <v>8271</v>
      </c>
      <c r="T3720" t="str">
        <f t="shared" si="411"/>
        <v>theater</v>
      </c>
      <c r="U3720" t="str">
        <f t="shared" si="412"/>
        <v>plays</v>
      </c>
    </row>
    <row r="3721" spans="1:2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14">
        <f t="shared" si="406"/>
        <v>105</v>
      </c>
      <c r="N3721" t="b">
        <v>1</v>
      </c>
      <c r="O3721" s="5">
        <f t="shared" si="407"/>
        <v>2.1</v>
      </c>
      <c r="P3721" s="14">
        <f t="shared" si="408"/>
        <v>105</v>
      </c>
      <c r="Q3721" s="8">
        <f t="shared" si="409"/>
        <v>42147.729930555557</v>
      </c>
      <c r="R3721" s="8">
        <f t="shared" si="410"/>
        <v>42177.729930555557</v>
      </c>
      <c r="S3721" t="s">
        <v>8271</v>
      </c>
      <c r="T3721" t="str">
        <f t="shared" si="411"/>
        <v>theater</v>
      </c>
      <c r="U3721" t="str">
        <f t="shared" si="412"/>
        <v>plays</v>
      </c>
    </row>
    <row r="3722" spans="1:2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14">
        <f t="shared" si="406"/>
        <v>86.224999999999994</v>
      </c>
      <c r="N3722" t="b">
        <v>1</v>
      </c>
      <c r="O3722" s="5">
        <f t="shared" si="407"/>
        <v>1.0451515151515152</v>
      </c>
      <c r="P3722" s="14">
        <f t="shared" si="408"/>
        <v>86.224999999999994</v>
      </c>
      <c r="Q3722" s="8">
        <f t="shared" si="409"/>
        <v>42165.993125000001</v>
      </c>
      <c r="R3722" s="8">
        <f t="shared" si="410"/>
        <v>42187.993125000001</v>
      </c>
      <c r="S3722" t="s">
        <v>8271</v>
      </c>
      <c r="T3722" t="str">
        <f t="shared" si="411"/>
        <v>theater</v>
      </c>
      <c r="U3722" t="str">
        <f t="shared" si="412"/>
        <v>plays</v>
      </c>
    </row>
    <row r="3723" spans="1:21" ht="28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14">
        <f t="shared" si="406"/>
        <v>114.54545454545455</v>
      </c>
      <c r="N3723" t="b">
        <v>1</v>
      </c>
      <c r="O3723" s="5">
        <f t="shared" si="407"/>
        <v>1.008</v>
      </c>
      <c r="P3723" s="14">
        <f t="shared" si="408"/>
        <v>114.54545454545455</v>
      </c>
      <c r="Q3723" s="8">
        <f t="shared" si="409"/>
        <v>41927.936157407406</v>
      </c>
      <c r="R3723" s="8">
        <f t="shared" si="410"/>
        <v>41948.977824074071</v>
      </c>
      <c r="S3723" t="s">
        <v>8271</v>
      </c>
      <c r="T3723" t="str">
        <f t="shared" si="411"/>
        <v>theater</v>
      </c>
      <c r="U3723" t="str">
        <f t="shared" si="412"/>
        <v>plays</v>
      </c>
    </row>
    <row r="3724" spans="1:21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14">
        <f t="shared" si="406"/>
        <v>47.657142857142858</v>
      </c>
      <c r="N3724" t="b">
        <v>1</v>
      </c>
      <c r="O3724" s="5">
        <f t="shared" si="407"/>
        <v>1.1120000000000001</v>
      </c>
      <c r="P3724" s="14">
        <f t="shared" si="408"/>
        <v>47.657142857142858</v>
      </c>
      <c r="Q3724" s="8">
        <f t="shared" si="409"/>
        <v>42381.671840277777</v>
      </c>
      <c r="R3724" s="8">
        <f t="shared" si="410"/>
        <v>42411.957638888889</v>
      </c>
      <c r="S3724" t="s">
        <v>8271</v>
      </c>
      <c r="T3724" t="str">
        <f t="shared" si="411"/>
        <v>theater</v>
      </c>
      <c r="U3724" t="str">
        <f t="shared" si="412"/>
        <v>plays</v>
      </c>
    </row>
    <row r="3725" spans="1:2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14">
        <f t="shared" si="406"/>
        <v>72.888888888888886</v>
      </c>
      <c r="N3725" t="b">
        <v>1</v>
      </c>
      <c r="O3725" s="5">
        <f t="shared" si="407"/>
        <v>1.0204444444444445</v>
      </c>
      <c r="P3725" s="14">
        <f t="shared" si="408"/>
        <v>72.888888888888886</v>
      </c>
      <c r="Q3725" s="8">
        <f t="shared" si="409"/>
        <v>41943.753032407411</v>
      </c>
      <c r="R3725" s="8">
        <f t="shared" si="410"/>
        <v>41973.794699074075</v>
      </c>
      <c r="S3725" t="s">
        <v>8271</v>
      </c>
      <c r="T3725" t="str">
        <f t="shared" si="411"/>
        <v>theater</v>
      </c>
      <c r="U3725" t="str">
        <f t="shared" si="412"/>
        <v>plays</v>
      </c>
    </row>
    <row r="3726" spans="1:21" ht="28.8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14">
        <f t="shared" si="406"/>
        <v>49.545505617977533</v>
      </c>
      <c r="N3726" t="b">
        <v>1</v>
      </c>
      <c r="O3726" s="5">
        <f t="shared" si="407"/>
        <v>1.0254767441860466</v>
      </c>
      <c r="P3726" s="14">
        <f t="shared" si="408"/>
        <v>49.545505617977533</v>
      </c>
      <c r="Q3726" s="8">
        <f t="shared" si="409"/>
        <v>42465.491435185191</v>
      </c>
      <c r="R3726" s="8">
        <f t="shared" si="410"/>
        <v>42494.958333333328</v>
      </c>
      <c r="S3726" t="s">
        <v>8271</v>
      </c>
      <c r="T3726" t="str">
        <f t="shared" si="411"/>
        <v>theater</v>
      </c>
      <c r="U3726" t="str">
        <f t="shared" si="412"/>
        <v>plays</v>
      </c>
    </row>
    <row r="3727" spans="1:21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14">
        <f t="shared" si="406"/>
        <v>25.4</v>
      </c>
      <c r="N3727" t="b">
        <v>1</v>
      </c>
      <c r="O3727" s="5">
        <f t="shared" si="407"/>
        <v>1.27</v>
      </c>
      <c r="P3727" s="14">
        <f t="shared" si="408"/>
        <v>25.4</v>
      </c>
      <c r="Q3727" s="8">
        <f t="shared" si="409"/>
        <v>42401.945219907408</v>
      </c>
      <c r="R3727" s="8">
        <f t="shared" si="410"/>
        <v>42418.895833333328</v>
      </c>
      <c r="S3727" t="s">
        <v>8271</v>
      </c>
      <c r="T3727" t="str">
        <f t="shared" si="411"/>
        <v>theater</v>
      </c>
      <c r="U3727" t="str">
        <f t="shared" si="412"/>
        <v>plays</v>
      </c>
    </row>
    <row r="3728" spans="1:21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14">
        <f t="shared" si="406"/>
        <v>62.586956521739133</v>
      </c>
      <c r="N3728" t="b">
        <v>1</v>
      </c>
      <c r="O3728" s="5">
        <f t="shared" si="407"/>
        <v>3.3870588235294119</v>
      </c>
      <c r="P3728" s="14">
        <f t="shared" si="408"/>
        <v>62.586956521739133</v>
      </c>
      <c r="Q3728" s="8">
        <f t="shared" si="409"/>
        <v>42462.140868055561</v>
      </c>
      <c r="R3728" s="8">
        <f t="shared" si="410"/>
        <v>42489.875</v>
      </c>
      <c r="S3728" t="s">
        <v>8271</v>
      </c>
      <c r="T3728" t="str">
        <f t="shared" si="411"/>
        <v>theater</v>
      </c>
      <c r="U3728" t="str">
        <f t="shared" si="412"/>
        <v>plays</v>
      </c>
    </row>
    <row r="3729" spans="1:21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14">
        <f t="shared" si="406"/>
        <v>61.060606060606062</v>
      </c>
      <c r="N3729" t="b">
        <v>1</v>
      </c>
      <c r="O3729" s="5">
        <f t="shared" si="407"/>
        <v>1.0075000000000001</v>
      </c>
      <c r="P3729" s="14">
        <f t="shared" si="408"/>
        <v>61.060606060606062</v>
      </c>
      <c r="Q3729" s="8">
        <f t="shared" si="409"/>
        <v>42632.348310185189</v>
      </c>
      <c r="R3729" s="8">
        <f t="shared" si="410"/>
        <v>42663.204861111109</v>
      </c>
      <c r="S3729" t="s">
        <v>8271</v>
      </c>
      <c r="T3729" t="str">
        <f t="shared" si="411"/>
        <v>theater</v>
      </c>
      <c r="U3729" t="str">
        <f t="shared" si="412"/>
        <v>plays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14">
        <f t="shared" si="406"/>
        <v>60.064516129032256</v>
      </c>
      <c r="N3730" t="b">
        <v>0</v>
      </c>
      <c r="O3730" s="5">
        <f t="shared" si="407"/>
        <v>9.3100000000000002E-2</v>
      </c>
      <c r="P3730" s="14">
        <f t="shared" si="408"/>
        <v>60.064516129032256</v>
      </c>
      <c r="Q3730" s="8">
        <f t="shared" si="409"/>
        <v>42205.171018518522</v>
      </c>
      <c r="R3730" s="8">
        <f t="shared" si="410"/>
        <v>42235.171018518522</v>
      </c>
      <c r="S3730" t="s">
        <v>8271</v>
      </c>
      <c r="T3730" t="str">
        <f t="shared" si="411"/>
        <v>theater</v>
      </c>
      <c r="U3730" t="str">
        <f t="shared" si="412"/>
        <v>plays</v>
      </c>
    </row>
    <row r="3731" spans="1:21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14">
        <f t="shared" si="406"/>
        <v>72.400000000000006</v>
      </c>
      <c r="N3731" t="b">
        <v>0</v>
      </c>
      <c r="O3731" s="5">
        <f t="shared" si="407"/>
        <v>7.2400000000000006E-2</v>
      </c>
      <c r="P3731" s="14">
        <f t="shared" si="408"/>
        <v>72.400000000000006</v>
      </c>
      <c r="Q3731" s="8">
        <f t="shared" si="409"/>
        <v>42041.205000000002</v>
      </c>
      <c r="R3731" s="8">
        <f t="shared" si="410"/>
        <v>42086.16333333333</v>
      </c>
      <c r="S3731" t="s">
        <v>8271</v>
      </c>
      <c r="T3731" t="str">
        <f t="shared" si="411"/>
        <v>theater</v>
      </c>
      <c r="U3731" t="str">
        <f t="shared" si="412"/>
        <v>plays</v>
      </c>
    </row>
    <row r="3732" spans="1:21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14">
        <f t="shared" si="406"/>
        <v>100</v>
      </c>
      <c r="N3732" t="b">
        <v>0</v>
      </c>
      <c r="O3732" s="5">
        <f t="shared" si="407"/>
        <v>0.1</v>
      </c>
      <c r="P3732" s="14">
        <f t="shared" si="408"/>
        <v>100</v>
      </c>
      <c r="Q3732" s="8">
        <f t="shared" si="409"/>
        <v>42203.677766203706</v>
      </c>
      <c r="R3732" s="8">
        <f t="shared" si="410"/>
        <v>42233.677766203706</v>
      </c>
      <c r="S3732" t="s">
        <v>8271</v>
      </c>
      <c r="T3732" t="str">
        <f t="shared" si="411"/>
        <v>theater</v>
      </c>
      <c r="U3732" t="str">
        <f t="shared" si="412"/>
        <v>plays</v>
      </c>
    </row>
    <row r="3733" spans="1:21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14">
        <f t="shared" si="406"/>
        <v>51.666666666666664</v>
      </c>
      <c r="N3733" t="b">
        <v>0</v>
      </c>
      <c r="O3733" s="5">
        <f t="shared" si="407"/>
        <v>0.11272727272727273</v>
      </c>
      <c r="P3733" s="14">
        <f t="shared" si="408"/>
        <v>51.666666666666664</v>
      </c>
      <c r="Q3733" s="8">
        <f t="shared" si="409"/>
        <v>41983.752847222218</v>
      </c>
      <c r="R3733" s="8">
        <f t="shared" si="410"/>
        <v>42014.140972222223</v>
      </c>
      <c r="S3733" t="s">
        <v>8271</v>
      </c>
      <c r="T3733" t="str">
        <f t="shared" si="411"/>
        <v>theater</v>
      </c>
      <c r="U3733" t="str">
        <f t="shared" si="412"/>
        <v>plays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14">
        <f t="shared" si="406"/>
        <v>32.75</v>
      </c>
      <c r="N3734" t="b">
        <v>0</v>
      </c>
      <c r="O3734" s="5">
        <f t="shared" si="407"/>
        <v>0.15411764705882353</v>
      </c>
      <c r="P3734" s="14">
        <f t="shared" si="408"/>
        <v>32.75</v>
      </c>
      <c r="Q3734" s="8">
        <f t="shared" si="409"/>
        <v>41968.677465277782</v>
      </c>
      <c r="R3734" s="8">
        <f t="shared" si="410"/>
        <v>42028.5</v>
      </c>
      <c r="S3734" t="s">
        <v>8271</v>
      </c>
      <c r="T3734" t="str">
        <f t="shared" si="411"/>
        <v>theater</v>
      </c>
      <c r="U3734" t="str">
        <f t="shared" si="412"/>
        <v>plays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14" t="e">
        <f t="shared" si="406"/>
        <v>#DIV/0!</v>
      </c>
      <c r="N3735" t="b">
        <v>0</v>
      </c>
      <c r="O3735" s="5">
        <f t="shared" si="407"/>
        <v>0</v>
      </c>
      <c r="P3735" s="14" t="e">
        <f t="shared" si="408"/>
        <v>#DIV/0!</v>
      </c>
      <c r="Q3735" s="8">
        <f t="shared" si="409"/>
        <v>42103.024398148147</v>
      </c>
      <c r="R3735" s="8">
        <f t="shared" si="410"/>
        <v>42112.9375</v>
      </c>
      <c r="S3735" t="s">
        <v>8271</v>
      </c>
      <c r="T3735" t="str">
        <f t="shared" si="411"/>
        <v>theater</v>
      </c>
      <c r="U3735" t="str">
        <f t="shared" si="412"/>
        <v>plays</v>
      </c>
    </row>
    <row r="3736" spans="1:21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14">
        <f t="shared" si="406"/>
        <v>61</v>
      </c>
      <c r="N3736" t="b">
        <v>0</v>
      </c>
      <c r="O3736" s="5">
        <f t="shared" si="407"/>
        <v>0.28466666666666668</v>
      </c>
      <c r="P3736" s="14">
        <f t="shared" si="408"/>
        <v>61</v>
      </c>
      <c r="Q3736" s="8">
        <f t="shared" si="409"/>
        <v>42089.901574074072</v>
      </c>
      <c r="R3736" s="8">
        <f t="shared" si="410"/>
        <v>42149.901574074072</v>
      </c>
      <c r="S3736" t="s">
        <v>8271</v>
      </c>
      <c r="T3736" t="str">
        <f t="shared" si="411"/>
        <v>theater</v>
      </c>
      <c r="U3736" t="str">
        <f t="shared" si="412"/>
        <v>plays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14">
        <f t="shared" si="406"/>
        <v>10</v>
      </c>
      <c r="N3737" t="b">
        <v>0</v>
      </c>
      <c r="O3737" s="5">
        <f t="shared" si="407"/>
        <v>0.13333333333333333</v>
      </c>
      <c r="P3737" s="14">
        <f t="shared" si="408"/>
        <v>10</v>
      </c>
      <c r="Q3737" s="8">
        <f t="shared" si="409"/>
        <v>42122.693159722221</v>
      </c>
      <c r="R3737" s="8">
        <f t="shared" si="410"/>
        <v>42152.693159722221</v>
      </c>
      <c r="S3737" t="s">
        <v>8271</v>
      </c>
      <c r="T3737" t="str">
        <f t="shared" si="411"/>
        <v>theater</v>
      </c>
      <c r="U3737" t="str">
        <f t="shared" si="412"/>
        <v>plays</v>
      </c>
    </row>
    <row r="3738" spans="1:21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14">
        <f t="shared" si="406"/>
        <v>10</v>
      </c>
      <c r="N3738" t="b">
        <v>0</v>
      </c>
      <c r="O3738" s="5">
        <f t="shared" si="407"/>
        <v>6.6666666666666671E-3</v>
      </c>
      <c r="P3738" s="14">
        <f t="shared" si="408"/>
        <v>10</v>
      </c>
      <c r="Q3738" s="8">
        <f t="shared" si="409"/>
        <v>42048.711724537032</v>
      </c>
      <c r="R3738" s="8">
        <f t="shared" si="410"/>
        <v>42086.75</v>
      </c>
      <c r="S3738" t="s">
        <v>8271</v>
      </c>
      <c r="T3738" t="str">
        <f t="shared" si="411"/>
        <v>theater</v>
      </c>
      <c r="U3738" t="str">
        <f t="shared" si="412"/>
        <v>plays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14">
        <f t="shared" si="406"/>
        <v>37.5</v>
      </c>
      <c r="N3739" t="b">
        <v>0</v>
      </c>
      <c r="O3739" s="5">
        <f t="shared" si="407"/>
        <v>0.21428571428571427</v>
      </c>
      <c r="P3739" s="14">
        <f t="shared" si="408"/>
        <v>37.5</v>
      </c>
      <c r="Q3739" s="8">
        <f t="shared" si="409"/>
        <v>42297.691006944442</v>
      </c>
      <c r="R3739" s="8">
        <f t="shared" si="410"/>
        <v>42320.290972222225</v>
      </c>
      <c r="S3739" t="s">
        <v>8271</v>
      </c>
      <c r="T3739" t="str">
        <f t="shared" si="411"/>
        <v>theater</v>
      </c>
      <c r="U3739" t="str">
        <f t="shared" si="412"/>
        <v>plays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14">
        <f t="shared" si="406"/>
        <v>45</v>
      </c>
      <c r="N3740" t="b">
        <v>0</v>
      </c>
      <c r="O3740" s="5">
        <f t="shared" si="407"/>
        <v>0.18</v>
      </c>
      <c r="P3740" s="14">
        <f t="shared" si="408"/>
        <v>45</v>
      </c>
      <c r="Q3740" s="8">
        <f t="shared" si="409"/>
        <v>41813.938715277778</v>
      </c>
      <c r="R3740" s="8">
        <f t="shared" si="410"/>
        <v>41835.916666666664</v>
      </c>
      <c r="S3740" t="s">
        <v>8271</v>
      </c>
      <c r="T3740" t="str">
        <f t="shared" si="411"/>
        <v>theater</v>
      </c>
      <c r="U3740" t="str">
        <f t="shared" si="412"/>
        <v>plays</v>
      </c>
    </row>
    <row r="3741" spans="1:21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14">
        <f t="shared" si="406"/>
        <v>100.625</v>
      </c>
      <c r="N3741" t="b">
        <v>0</v>
      </c>
      <c r="O3741" s="5">
        <f t="shared" si="407"/>
        <v>0.20125000000000001</v>
      </c>
      <c r="P3741" s="14">
        <f t="shared" si="408"/>
        <v>100.625</v>
      </c>
      <c r="Q3741" s="8">
        <f t="shared" si="409"/>
        <v>42548.449861111112</v>
      </c>
      <c r="R3741" s="8">
        <f t="shared" si="410"/>
        <v>42568.449861111112</v>
      </c>
      <c r="S3741" t="s">
        <v>8271</v>
      </c>
      <c r="T3741" t="str">
        <f t="shared" si="411"/>
        <v>theater</v>
      </c>
      <c r="U3741" t="str">
        <f t="shared" si="412"/>
        <v>plays</v>
      </c>
    </row>
    <row r="3742" spans="1:21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14">
        <f t="shared" si="406"/>
        <v>25.571428571428573</v>
      </c>
      <c r="N3742" t="b">
        <v>0</v>
      </c>
      <c r="O3742" s="5">
        <f t="shared" si="407"/>
        <v>0.17899999999999999</v>
      </c>
      <c r="P3742" s="14">
        <f t="shared" si="408"/>
        <v>25.571428571428573</v>
      </c>
      <c r="Q3742" s="8">
        <f t="shared" si="409"/>
        <v>41833.089756944442</v>
      </c>
      <c r="R3742" s="8">
        <f t="shared" si="410"/>
        <v>41863.079143518517</v>
      </c>
      <c r="S3742" t="s">
        <v>8271</v>
      </c>
      <c r="T3742" t="str">
        <f t="shared" si="411"/>
        <v>theater</v>
      </c>
      <c r="U3742" t="str">
        <f t="shared" si="412"/>
        <v>plays</v>
      </c>
    </row>
    <row r="3743" spans="1:21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14" t="e">
        <f t="shared" si="406"/>
        <v>#DIV/0!</v>
      </c>
      <c r="N3743" t="b">
        <v>0</v>
      </c>
      <c r="O3743" s="5">
        <f t="shared" si="407"/>
        <v>0</v>
      </c>
      <c r="P3743" s="14" t="e">
        <f t="shared" si="408"/>
        <v>#DIV/0!</v>
      </c>
      <c r="Q3743" s="8">
        <f t="shared" si="409"/>
        <v>42325.920717592591</v>
      </c>
      <c r="R3743" s="8">
        <f t="shared" si="410"/>
        <v>42355.920717592591</v>
      </c>
      <c r="S3743" t="s">
        <v>8271</v>
      </c>
      <c r="T3743" t="str">
        <f t="shared" si="411"/>
        <v>theater</v>
      </c>
      <c r="U3743" t="str">
        <f t="shared" si="412"/>
        <v>plays</v>
      </c>
    </row>
    <row r="3744" spans="1:21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14">
        <f t="shared" si="406"/>
        <v>25</v>
      </c>
      <c r="N3744" t="b">
        <v>0</v>
      </c>
      <c r="O3744" s="5">
        <f t="shared" si="407"/>
        <v>0.02</v>
      </c>
      <c r="P3744" s="14">
        <f t="shared" si="408"/>
        <v>25</v>
      </c>
      <c r="Q3744" s="8">
        <f t="shared" si="409"/>
        <v>41858.214629629627</v>
      </c>
      <c r="R3744" s="8">
        <f t="shared" si="410"/>
        <v>41888.214629629627</v>
      </c>
      <c r="S3744" t="s">
        <v>8271</v>
      </c>
      <c r="T3744" t="str">
        <f t="shared" si="411"/>
        <v>theater</v>
      </c>
      <c r="U3744" t="str">
        <f t="shared" si="412"/>
        <v>plays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14" t="e">
        <f t="shared" si="406"/>
        <v>#DIV/0!</v>
      </c>
      <c r="N3745" t="b">
        <v>0</v>
      </c>
      <c r="O3745" s="5">
        <f t="shared" si="407"/>
        <v>0</v>
      </c>
      <c r="P3745" s="14" t="e">
        <f t="shared" si="408"/>
        <v>#DIV/0!</v>
      </c>
      <c r="Q3745" s="8">
        <f t="shared" si="409"/>
        <v>41793.710231481484</v>
      </c>
      <c r="R3745" s="8">
        <f t="shared" si="410"/>
        <v>41823.710231481484</v>
      </c>
      <c r="S3745" t="s">
        <v>8271</v>
      </c>
      <c r="T3745" t="str">
        <f t="shared" si="411"/>
        <v>theater</v>
      </c>
      <c r="U3745" t="str">
        <f t="shared" si="412"/>
        <v>plays</v>
      </c>
    </row>
    <row r="3746" spans="1:21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14" t="e">
        <f t="shared" si="406"/>
        <v>#DIV/0!</v>
      </c>
      <c r="N3746" t="b">
        <v>0</v>
      </c>
      <c r="O3746" s="5">
        <f t="shared" si="407"/>
        <v>0</v>
      </c>
      <c r="P3746" s="14" t="e">
        <f t="shared" si="408"/>
        <v>#DIV/0!</v>
      </c>
      <c r="Q3746" s="8">
        <f t="shared" si="409"/>
        <v>41793.814259259263</v>
      </c>
      <c r="R3746" s="8">
        <f t="shared" si="410"/>
        <v>41825.165972222225</v>
      </c>
      <c r="S3746" t="s">
        <v>8271</v>
      </c>
      <c r="T3746" t="str">
        <f t="shared" si="411"/>
        <v>theater</v>
      </c>
      <c r="U3746" t="str">
        <f t="shared" si="412"/>
        <v>plays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14">
        <f t="shared" si="406"/>
        <v>10</v>
      </c>
      <c r="N3747" t="b">
        <v>0</v>
      </c>
      <c r="O3747" s="5">
        <f t="shared" si="407"/>
        <v>0.1</v>
      </c>
      <c r="P3747" s="14">
        <f t="shared" si="408"/>
        <v>10</v>
      </c>
      <c r="Q3747" s="8">
        <f t="shared" si="409"/>
        <v>41831.697939814818</v>
      </c>
      <c r="R3747" s="8">
        <f t="shared" si="410"/>
        <v>41861.697939814818</v>
      </c>
      <c r="S3747" t="s">
        <v>8271</v>
      </c>
      <c r="T3747" t="str">
        <f t="shared" si="411"/>
        <v>theater</v>
      </c>
      <c r="U3747" t="str">
        <f t="shared" si="412"/>
        <v>plays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14">
        <f t="shared" si="406"/>
        <v>202</v>
      </c>
      <c r="N3748" t="b">
        <v>0</v>
      </c>
      <c r="O3748" s="5">
        <f t="shared" si="407"/>
        <v>2.3764705882352941E-2</v>
      </c>
      <c r="P3748" s="14">
        <f t="shared" si="408"/>
        <v>202</v>
      </c>
      <c r="Q3748" s="8">
        <f t="shared" si="409"/>
        <v>42621.389340277776</v>
      </c>
      <c r="R3748" s="8">
        <f t="shared" si="410"/>
        <v>42651.389340277776</v>
      </c>
      <c r="S3748" t="s">
        <v>8271</v>
      </c>
      <c r="T3748" t="str">
        <f t="shared" si="411"/>
        <v>theater</v>
      </c>
      <c r="U3748" t="str">
        <f t="shared" si="412"/>
        <v>plays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14">
        <f t="shared" si="406"/>
        <v>25</v>
      </c>
      <c r="N3749" t="b">
        <v>0</v>
      </c>
      <c r="O3749" s="5">
        <f t="shared" si="407"/>
        <v>0.01</v>
      </c>
      <c r="P3749" s="14">
        <f t="shared" si="408"/>
        <v>25</v>
      </c>
      <c r="Q3749" s="8">
        <f t="shared" si="409"/>
        <v>42164.299722222218</v>
      </c>
      <c r="R3749" s="8">
        <f t="shared" si="410"/>
        <v>42190.957638888889</v>
      </c>
      <c r="S3749" t="s">
        <v>8271</v>
      </c>
      <c r="T3749" t="str">
        <f t="shared" si="411"/>
        <v>theater</v>
      </c>
      <c r="U3749" t="str">
        <f t="shared" si="412"/>
        <v>plays</v>
      </c>
    </row>
    <row r="3750" spans="1:21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14">
        <f t="shared" si="406"/>
        <v>99.538461538461533</v>
      </c>
      <c r="N3750" t="b">
        <v>1</v>
      </c>
      <c r="O3750" s="5">
        <f t="shared" si="407"/>
        <v>1.0351999999999999</v>
      </c>
      <c r="P3750" s="14">
        <f t="shared" si="408"/>
        <v>99.538461538461533</v>
      </c>
      <c r="Q3750" s="8">
        <f t="shared" si="409"/>
        <v>42395.706435185188</v>
      </c>
      <c r="R3750" s="8">
        <f t="shared" si="410"/>
        <v>42416.249305555553</v>
      </c>
      <c r="S3750" t="s">
        <v>8305</v>
      </c>
      <c r="T3750" t="str">
        <f t="shared" si="411"/>
        <v>theater</v>
      </c>
      <c r="U3750" t="str">
        <f t="shared" si="412"/>
        <v>musical</v>
      </c>
    </row>
    <row r="3751" spans="1:21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14">
        <f t="shared" si="406"/>
        <v>75</v>
      </c>
      <c r="N3751" t="b">
        <v>1</v>
      </c>
      <c r="O3751" s="5">
        <f t="shared" si="407"/>
        <v>1.05</v>
      </c>
      <c r="P3751" s="14">
        <f t="shared" si="408"/>
        <v>75</v>
      </c>
      <c r="Q3751" s="8">
        <f t="shared" si="409"/>
        <v>42458.127175925925</v>
      </c>
      <c r="R3751" s="8">
        <f t="shared" si="410"/>
        <v>42489.165972222225</v>
      </c>
      <c r="S3751" t="s">
        <v>8305</v>
      </c>
      <c r="T3751" t="str">
        <f t="shared" si="411"/>
        <v>theater</v>
      </c>
      <c r="U3751" t="str">
        <f t="shared" si="412"/>
        <v>musical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14">
        <f t="shared" si="406"/>
        <v>215.25</v>
      </c>
      <c r="N3752" t="b">
        <v>1</v>
      </c>
      <c r="O3752" s="5">
        <f t="shared" si="407"/>
        <v>1.0044999999999999</v>
      </c>
      <c r="P3752" s="14">
        <f t="shared" si="408"/>
        <v>215.25</v>
      </c>
      <c r="Q3752" s="8">
        <f t="shared" si="409"/>
        <v>42016.981574074074</v>
      </c>
      <c r="R3752" s="8">
        <f t="shared" si="410"/>
        <v>42045.332638888889</v>
      </c>
      <c r="S3752" t="s">
        <v>8305</v>
      </c>
      <c r="T3752" t="str">
        <f t="shared" si="411"/>
        <v>theater</v>
      </c>
      <c r="U3752" t="str">
        <f t="shared" si="412"/>
        <v>musical</v>
      </c>
    </row>
    <row r="3753" spans="1:21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14">
        <f t="shared" si="406"/>
        <v>120.54545454545455</v>
      </c>
      <c r="N3753" t="b">
        <v>1</v>
      </c>
      <c r="O3753" s="5">
        <f t="shared" si="407"/>
        <v>1.3260000000000001</v>
      </c>
      <c r="P3753" s="14">
        <f t="shared" si="408"/>
        <v>120.54545454545455</v>
      </c>
      <c r="Q3753" s="8">
        <f t="shared" si="409"/>
        <v>42403.035567129627</v>
      </c>
      <c r="R3753" s="8">
        <f t="shared" si="410"/>
        <v>42462.993900462956</v>
      </c>
      <c r="S3753" t="s">
        <v>8305</v>
      </c>
      <c r="T3753" t="str">
        <f t="shared" si="411"/>
        <v>theater</v>
      </c>
      <c r="U3753" t="str">
        <f t="shared" si="412"/>
        <v>musical</v>
      </c>
    </row>
    <row r="3754" spans="1:21" ht="43.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14">
        <f t="shared" si="406"/>
        <v>37.666666666666664</v>
      </c>
      <c r="N3754" t="b">
        <v>1</v>
      </c>
      <c r="O3754" s="5">
        <f t="shared" si="407"/>
        <v>1.1299999999999999</v>
      </c>
      <c r="P3754" s="14">
        <f t="shared" si="408"/>
        <v>37.666666666666664</v>
      </c>
      <c r="Q3754" s="8">
        <f t="shared" si="409"/>
        <v>42619.802488425921</v>
      </c>
      <c r="R3754" s="8">
        <f t="shared" si="410"/>
        <v>42659.875</v>
      </c>
      <c r="S3754" t="s">
        <v>8305</v>
      </c>
      <c r="T3754" t="str">
        <f t="shared" si="411"/>
        <v>theater</v>
      </c>
      <c r="U3754" t="str">
        <f t="shared" si="412"/>
        <v>musical</v>
      </c>
    </row>
    <row r="3755" spans="1:21" ht="28.8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14">
        <f t="shared" si="406"/>
        <v>172.23333333333332</v>
      </c>
      <c r="N3755" t="b">
        <v>1</v>
      </c>
      <c r="O3755" s="5">
        <f t="shared" si="407"/>
        <v>1.0334000000000001</v>
      </c>
      <c r="P3755" s="14">
        <f t="shared" si="408"/>
        <v>172.23333333333332</v>
      </c>
      <c r="Q3755" s="8">
        <f t="shared" si="409"/>
        <v>42128.824074074073</v>
      </c>
      <c r="R3755" s="8">
        <f t="shared" si="410"/>
        <v>42158</v>
      </c>
      <c r="S3755" t="s">
        <v>8305</v>
      </c>
      <c r="T3755" t="str">
        <f t="shared" si="411"/>
        <v>theater</v>
      </c>
      <c r="U3755" t="str">
        <f t="shared" si="412"/>
        <v>musical</v>
      </c>
    </row>
    <row r="3756" spans="1:21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14">
        <f t="shared" si="406"/>
        <v>111.11111111111111</v>
      </c>
      <c r="N3756" t="b">
        <v>1</v>
      </c>
      <c r="O3756" s="5">
        <f t="shared" si="407"/>
        <v>1.2</v>
      </c>
      <c r="P3756" s="14">
        <f t="shared" si="408"/>
        <v>111.11111111111111</v>
      </c>
      <c r="Q3756" s="8">
        <f t="shared" si="409"/>
        <v>41808.881215277775</v>
      </c>
      <c r="R3756" s="8">
        <f t="shared" si="410"/>
        <v>41846.207638888889</v>
      </c>
      <c r="S3756" t="s">
        <v>8305</v>
      </c>
      <c r="T3756" t="str">
        <f t="shared" si="411"/>
        <v>theater</v>
      </c>
      <c r="U3756" t="str">
        <f t="shared" si="412"/>
        <v>musical</v>
      </c>
    </row>
    <row r="3757" spans="1:21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14">
        <f t="shared" si="406"/>
        <v>25.464285714285715</v>
      </c>
      <c r="N3757" t="b">
        <v>1</v>
      </c>
      <c r="O3757" s="5">
        <f t="shared" si="407"/>
        <v>1.2963636363636364</v>
      </c>
      <c r="P3757" s="14">
        <f t="shared" si="408"/>
        <v>25.464285714285715</v>
      </c>
      <c r="Q3757" s="8">
        <f t="shared" si="409"/>
        <v>42445.866979166662</v>
      </c>
      <c r="R3757" s="8">
        <f t="shared" si="410"/>
        <v>42475.866979166662</v>
      </c>
      <c r="S3757" t="s">
        <v>8305</v>
      </c>
      <c r="T3757" t="str">
        <f t="shared" si="411"/>
        <v>theater</v>
      </c>
      <c r="U3757" t="str">
        <f t="shared" si="412"/>
        <v>musical</v>
      </c>
    </row>
    <row r="3758" spans="1:21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14">
        <f t="shared" si="406"/>
        <v>267.64705882352939</v>
      </c>
      <c r="N3758" t="b">
        <v>1</v>
      </c>
      <c r="O3758" s="5">
        <f t="shared" si="407"/>
        <v>1.0111111111111111</v>
      </c>
      <c r="P3758" s="14">
        <f t="shared" si="408"/>
        <v>267.64705882352939</v>
      </c>
      <c r="Q3758" s="8">
        <f t="shared" si="409"/>
        <v>41771.814791666664</v>
      </c>
      <c r="R3758" s="8">
        <f t="shared" si="410"/>
        <v>41801.814791666664</v>
      </c>
      <c r="S3758" t="s">
        <v>8305</v>
      </c>
      <c r="T3758" t="str">
        <f t="shared" si="411"/>
        <v>theater</v>
      </c>
      <c r="U3758" t="str">
        <f t="shared" si="412"/>
        <v>musical</v>
      </c>
    </row>
    <row r="3759" spans="1:21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14">
        <f t="shared" si="406"/>
        <v>75.959999999999994</v>
      </c>
      <c r="N3759" t="b">
        <v>1</v>
      </c>
      <c r="O3759" s="5">
        <f t="shared" si="407"/>
        <v>1.0851428571428572</v>
      </c>
      <c r="P3759" s="14">
        <f t="shared" si="408"/>
        <v>75.959999999999994</v>
      </c>
      <c r="Q3759" s="8">
        <f t="shared" si="409"/>
        <v>41954.850868055553</v>
      </c>
      <c r="R3759" s="8">
        <f t="shared" si="410"/>
        <v>41974.850868055553</v>
      </c>
      <c r="S3759" t="s">
        <v>8305</v>
      </c>
      <c r="T3759" t="str">
        <f t="shared" si="411"/>
        <v>theater</v>
      </c>
      <c r="U3759" t="str">
        <f t="shared" si="412"/>
        <v>musical</v>
      </c>
    </row>
    <row r="3760" spans="1:2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14">
        <f t="shared" si="406"/>
        <v>59.03846153846154</v>
      </c>
      <c r="N3760" t="b">
        <v>1</v>
      </c>
      <c r="O3760" s="5">
        <f t="shared" si="407"/>
        <v>1.0233333333333334</v>
      </c>
      <c r="P3760" s="14">
        <f t="shared" si="408"/>
        <v>59.03846153846154</v>
      </c>
      <c r="Q3760" s="8">
        <f t="shared" si="409"/>
        <v>41747.471504629626</v>
      </c>
      <c r="R3760" s="8">
        <f t="shared" si="410"/>
        <v>41778.208333333336</v>
      </c>
      <c r="S3760" t="s">
        <v>8305</v>
      </c>
      <c r="T3760" t="str">
        <f t="shared" si="411"/>
        <v>theater</v>
      </c>
      <c r="U3760" t="str">
        <f t="shared" si="412"/>
        <v>musical</v>
      </c>
    </row>
    <row r="3761" spans="1:2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14">
        <f t="shared" si="406"/>
        <v>50.111022727272733</v>
      </c>
      <c r="N3761" t="b">
        <v>1</v>
      </c>
      <c r="O3761" s="5">
        <f t="shared" si="407"/>
        <v>1.1024425000000002</v>
      </c>
      <c r="P3761" s="14">
        <f t="shared" si="408"/>
        <v>50.111022727272733</v>
      </c>
      <c r="Q3761" s="8">
        <f t="shared" si="409"/>
        <v>42182.108252314814</v>
      </c>
      <c r="R3761" s="8">
        <f t="shared" si="410"/>
        <v>42242.108252314814</v>
      </c>
      <c r="S3761" t="s">
        <v>8305</v>
      </c>
      <c r="T3761" t="str">
        <f t="shared" si="411"/>
        <v>theater</v>
      </c>
      <c r="U3761" t="str">
        <f t="shared" si="412"/>
        <v>musical</v>
      </c>
    </row>
    <row r="3762" spans="1:21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14">
        <f t="shared" si="406"/>
        <v>55.502967032967035</v>
      </c>
      <c r="N3762" t="b">
        <v>1</v>
      </c>
      <c r="O3762" s="5">
        <f t="shared" si="407"/>
        <v>1.010154</v>
      </c>
      <c r="P3762" s="14">
        <f t="shared" si="408"/>
        <v>55.502967032967035</v>
      </c>
      <c r="Q3762" s="8">
        <f t="shared" si="409"/>
        <v>41739.525300925925</v>
      </c>
      <c r="R3762" s="8">
        <f t="shared" si="410"/>
        <v>41764.525300925925</v>
      </c>
      <c r="S3762" t="s">
        <v>8305</v>
      </c>
      <c r="T3762" t="str">
        <f t="shared" si="411"/>
        <v>theater</v>
      </c>
      <c r="U3762" t="str">
        <f t="shared" si="412"/>
        <v>musical</v>
      </c>
    </row>
    <row r="3763" spans="1:21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14">
        <f t="shared" si="406"/>
        <v>166.66666666666666</v>
      </c>
      <c r="N3763" t="b">
        <v>1</v>
      </c>
      <c r="O3763" s="5">
        <f t="shared" si="407"/>
        <v>1</v>
      </c>
      <c r="P3763" s="14">
        <f t="shared" si="408"/>
        <v>166.66666666666666</v>
      </c>
      <c r="Q3763" s="8">
        <f t="shared" si="409"/>
        <v>42173.466863425929</v>
      </c>
      <c r="R3763" s="8">
        <f t="shared" si="410"/>
        <v>42226.958333333328</v>
      </c>
      <c r="S3763" t="s">
        <v>8305</v>
      </c>
      <c r="T3763" t="str">
        <f t="shared" si="411"/>
        <v>theater</v>
      </c>
      <c r="U3763" t="str">
        <f t="shared" si="412"/>
        <v>musical</v>
      </c>
    </row>
    <row r="3764" spans="1:21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14">
        <f t="shared" si="406"/>
        <v>47.428571428571431</v>
      </c>
      <c r="N3764" t="b">
        <v>1</v>
      </c>
      <c r="O3764" s="5">
        <f t="shared" si="407"/>
        <v>1.0624</v>
      </c>
      <c r="P3764" s="14">
        <f t="shared" si="408"/>
        <v>47.428571428571431</v>
      </c>
      <c r="Q3764" s="8">
        <f t="shared" si="409"/>
        <v>42193.813530092593</v>
      </c>
      <c r="R3764" s="8">
        <f t="shared" si="410"/>
        <v>42218.813530092593</v>
      </c>
      <c r="S3764" t="s">
        <v>8305</v>
      </c>
      <c r="T3764" t="str">
        <f t="shared" si="411"/>
        <v>theater</v>
      </c>
      <c r="U3764" t="str">
        <f t="shared" si="412"/>
        <v>musical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14">
        <f t="shared" si="406"/>
        <v>64.935064935064929</v>
      </c>
      <c r="N3765" t="b">
        <v>1</v>
      </c>
      <c r="O3765" s="5">
        <f t="shared" si="407"/>
        <v>1</v>
      </c>
      <c r="P3765" s="14">
        <f t="shared" si="408"/>
        <v>64.935064935064929</v>
      </c>
      <c r="Q3765" s="8">
        <f t="shared" si="409"/>
        <v>42065.750300925924</v>
      </c>
      <c r="R3765" s="8">
        <f t="shared" si="410"/>
        <v>42095.708634259259</v>
      </c>
      <c r="S3765" t="s">
        <v>8305</v>
      </c>
      <c r="T3765" t="str">
        <f t="shared" si="411"/>
        <v>theater</v>
      </c>
      <c r="U3765" t="str">
        <f t="shared" si="412"/>
        <v>musical</v>
      </c>
    </row>
    <row r="3766" spans="1:21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14">
        <f t="shared" si="406"/>
        <v>55.555555555555557</v>
      </c>
      <c r="N3766" t="b">
        <v>1</v>
      </c>
      <c r="O3766" s="5">
        <f t="shared" si="407"/>
        <v>1</v>
      </c>
      <c r="P3766" s="14">
        <f t="shared" si="408"/>
        <v>55.555555555555557</v>
      </c>
      <c r="Q3766" s="8">
        <f t="shared" si="409"/>
        <v>42499.842962962968</v>
      </c>
      <c r="R3766" s="8">
        <f t="shared" si="410"/>
        <v>42519.024999999994</v>
      </c>
      <c r="S3766" t="s">
        <v>8305</v>
      </c>
      <c r="T3766" t="str">
        <f t="shared" si="411"/>
        <v>theater</v>
      </c>
      <c r="U3766" t="str">
        <f t="shared" si="412"/>
        <v>musical</v>
      </c>
    </row>
    <row r="3767" spans="1:21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14">
        <f t="shared" si="406"/>
        <v>74.224299065420567</v>
      </c>
      <c r="N3767" t="b">
        <v>1</v>
      </c>
      <c r="O3767" s="5">
        <f t="shared" si="407"/>
        <v>1.1345714285714286</v>
      </c>
      <c r="P3767" s="14">
        <f t="shared" si="408"/>
        <v>74.224299065420567</v>
      </c>
      <c r="Q3767" s="8">
        <f t="shared" si="409"/>
        <v>41820.776412037041</v>
      </c>
      <c r="R3767" s="8">
        <f t="shared" si="410"/>
        <v>41850.776412037041</v>
      </c>
      <c r="S3767" t="s">
        <v>8305</v>
      </c>
      <c r="T3767" t="str">
        <f t="shared" si="411"/>
        <v>theater</v>
      </c>
      <c r="U3767" t="str">
        <f t="shared" si="412"/>
        <v>musical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14">
        <f t="shared" si="406"/>
        <v>106.9271875</v>
      </c>
      <c r="N3768" t="b">
        <v>1</v>
      </c>
      <c r="O3768" s="5">
        <f t="shared" si="407"/>
        <v>1.0265010000000001</v>
      </c>
      <c r="P3768" s="14">
        <f t="shared" si="408"/>
        <v>106.9271875</v>
      </c>
      <c r="Q3768" s="8">
        <f t="shared" si="409"/>
        <v>41788.167187500003</v>
      </c>
      <c r="R3768" s="8">
        <f t="shared" si="410"/>
        <v>41823.167187500003</v>
      </c>
      <c r="S3768" t="s">
        <v>8305</v>
      </c>
      <c r="T3768" t="str">
        <f t="shared" si="411"/>
        <v>theater</v>
      </c>
      <c r="U3768" t="str">
        <f t="shared" si="412"/>
        <v>musical</v>
      </c>
    </row>
    <row r="3769" spans="1:21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14">
        <f t="shared" si="406"/>
        <v>41.696428571428569</v>
      </c>
      <c r="N3769" t="b">
        <v>1</v>
      </c>
      <c r="O3769" s="5">
        <f t="shared" si="407"/>
        <v>1.1675</v>
      </c>
      <c r="P3769" s="14">
        <f t="shared" si="408"/>
        <v>41.696428571428569</v>
      </c>
      <c r="Q3769" s="8">
        <f t="shared" si="409"/>
        <v>42050.019641203704</v>
      </c>
      <c r="R3769" s="8">
        <f t="shared" si="410"/>
        <v>42064.207638888889</v>
      </c>
      <c r="S3769" t="s">
        <v>8305</v>
      </c>
      <c r="T3769" t="str">
        <f t="shared" si="411"/>
        <v>theater</v>
      </c>
      <c r="U3769" t="str">
        <f t="shared" si="412"/>
        <v>musical</v>
      </c>
    </row>
    <row r="3770" spans="1:21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14">
        <f t="shared" si="406"/>
        <v>74.243275862068955</v>
      </c>
      <c r="N3770" t="b">
        <v>1</v>
      </c>
      <c r="O3770" s="5">
        <f t="shared" si="407"/>
        <v>1.0765274999999999</v>
      </c>
      <c r="P3770" s="14">
        <f t="shared" si="408"/>
        <v>74.243275862068955</v>
      </c>
      <c r="Q3770" s="8">
        <f t="shared" si="409"/>
        <v>41772.727893518517</v>
      </c>
      <c r="R3770" s="8">
        <f t="shared" si="410"/>
        <v>41802.727893518517</v>
      </c>
      <c r="S3770" t="s">
        <v>8305</v>
      </c>
      <c r="T3770" t="str">
        <f t="shared" si="411"/>
        <v>theater</v>
      </c>
      <c r="U3770" t="str">
        <f t="shared" si="412"/>
        <v>musical</v>
      </c>
    </row>
    <row r="3771" spans="1:21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14">
        <f t="shared" si="406"/>
        <v>73.333333333333329</v>
      </c>
      <c r="N3771" t="b">
        <v>1</v>
      </c>
      <c r="O3771" s="5">
        <f t="shared" si="407"/>
        <v>1</v>
      </c>
      <c r="P3771" s="14">
        <f t="shared" si="408"/>
        <v>73.333333333333329</v>
      </c>
      <c r="Q3771" s="8">
        <f t="shared" si="409"/>
        <v>42445.598136574074</v>
      </c>
      <c r="R3771" s="8">
        <f t="shared" si="410"/>
        <v>42475.598136574074</v>
      </c>
      <c r="S3771" t="s">
        <v>8305</v>
      </c>
      <c r="T3771" t="str">
        <f t="shared" si="411"/>
        <v>theater</v>
      </c>
      <c r="U3771" t="str">
        <f t="shared" si="412"/>
        <v>musical</v>
      </c>
    </row>
    <row r="3772" spans="1:21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14">
        <f t="shared" si="406"/>
        <v>100</v>
      </c>
      <c r="N3772" t="b">
        <v>1</v>
      </c>
      <c r="O3772" s="5">
        <f t="shared" si="407"/>
        <v>1</v>
      </c>
      <c r="P3772" s="14">
        <f t="shared" si="408"/>
        <v>100</v>
      </c>
      <c r="Q3772" s="8">
        <f t="shared" si="409"/>
        <v>42138.930671296301</v>
      </c>
      <c r="R3772" s="8">
        <f t="shared" si="410"/>
        <v>42168.930671296301</v>
      </c>
      <c r="S3772" t="s">
        <v>8305</v>
      </c>
      <c r="T3772" t="str">
        <f t="shared" si="411"/>
        <v>theater</v>
      </c>
      <c r="U3772" t="str">
        <f t="shared" si="412"/>
        <v>musical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14">
        <f t="shared" si="406"/>
        <v>38.421052631578945</v>
      </c>
      <c r="N3773" t="b">
        <v>1</v>
      </c>
      <c r="O3773" s="5">
        <f t="shared" si="407"/>
        <v>1.46</v>
      </c>
      <c r="P3773" s="14">
        <f t="shared" si="408"/>
        <v>38.421052631578945</v>
      </c>
      <c r="Q3773" s="8">
        <f t="shared" si="409"/>
        <v>42493.857083333336</v>
      </c>
      <c r="R3773" s="8">
        <f t="shared" si="410"/>
        <v>42508</v>
      </c>
      <c r="S3773" t="s">
        <v>8305</v>
      </c>
      <c r="T3773" t="str">
        <f t="shared" si="411"/>
        <v>theater</v>
      </c>
      <c r="U3773" t="str">
        <f t="shared" si="412"/>
        <v>musical</v>
      </c>
    </row>
    <row r="3774" spans="1:21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14">
        <f t="shared" si="406"/>
        <v>166.96969696969697</v>
      </c>
      <c r="N3774" t="b">
        <v>1</v>
      </c>
      <c r="O3774" s="5">
        <f t="shared" si="407"/>
        <v>1.1020000000000001</v>
      </c>
      <c r="P3774" s="14">
        <f t="shared" si="408"/>
        <v>166.96969696969697</v>
      </c>
      <c r="Q3774" s="8">
        <f t="shared" si="409"/>
        <v>42682.616967592592</v>
      </c>
      <c r="R3774" s="8">
        <f t="shared" si="410"/>
        <v>42703.25</v>
      </c>
      <c r="S3774" t="s">
        <v>8305</v>
      </c>
      <c r="T3774" t="str">
        <f t="shared" si="411"/>
        <v>theater</v>
      </c>
      <c r="U3774" t="str">
        <f t="shared" si="412"/>
        <v>musical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14">
        <f t="shared" si="406"/>
        <v>94.912280701754383</v>
      </c>
      <c r="N3775" t="b">
        <v>1</v>
      </c>
      <c r="O3775" s="5">
        <f t="shared" si="407"/>
        <v>1.0820000000000001</v>
      </c>
      <c r="P3775" s="14">
        <f t="shared" si="408"/>
        <v>94.912280701754383</v>
      </c>
      <c r="Q3775" s="8">
        <f t="shared" si="409"/>
        <v>42656.005173611105</v>
      </c>
      <c r="R3775" s="8">
        <f t="shared" si="410"/>
        <v>42689.088888888888</v>
      </c>
      <c r="S3775" t="s">
        <v>8305</v>
      </c>
      <c r="T3775" t="str">
        <f t="shared" si="411"/>
        <v>theater</v>
      </c>
      <c r="U3775" t="str">
        <f t="shared" si="412"/>
        <v>musical</v>
      </c>
    </row>
    <row r="3776" spans="1:21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14">
        <f t="shared" si="406"/>
        <v>100</v>
      </c>
      <c r="N3776" t="b">
        <v>1</v>
      </c>
      <c r="O3776" s="5">
        <f t="shared" si="407"/>
        <v>1</v>
      </c>
      <c r="P3776" s="14">
        <f t="shared" si="408"/>
        <v>100</v>
      </c>
      <c r="Q3776" s="8">
        <f t="shared" si="409"/>
        <v>42087.792303240742</v>
      </c>
      <c r="R3776" s="8">
        <f t="shared" si="410"/>
        <v>42103.792303240742</v>
      </c>
      <c r="S3776" t="s">
        <v>8305</v>
      </c>
      <c r="T3776" t="str">
        <f t="shared" si="411"/>
        <v>theater</v>
      </c>
      <c r="U3776" t="str">
        <f t="shared" si="412"/>
        <v>musical</v>
      </c>
    </row>
    <row r="3777" spans="1:21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14">
        <f t="shared" si="406"/>
        <v>143.21428571428572</v>
      </c>
      <c r="N3777" t="b">
        <v>1</v>
      </c>
      <c r="O3777" s="5">
        <f t="shared" si="407"/>
        <v>1.0024999999999999</v>
      </c>
      <c r="P3777" s="14">
        <f t="shared" si="408"/>
        <v>143.21428571428572</v>
      </c>
      <c r="Q3777" s="8">
        <f t="shared" si="409"/>
        <v>42075.942627314813</v>
      </c>
      <c r="R3777" s="8">
        <f t="shared" si="410"/>
        <v>42103.166666666672</v>
      </c>
      <c r="S3777" t="s">
        <v>8305</v>
      </c>
      <c r="T3777" t="str">
        <f t="shared" si="411"/>
        <v>theater</v>
      </c>
      <c r="U3777" t="str">
        <f t="shared" si="412"/>
        <v>musical</v>
      </c>
    </row>
    <row r="3778" spans="1:21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14">
        <f t="shared" ref="M3778:M3841" si="413">$E3778/$L3778</f>
        <v>90.819148936170208</v>
      </c>
      <c r="N3778" t="b">
        <v>1</v>
      </c>
      <c r="O3778" s="5">
        <f t="shared" ref="O3778:O3841" si="414">E3778/D3778</f>
        <v>1.0671250000000001</v>
      </c>
      <c r="P3778" s="14">
        <f t="shared" ref="P3778:P3841" si="415">$E3778/$L3778</f>
        <v>90.819148936170208</v>
      </c>
      <c r="Q3778" s="8">
        <f t="shared" ref="Q3778:Q3841" si="416">(((J3778/60)/60)/24)+DATE(1970,1,1)</f>
        <v>41814.367800925924</v>
      </c>
      <c r="R3778" s="8">
        <f t="shared" ref="R3778:R3841" si="417">(((I3778/60)/60)/24)+DATE(1970,1,1)</f>
        <v>41852.041666666664</v>
      </c>
      <c r="S3778" t="s">
        <v>8305</v>
      </c>
      <c r="T3778" t="str">
        <f t="shared" ref="T3778:T3841" si="418">LEFT(S3778, SEARCH("/",S3778,1)-1)</f>
        <v>theater</v>
      </c>
      <c r="U3778" t="str">
        <f t="shared" ref="U3778:U3841" si="419">RIGHT(S3778,LEN(S3778)-SEARCH("/",S3778,1))</f>
        <v>musical</v>
      </c>
    </row>
    <row r="3779" spans="1:21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14">
        <f t="shared" si="413"/>
        <v>48.542372881355931</v>
      </c>
      <c r="N3779" t="b">
        <v>1</v>
      </c>
      <c r="O3779" s="5">
        <f t="shared" si="414"/>
        <v>1.4319999999999999</v>
      </c>
      <c r="P3779" s="14">
        <f t="shared" si="415"/>
        <v>48.542372881355931</v>
      </c>
      <c r="Q3779" s="8">
        <f t="shared" si="416"/>
        <v>41887.111354166671</v>
      </c>
      <c r="R3779" s="8">
        <f t="shared" si="417"/>
        <v>41909.166666666664</v>
      </c>
      <c r="S3779" t="s">
        <v>8305</v>
      </c>
      <c r="T3779" t="str">
        <f t="shared" si="418"/>
        <v>theater</v>
      </c>
      <c r="U3779" t="str">
        <f t="shared" si="419"/>
        <v>musical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14">
        <f t="shared" si="413"/>
        <v>70.027777777777771</v>
      </c>
      <c r="N3780" t="b">
        <v>1</v>
      </c>
      <c r="O3780" s="5">
        <f t="shared" si="414"/>
        <v>1.0504166666666668</v>
      </c>
      <c r="P3780" s="14">
        <f t="shared" si="415"/>
        <v>70.027777777777771</v>
      </c>
      <c r="Q3780" s="8">
        <f t="shared" si="416"/>
        <v>41989.819212962961</v>
      </c>
      <c r="R3780" s="8">
        <f t="shared" si="417"/>
        <v>42049.819212962961</v>
      </c>
      <c r="S3780" t="s">
        <v>8305</v>
      </c>
      <c r="T3780" t="str">
        <f t="shared" si="418"/>
        <v>theater</v>
      </c>
      <c r="U3780" t="str">
        <f t="shared" si="419"/>
        <v>musical</v>
      </c>
    </row>
    <row r="3781" spans="1:2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14">
        <f t="shared" si="413"/>
        <v>135.62608695652173</v>
      </c>
      <c r="N3781" t="b">
        <v>1</v>
      </c>
      <c r="O3781" s="5">
        <f t="shared" si="414"/>
        <v>1.0398000000000001</v>
      </c>
      <c r="P3781" s="14">
        <f t="shared" si="415"/>
        <v>135.62608695652173</v>
      </c>
      <c r="Q3781" s="8">
        <f t="shared" si="416"/>
        <v>42425.735416666663</v>
      </c>
      <c r="R3781" s="8">
        <f t="shared" si="417"/>
        <v>42455.693750000006</v>
      </c>
      <c r="S3781" t="s">
        <v>8305</v>
      </c>
      <c r="T3781" t="str">
        <f t="shared" si="418"/>
        <v>theater</v>
      </c>
      <c r="U3781" t="str">
        <f t="shared" si="419"/>
        <v>musical</v>
      </c>
    </row>
    <row r="3782" spans="1:21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14">
        <f t="shared" si="413"/>
        <v>100</v>
      </c>
      <c r="N3782" t="b">
        <v>1</v>
      </c>
      <c r="O3782" s="5">
        <f t="shared" si="414"/>
        <v>1.2</v>
      </c>
      <c r="P3782" s="14">
        <f t="shared" si="415"/>
        <v>100</v>
      </c>
      <c r="Q3782" s="8">
        <f t="shared" si="416"/>
        <v>42166.219733796301</v>
      </c>
      <c r="R3782" s="8">
        <f t="shared" si="417"/>
        <v>42198.837499999994</v>
      </c>
      <c r="S3782" t="s">
        <v>8305</v>
      </c>
      <c r="T3782" t="str">
        <f t="shared" si="418"/>
        <v>theater</v>
      </c>
      <c r="U3782" t="str">
        <f t="shared" si="419"/>
        <v>musical</v>
      </c>
    </row>
    <row r="3783" spans="1:21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14">
        <f t="shared" si="413"/>
        <v>94.90384615384616</v>
      </c>
      <c r="N3783" t="b">
        <v>1</v>
      </c>
      <c r="O3783" s="5">
        <f t="shared" si="414"/>
        <v>1.0966666666666667</v>
      </c>
      <c r="P3783" s="14">
        <f t="shared" si="415"/>
        <v>94.90384615384616</v>
      </c>
      <c r="Q3783" s="8">
        <f t="shared" si="416"/>
        <v>41865.882928240739</v>
      </c>
      <c r="R3783" s="8">
        <f t="shared" si="417"/>
        <v>41890.882928240739</v>
      </c>
      <c r="S3783" t="s">
        <v>8305</v>
      </c>
      <c r="T3783" t="str">
        <f t="shared" si="418"/>
        <v>theater</v>
      </c>
      <c r="U3783" t="str">
        <f t="shared" si="419"/>
        <v>musical</v>
      </c>
    </row>
    <row r="3784" spans="1:21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14">
        <f t="shared" si="413"/>
        <v>75.370370370370367</v>
      </c>
      <c r="N3784" t="b">
        <v>1</v>
      </c>
      <c r="O3784" s="5">
        <f t="shared" si="414"/>
        <v>1.0175000000000001</v>
      </c>
      <c r="P3784" s="14">
        <f t="shared" si="415"/>
        <v>75.370370370370367</v>
      </c>
      <c r="Q3784" s="8">
        <f t="shared" si="416"/>
        <v>42546.862233796302</v>
      </c>
      <c r="R3784" s="8">
        <f t="shared" si="417"/>
        <v>42575.958333333328</v>
      </c>
      <c r="S3784" t="s">
        <v>8305</v>
      </c>
      <c r="T3784" t="str">
        <f t="shared" si="418"/>
        <v>theater</v>
      </c>
      <c r="U3784" t="str">
        <f t="shared" si="419"/>
        <v>musical</v>
      </c>
    </row>
    <row r="3785" spans="1:21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14">
        <f t="shared" si="413"/>
        <v>64.458333333333329</v>
      </c>
      <c r="N3785" t="b">
        <v>1</v>
      </c>
      <c r="O3785" s="5">
        <f t="shared" si="414"/>
        <v>1.2891666666666666</v>
      </c>
      <c r="P3785" s="14">
        <f t="shared" si="415"/>
        <v>64.458333333333329</v>
      </c>
      <c r="Q3785" s="8">
        <f t="shared" si="416"/>
        <v>42420.140277777777</v>
      </c>
      <c r="R3785" s="8">
        <f t="shared" si="417"/>
        <v>42444.666666666672</v>
      </c>
      <c r="S3785" t="s">
        <v>8305</v>
      </c>
      <c r="T3785" t="str">
        <f t="shared" si="418"/>
        <v>theater</v>
      </c>
      <c r="U3785" t="str">
        <f t="shared" si="419"/>
        <v>musical</v>
      </c>
    </row>
    <row r="3786" spans="1:21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14">
        <f t="shared" si="413"/>
        <v>115</v>
      </c>
      <c r="N3786" t="b">
        <v>1</v>
      </c>
      <c r="O3786" s="5">
        <f t="shared" si="414"/>
        <v>1.1499999999999999</v>
      </c>
      <c r="P3786" s="14">
        <f t="shared" si="415"/>
        <v>115</v>
      </c>
      <c r="Q3786" s="8">
        <f t="shared" si="416"/>
        <v>42531.980694444443</v>
      </c>
      <c r="R3786" s="8">
        <f t="shared" si="417"/>
        <v>42561.980694444443</v>
      </c>
      <c r="S3786" t="s">
        <v>8305</v>
      </c>
      <c r="T3786" t="str">
        <f t="shared" si="418"/>
        <v>theater</v>
      </c>
      <c r="U3786" t="str">
        <f t="shared" si="419"/>
        <v>musical</v>
      </c>
    </row>
    <row r="3787" spans="1:21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14">
        <f t="shared" si="413"/>
        <v>100.5</v>
      </c>
      <c r="N3787" t="b">
        <v>1</v>
      </c>
      <c r="O3787" s="5">
        <f t="shared" si="414"/>
        <v>1.5075000000000001</v>
      </c>
      <c r="P3787" s="14">
        <f t="shared" si="415"/>
        <v>100.5</v>
      </c>
      <c r="Q3787" s="8">
        <f t="shared" si="416"/>
        <v>42548.63853009259</v>
      </c>
      <c r="R3787" s="8">
        <f t="shared" si="417"/>
        <v>42584.418749999997</v>
      </c>
      <c r="S3787" t="s">
        <v>8305</v>
      </c>
      <c r="T3787" t="str">
        <f t="shared" si="418"/>
        <v>theater</v>
      </c>
      <c r="U3787" t="str">
        <f t="shared" si="419"/>
        <v>musical</v>
      </c>
    </row>
    <row r="3788" spans="1:21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14">
        <f t="shared" si="413"/>
        <v>93.774647887323937</v>
      </c>
      <c r="N3788" t="b">
        <v>1</v>
      </c>
      <c r="O3788" s="5">
        <f t="shared" si="414"/>
        <v>1.1096666666666666</v>
      </c>
      <c r="P3788" s="14">
        <f t="shared" si="415"/>
        <v>93.774647887323937</v>
      </c>
      <c r="Q3788" s="8">
        <f t="shared" si="416"/>
        <v>42487.037905092591</v>
      </c>
      <c r="R3788" s="8">
        <f t="shared" si="417"/>
        <v>42517.037905092591</v>
      </c>
      <c r="S3788" t="s">
        <v>8305</v>
      </c>
      <c r="T3788" t="str">
        <f t="shared" si="418"/>
        <v>theater</v>
      </c>
      <c r="U3788" t="str">
        <f t="shared" si="419"/>
        <v>musical</v>
      </c>
    </row>
    <row r="3789" spans="1:21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14">
        <f t="shared" si="413"/>
        <v>35.1</v>
      </c>
      <c r="N3789" t="b">
        <v>1</v>
      </c>
      <c r="O3789" s="5">
        <f t="shared" si="414"/>
        <v>1.0028571428571429</v>
      </c>
      <c r="P3789" s="14">
        <f t="shared" si="415"/>
        <v>35.1</v>
      </c>
      <c r="Q3789" s="8">
        <f t="shared" si="416"/>
        <v>42167.534791666665</v>
      </c>
      <c r="R3789" s="8">
        <f t="shared" si="417"/>
        <v>42196.165972222225</v>
      </c>
      <c r="S3789" t="s">
        <v>8305</v>
      </c>
      <c r="T3789" t="str">
        <f t="shared" si="418"/>
        <v>theater</v>
      </c>
      <c r="U3789" t="str">
        <f t="shared" si="419"/>
        <v>musical</v>
      </c>
    </row>
    <row r="3790" spans="1:21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14">
        <f t="shared" si="413"/>
        <v>500</v>
      </c>
      <c r="N3790" t="b">
        <v>0</v>
      </c>
      <c r="O3790" s="5">
        <f t="shared" si="414"/>
        <v>6.6666666666666671E-3</v>
      </c>
      <c r="P3790" s="14">
        <f t="shared" si="415"/>
        <v>500</v>
      </c>
      <c r="Q3790" s="8">
        <f t="shared" si="416"/>
        <v>42333.695821759262</v>
      </c>
      <c r="R3790" s="8">
        <f t="shared" si="417"/>
        <v>42361.679166666669</v>
      </c>
      <c r="S3790" t="s">
        <v>8305</v>
      </c>
      <c r="T3790" t="str">
        <f t="shared" si="418"/>
        <v>theater</v>
      </c>
      <c r="U3790" t="str">
        <f t="shared" si="419"/>
        <v>musical</v>
      </c>
    </row>
    <row r="3791" spans="1:21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14">
        <f t="shared" si="413"/>
        <v>29</v>
      </c>
      <c r="N3791" t="b">
        <v>0</v>
      </c>
      <c r="O3791" s="5">
        <f t="shared" si="414"/>
        <v>3.267605633802817E-2</v>
      </c>
      <c r="P3791" s="14">
        <f t="shared" si="415"/>
        <v>29</v>
      </c>
      <c r="Q3791" s="8">
        <f t="shared" si="416"/>
        <v>42138.798819444448</v>
      </c>
      <c r="R3791" s="8">
        <f t="shared" si="417"/>
        <v>42170.798819444448</v>
      </c>
      <c r="S3791" t="s">
        <v>8305</v>
      </c>
      <c r="T3791" t="str">
        <f t="shared" si="418"/>
        <v>theater</v>
      </c>
      <c r="U3791" t="str">
        <f t="shared" si="419"/>
        <v>musical</v>
      </c>
    </row>
    <row r="3792" spans="1:21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14" t="e">
        <f t="shared" si="413"/>
        <v>#DIV/0!</v>
      </c>
      <c r="N3792" t="b">
        <v>0</v>
      </c>
      <c r="O3792" s="5">
        <f t="shared" si="414"/>
        <v>0</v>
      </c>
      <c r="P3792" s="14" t="e">
        <f t="shared" si="415"/>
        <v>#DIV/0!</v>
      </c>
      <c r="Q3792" s="8">
        <f t="shared" si="416"/>
        <v>42666.666932870372</v>
      </c>
      <c r="R3792" s="8">
        <f t="shared" si="417"/>
        <v>42696.708599537036</v>
      </c>
      <c r="S3792" t="s">
        <v>8305</v>
      </c>
      <c r="T3792" t="str">
        <f t="shared" si="418"/>
        <v>theater</v>
      </c>
      <c r="U3792" t="str">
        <f t="shared" si="419"/>
        <v>musical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14" t="e">
        <f t="shared" si="413"/>
        <v>#DIV/0!</v>
      </c>
      <c r="N3793" t="b">
        <v>0</v>
      </c>
      <c r="O3793" s="5">
        <f t="shared" si="414"/>
        <v>0</v>
      </c>
      <c r="P3793" s="14" t="e">
        <f t="shared" si="415"/>
        <v>#DIV/0!</v>
      </c>
      <c r="Q3793" s="8">
        <f t="shared" si="416"/>
        <v>41766.692037037035</v>
      </c>
      <c r="R3793" s="8">
        <f t="shared" si="417"/>
        <v>41826.692037037035</v>
      </c>
      <c r="S3793" t="s">
        <v>8305</v>
      </c>
      <c r="T3793" t="str">
        <f t="shared" si="418"/>
        <v>theater</v>
      </c>
      <c r="U3793" t="str">
        <f t="shared" si="419"/>
        <v>musical</v>
      </c>
    </row>
    <row r="3794" spans="1:2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14">
        <f t="shared" si="413"/>
        <v>17.5</v>
      </c>
      <c r="N3794" t="b">
        <v>0</v>
      </c>
      <c r="O3794" s="5">
        <f t="shared" si="414"/>
        <v>2.8E-3</v>
      </c>
      <c r="P3794" s="14">
        <f t="shared" si="415"/>
        <v>17.5</v>
      </c>
      <c r="Q3794" s="8">
        <f t="shared" si="416"/>
        <v>42170.447013888886</v>
      </c>
      <c r="R3794" s="8">
        <f t="shared" si="417"/>
        <v>42200.447013888886</v>
      </c>
      <c r="S3794" t="s">
        <v>8305</v>
      </c>
      <c r="T3794" t="str">
        <f t="shared" si="418"/>
        <v>theater</v>
      </c>
      <c r="U3794" t="str">
        <f t="shared" si="419"/>
        <v>musical</v>
      </c>
    </row>
    <row r="3795" spans="1:21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14">
        <f t="shared" si="413"/>
        <v>174</v>
      </c>
      <c r="N3795" t="b">
        <v>0</v>
      </c>
      <c r="O3795" s="5">
        <f t="shared" si="414"/>
        <v>0.59657142857142853</v>
      </c>
      <c r="P3795" s="14">
        <f t="shared" si="415"/>
        <v>174</v>
      </c>
      <c r="Q3795" s="8">
        <f t="shared" si="416"/>
        <v>41968.938993055555</v>
      </c>
      <c r="R3795" s="8">
        <f t="shared" si="417"/>
        <v>41989.938993055555</v>
      </c>
      <c r="S3795" t="s">
        <v>8305</v>
      </c>
      <c r="T3795" t="str">
        <f t="shared" si="418"/>
        <v>theater</v>
      </c>
      <c r="U3795" t="str">
        <f t="shared" si="419"/>
        <v>musical</v>
      </c>
    </row>
    <row r="3796" spans="1:21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14">
        <f t="shared" si="413"/>
        <v>50</v>
      </c>
      <c r="N3796" t="b">
        <v>0</v>
      </c>
      <c r="O3796" s="5">
        <f t="shared" si="414"/>
        <v>0.01</v>
      </c>
      <c r="P3796" s="14">
        <f t="shared" si="415"/>
        <v>50</v>
      </c>
      <c r="Q3796" s="8">
        <f t="shared" si="416"/>
        <v>42132.58048611111</v>
      </c>
      <c r="R3796" s="8">
        <f t="shared" si="417"/>
        <v>42162.58048611111</v>
      </c>
      <c r="S3796" t="s">
        <v>8305</v>
      </c>
      <c r="T3796" t="str">
        <f t="shared" si="418"/>
        <v>theater</v>
      </c>
      <c r="U3796" t="str">
        <f t="shared" si="419"/>
        <v>musical</v>
      </c>
    </row>
    <row r="3797" spans="1:21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14">
        <f t="shared" si="413"/>
        <v>5</v>
      </c>
      <c r="N3797" t="b">
        <v>0</v>
      </c>
      <c r="O3797" s="5">
        <f t="shared" si="414"/>
        <v>1.6666666666666666E-2</v>
      </c>
      <c r="P3797" s="14">
        <f t="shared" si="415"/>
        <v>5</v>
      </c>
      <c r="Q3797" s="8">
        <f t="shared" si="416"/>
        <v>42201.436226851853</v>
      </c>
      <c r="R3797" s="8">
        <f t="shared" si="417"/>
        <v>42244.9375</v>
      </c>
      <c r="S3797" t="s">
        <v>8305</v>
      </c>
      <c r="T3797" t="str">
        <f t="shared" si="418"/>
        <v>theater</v>
      </c>
      <c r="U3797" t="str">
        <f t="shared" si="419"/>
        <v>musical</v>
      </c>
    </row>
    <row r="3798" spans="1:21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14">
        <f t="shared" si="413"/>
        <v>1</v>
      </c>
      <c r="N3798" t="b">
        <v>0</v>
      </c>
      <c r="O3798" s="5">
        <f t="shared" si="414"/>
        <v>4.4444444444444447E-5</v>
      </c>
      <c r="P3798" s="14">
        <f t="shared" si="415"/>
        <v>1</v>
      </c>
      <c r="Q3798" s="8">
        <f t="shared" si="416"/>
        <v>42689.029583333337</v>
      </c>
      <c r="R3798" s="8">
        <f t="shared" si="417"/>
        <v>42749.029583333337</v>
      </c>
      <c r="S3798" t="s">
        <v>8305</v>
      </c>
      <c r="T3798" t="str">
        <f t="shared" si="418"/>
        <v>theater</v>
      </c>
      <c r="U3798" t="str">
        <f t="shared" si="419"/>
        <v>musical</v>
      </c>
    </row>
    <row r="3799" spans="1:21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14">
        <f t="shared" si="413"/>
        <v>145.40540540540542</v>
      </c>
      <c r="N3799" t="b">
        <v>0</v>
      </c>
      <c r="O3799" s="5">
        <f t="shared" si="414"/>
        <v>0.89666666666666661</v>
      </c>
      <c r="P3799" s="14">
        <f t="shared" si="415"/>
        <v>145.40540540540542</v>
      </c>
      <c r="Q3799" s="8">
        <f t="shared" si="416"/>
        <v>42084.881539351853</v>
      </c>
      <c r="R3799" s="8">
        <f t="shared" si="417"/>
        <v>42114.881539351853</v>
      </c>
      <c r="S3799" t="s">
        <v>8305</v>
      </c>
      <c r="T3799" t="str">
        <f t="shared" si="418"/>
        <v>theater</v>
      </c>
      <c r="U3799" t="str">
        <f t="shared" si="419"/>
        <v>musical</v>
      </c>
    </row>
    <row r="3800" spans="1:21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14">
        <f t="shared" si="413"/>
        <v>205</v>
      </c>
      <c r="N3800" t="b">
        <v>0</v>
      </c>
      <c r="O3800" s="5">
        <f t="shared" si="414"/>
        <v>1.4642857142857143E-2</v>
      </c>
      <c r="P3800" s="14">
        <f t="shared" si="415"/>
        <v>205</v>
      </c>
      <c r="Q3800" s="8">
        <f t="shared" si="416"/>
        <v>41831.722777777781</v>
      </c>
      <c r="R3800" s="8">
        <f t="shared" si="417"/>
        <v>41861.722777777781</v>
      </c>
      <c r="S3800" t="s">
        <v>8305</v>
      </c>
      <c r="T3800" t="str">
        <f t="shared" si="418"/>
        <v>theater</v>
      </c>
      <c r="U3800" t="str">
        <f t="shared" si="419"/>
        <v>musical</v>
      </c>
    </row>
    <row r="3801" spans="1:21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14">
        <f t="shared" si="413"/>
        <v>100.5</v>
      </c>
      <c r="N3801" t="b">
        <v>0</v>
      </c>
      <c r="O3801" s="5">
        <f t="shared" si="414"/>
        <v>4.02E-2</v>
      </c>
      <c r="P3801" s="14">
        <f t="shared" si="415"/>
        <v>100.5</v>
      </c>
      <c r="Q3801" s="8">
        <f t="shared" si="416"/>
        <v>42410.93105324074</v>
      </c>
      <c r="R3801" s="8">
        <f t="shared" si="417"/>
        <v>42440.93105324074</v>
      </c>
      <c r="S3801" t="s">
        <v>8305</v>
      </c>
      <c r="T3801" t="str">
        <f t="shared" si="418"/>
        <v>theater</v>
      </c>
      <c r="U3801" t="str">
        <f t="shared" si="419"/>
        <v>musical</v>
      </c>
    </row>
    <row r="3802" spans="1:21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14">
        <f t="shared" si="413"/>
        <v>55.0625</v>
      </c>
      <c r="N3802" t="b">
        <v>0</v>
      </c>
      <c r="O3802" s="5">
        <f t="shared" si="414"/>
        <v>4.0045454545454544E-2</v>
      </c>
      <c r="P3802" s="14">
        <f t="shared" si="415"/>
        <v>55.0625</v>
      </c>
      <c r="Q3802" s="8">
        <f t="shared" si="416"/>
        <v>41982.737071759257</v>
      </c>
      <c r="R3802" s="8">
        <f t="shared" si="417"/>
        <v>42015.207638888889</v>
      </c>
      <c r="S3802" t="s">
        <v>8305</v>
      </c>
      <c r="T3802" t="str">
        <f t="shared" si="418"/>
        <v>theater</v>
      </c>
      <c r="U3802" t="str">
        <f t="shared" si="419"/>
        <v>musical</v>
      </c>
    </row>
    <row r="3803" spans="1:21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14">
        <f t="shared" si="413"/>
        <v>47.333333333333336</v>
      </c>
      <c r="N3803" t="b">
        <v>0</v>
      </c>
      <c r="O3803" s="5">
        <f t="shared" si="414"/>
        <v>8.5199999999999998E-2</v>
      </c>
      <c r="P3803" s="14">
        <f t="shared" si="415"/>
        <v>47.333333333333336</v>
      </c>
      <c r="Q3803" s="8">
        <f t="shared" si="416"/>
        <v>41975.676111111112</v>
      </c>
      <c r="R3803" s="8">
        <f t="shared" si="417"/>
        <v>42006.676111111112</v>
      </c>
      <c r="S3803" t="s">
        <v>8305</v>
      </c>
      <c r="T3803" t="str">
        <f t="shared" si="418"/>
        <v>theater</v>
      </c>
      <c r="U3803" t="str">
        <f t="shared" si="419"/>
        <v>musical</v>
      </c>
    </row>
    <row r="3804" spans="1:21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14" t="e">
        <f t="shared" si="413"/>
        <v>#DIV/0!</v>
      </c>
      <c r="N3804" t="b">
        <v>0</v>
      </c>
      <c r="O3804" s="5">
        <f t="shared" si="414"/>
        <v>0</v>
      </c>
      <c r="P3804" s="14" t="e">
        <f t="shared" si="415"/>
        <v>#DIV/0!</v>
      </c>
      <c r="Q3804" s="8">
        <f t="shared" si="416"/>
        <v>42269.126226851848</v>
      </c>
      <c r="R3804" s="8">
        <f t="shared" si="417"/>
        <v>42299.126226851848</v>
      </c>
      <c r="S3804" t="s">
        <v>8305</v>
      </c>
      <c r="T3804" t="str">
        <f t="shared" si="418"/>
        <v>theater</v>
      </c>
      <c r="U3804" t="str">
        <f t="shared" si="419"/>
        <v>musical</v>
      </c>
    </row>
    <row r="3805" spans="1:2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14">
        <f t="shared" si="413"/>
        <v>58.95</v>
      </c>
      <c r="N3805" t="b">
        <v>0</v>
      </c>
      <c r="O3805" s="5">
        <f t="shared" si="414"/>
        <v>0.19650000000000001</v>
      </c>
      <c r="P3805" s="14">
        <f t="shared" si="415"/>
        <v>58.95</v>
      </c>
      <c r="Q3805" s="8">
        <f t="shared" si="416"/>
        <v>42403.971851851849</v>
      </c>
      <c r="R3805" s="8">
        <f t="shared" si="417"/>
        <v>42433.971851851849</v>
      </c>
      <c r="S3805" t="s">
        <v>8305</v>
      </c>
      <c r="T3805" t="str">
        <f t="shared" si="418"/>
        <v>theater</v>
      </c>
      <c r="U3805" t="str">
        <f t="shared" si="419"/>
        <v>musical</v>
      </c>
    </row>
    <row r="3806" spans="1:21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14" t="e">
        <f t="shared" si="413"/>
        <v>#DIV/0!</v>
      </c>
      <c r="N3806" t="b">
        <v>0</v>
      </c>
      <c r="O3806" s="5">
        <f t="shared" si="414"/>
        <v>0</v>
      </c>
      <c r="P3806" s="14" t="e">
        <f t="shared" si="415"/>
        <v>#DIV/0!</v>
      </c>
      <c r="Q3806" s="8">
        <f t="shared" si="416"/>
        <v>42527.00953703704</v>
      </c>
      <c r="R3806" s="8">
        <f t="shared" si="417"/>
        <v>42582.291666666672</v>
      </c>
      <c r="S3806" t="s">
        <v>8305</v>
      </c>
      <c r="T3806" t="str">
        <f t="shared" si="418"/>
        <v>theater</v>
      </c>
      <c r="U3806" t="str">
        <f t="shared" si="419"/>
        <v>musical</v>
      </c>
    </row>
    <row r="3807" spans="1:21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14">
        <f t="shared" si="413"/>
        <v>1.5</v>
      </c>
      <c r="N3807" t="b">
        <v>0</v>
      </c>
      <c r="O3807" s="5">
        <f t="shared" si="414"/>
        <v>2.0000000000000002E-5</v>
      </c>
      <c r="P3807" s="14">
        <f t="shared" si="415"/>
        <v>1.5</v>
      </c>
      <c r="Q3807" s="8">
        <f t="shared" si="416"/>
        <v>41849.887037037035</v>
      </c>
      <c r="R3807" s="8">
        <f t="shared" si="417"/>
        <v>41909.887037037035</v>
      </c>
      <c r="S3807" t="s">
        <v>8305</v>
      </c>
      <c r="T3807" t="str">
        <f t="shared" si="418"/>
        <v>theater</v>
      </c>
      <c r="U3807" t="str">
        <f t="shared" si="419"/>
        <v>musical</v>
      </c>
    </row>
    <row r="3808" spans="1:21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14">
        <f t="shared" si="413"/>
        <v>5</v>
      </c>
      <c r="N3808" t="b">
        <v>0</v>
      </c>
      <c r="O3808" s="5">
        <f t="shared" si="414"/>
        <v>6.6666666666666664E-4</v>
      </c>
      <c r="P3808" s="14">
        <f t="shared" si="415"/>
        <v>5</v>
      </c>
      <c r="Q3808" s="8">
        <f t="shared" si="416"/>
        <v>41799.259039351848</v>
      </c>
      <c r="R3808" s="8">
        <f t="shared" si="417"/>
        <v>41819.259039351848</v>
      </c>
      <c r="S3808" t="s">
        <v>8305</v>
      </c>
      <c r="T3808" t="str">
        <f t="shared" si="418"/>
        <v>theater</v>
      </c>
      <c r="U3808" t="str">
        <f t="shared" si="419"/>
        <v>musical</v>
      </c>
    </row>
    <row r="3809" spans="1:21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14">
        <f t="shared" si="413"/>
        <v>50.555555555555557</v>
      </c>
      <c r="N3809" t="b">
        <v>0</v>
      </c>
      <c r="O3809" s="5">
        <f t="shared" si="414"/>
        <v>0.30333333333333334</v>
      </c>
      <c r="P3809" s="14">
        <f t="shared" si="415"/>
        <v>50.555555555555557</v>
      </c>
      <c r="Q3809" s="8">
        <f t="shared" si="416"/>
        <v>42090.909016203703</v>
      </c>
      <c r="R3809" s="8">
        <f t="shared" si="417"/>
        <v>42097.909016203703</v>
      </c>
      <c r="S3809" t="s">
        <v>8305</v>
      </c>
      <c r="T3809" t="str">
        <f t="shared" si="418"/>
        <v>theater</v>
      </c>
      <c r="U3809" t="str">
        <f t="shared" si="419"/>
        <v>musical</v>
      </c>
    </row>
    <row r="3810" spans="1:21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14">
        <f t="shared" si="413"/>
        <v>41.666666666666664</v>
      </c>
      <c r="N3810" t="b">
        <v>1</v>
      </c>
      <c r="O3810" s="5">
        <f t="shared" si="414"/>
        <v>1</v>
      </c>
      <c r="P3810" s="14">
        <f t="shared" si="415"/>
        <v>41.666666666666664</v>
      </c>
      <c r="Q3810" s="8">
        <f t="shared" si="416"/>
        <v>42059.453923611116</v>
      </c>
      <c r="R3810" s="8">
        <f t="shared" si="417"/>
        <v>42119.412256944444</v>
      </c>
      <c r="S3810" t="s">
        <v>8271</v>
      </c>
      <c r="T3810" t="str">
        <f t="shared" si="418"/>
        <v>theater</v>
      </c>
      <c r="U3810" t="str">
        <f t="shared" si="419"/>
        <v>plays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14">
        <f t="shared" si="413"/>
        <v>53.289473684210527</v>
      </c>
      <c r="N3811" t="b">
        <v>1</v>
      </c>
      <c r="O3811" s="5">
        <f t="shared" si="414"/>
        <v>1.0125</v>
      </c>
      <c r="P3811" s="14">
        <f t="shared" si="415"/>
        <v>53.289473684210527</v>
      </c>
      <c r="Q3811" s="8">
        <f t="shared" si="416"/>
        <v>41800.526701388888</v>
      </c>
      <c r="R3811" s="8">
        <f t="shared" si="417"/>
        <v>41850.958333333336</v>
      </c>
      <c r="S3811" t="s">
        <v>8271</v>
      </c>
      <c r="T3811" t="str">
        <f t="shared" si="418"/>
        <v>theater</v>
      </c>
      <c r="U3811" t="str">
        <f t="shared" si="419"/>
        <v>plays</v>
      </c>
    </row>
    <row r="3812" spans="1:21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14">
        <f t="shared" si="413"/>
        <v>70.230769230769226</v>
      </c>
      <c r="N3812" t="b">
        <v>1</v>
      </c>
      <c r="O3812" s="5">
        <f t="shared" si="414"/>
        <v>1.2173333333333334</v>
      </c>
      <c r="P3812" s="14">
        <f t="shared" si="415"/>
        <v>70.230769230769226</v>
      </c>
      <c r="Q3812" s="8">
        <f t="shared" si="416"/>
        <v>42054.849050925928</v>
      </c>
      <c r="R3812" s="8">
        <f t="shared" si="417"/>
        <v>42084.807384259257</v>
      </c>
      <c r="S3812" t="s">
        <v>8271</v>
      </c>
      <c r="T3812" t="str">
        <f t="shared" si="418"/>
        <v>theater</v>
      </c>
      <c r="U3812" t="str">
        <f t="shared" si="419"/>
        <v>plays</v>
      </c>
    </row>
    <row r="3813" spans="1:21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14">
        <f t="shared" si="413"/>
        <v>43.421052631578945</v>
      </c>
      <c r="N3813" t="b">
        <v>1</v>
      </c>
      <c r="O3813" s="5">
        <f t="shared" si="414"/>
        <v>3.3</v>
      </c>
      <c r="P3813" s="14">
        <f t="shared" si="415"/>
        <v>43.421052631578945</v>
      </c>
      <c r="Q3813" s="8">
        <f t="shared" si="416"/>
        <v>42487.62700231481</v>
      </c>
      <c r="R3813" s="8">
        <f t="shared" si="417"/>
        <v>42521.458333333328</v>
      </c>
      <c r="S3813" t="s">
        <v>8271</v>
      </c>
      <c r="T3813" t="str">
        <f t="shared" si="418"/>
        <v>theater</v>
      </c>
      <c r="U3813" t="str">
        <f t="shared" si="419"/>
        <v>plays</v>
      </c>
    </row>
    <row r="3814" spans="1:21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14">
        <f t="shared" si="413"/>
        <v>199.18181818181819</v>
      </c>
      <c r="N3814" t="b">
        <v>1</v>
      </c>
      <c r="O3814" s="5">
        <f t="shared" si="414"/>
        <v>1.0954999999999999</v>
      </c>
      <c r="P3814" s="14">
        <f t="shared" si="415"/>
        <v>199.18181818181819</v>
      </c>
      <c r="Q3814" s="8">
        <f t="shared" si="416"/>
        <v>42109.751250000001</v>
      </c>
      <c r="R3814" s="8">
        <f t="shared" si="417"/>
        <v>42156.165972222225</v>
      </c>
      <c r="S3814" t="s">
        <v>8271</v>
      </c>
      <c r="T3814" t="str">
        <f t="shared" si="418"/>
        <v>theater</v>
      </c>
      <c r="U3814" t="str">
        <f t="shared" si="419"/>
        <v>plays</v>
      </c>
    </row>
    <row r="3815" spans="1:21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14">
        <f t="shared" si="413"/>
        <v>78.518148148148143</v>
      </c>
      <c r="N3815" t="b">
        <v>1</v>
      </c>
      <c r="O3815" s="5">
        <f t="shared" si="414"/>
        <v>1.0095190476190474</v>
      </c>
      <c r="P3815" s="14">
        <f t="shared" si="415"/>
        <v>78.518148148148143</v>
      </c>
      <c r="Q3815" s="8">
        <f t="shared" si="416"/>
        <v>42497.275706018518</v>
      </c>
      <c r="R3815" s="8">
        <f t="shared" si="417"/>
        <v>42535.904861111107</v>
      </c>
      <c r="S3815" t="s">
        <v>8271</v>
      </c>
      <c r="T3815" t="str">
        <f t="shared" si="418"/>
        <v>theater</v>
      </c>
      <c r="U3815" t="str">
        <f t="shared" si="419"/>
        <v>plays</v>
      </c>
    </row>
    <row r="3816" spans="1:21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14">
        <f t="shared" si="413"/>
        <v>61.823529411764703</v>
      </c>
      <c r="N3816" t="b">
        <v>1</v>
      </c>
      <c r="O3816" s="5">
        <f t="shared" si="414"/>
        <v>1.4013333333333333</v>
      </c>
      <c r="P3816" s="14">
        <f t="shared" si="415"/>
        <v>61.823529411764703</v>
      </c>
      <c r="Q3816" s="8">
        <f t="shared" si="416"/>
        <v>42058.904074074075</v>
      </c>
      <c r="R3816" s="8">
        <f t="shared" si="417"/>
        <v>42095.165972222225</v>
      </c>
      <c r="S3816" t="s">
        <v>8271</v>
      </c>
      <c r="T3816" t="str">
        <f t="shared" si="418"/>
        <v>theater</v>
      </c>
      <c r="U3816" t="str">
        <f t="shared" si="419"/>
        <v>plays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14">
        <f t="shared" si="413"/>
        <v>50.000500000000002</v>
      </c>
      <c r="N3817" t="b">
        <v>1</v>
      </c>
      <c r="O3817" s="5">
        <f t="shared" si="414"/>
        <v>1.0000100000000001</v>
      </c>
      <c r="P3817" s="14">
        <f t="shared" si="415"/>
        <v>50.000500000000002</v>
      </c>
      <c r="Q3817" s="8">
        <f t="shared" si="416"/>
        <v>42207.259918981479</v>
      </c>
      <c r="R3817" s="8">
        <f t="shared" si="417"/>
        <v>42236.958333333328</v>
      </c>
      <c r="S3817" t="s">
        <v>8271</v>
      </c>
      <c r="T3817" t="str">
        <f t="shared" si="418"/>
        <v>theater</v>
      </c>
      <c r="U3817" t="str">
        <f t="shared" si="419"/>
        <v>plays</v>
      </c>
    </row>
    <row r="3818" spans="1:21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14">
        <f t="shared" si="413"/>
        <v>48.339729729729726</v>
      </c>
      <c r="N3818" t="b">
        <v>1</v>
      </c>
      <c r="O3818" s="5">
        <f t="shared" si="414"/>
        <v>1.19238</v>
      </c>
      <c r="P3818" s="14">
        <f t="shared" si="415"/>
        <v>48.339729729729726</v>
      </c>
      <c r="Q3818" s="8">
        <f t="shared" si="416"/>
        <v>41807.690081018518</v>
      </c>
      <c r="R3818" s="8">
        <f t="shared" si="417"/>
        <v>41837.690081018518</v>
      </c>
      <c r="S3818" t="s">
        <v>8271</v>
      </c>
      <c r="T3818" t="str">
        <f t="shared" si="418"/>
        <v>theater</v>
      </c>
      <c r="U3818" t="str">
        <f t="shared" si="419"/>
        <v>plays</v>
      </c>
    </row>
    <row r="3819" spans="1:21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14">
        <f t="shared" si="413"/>
        <v>107.25</v>
      </c>
      <c r="N3819" t="b">
        <v>1</v>
      </c>
      <c r="O3819" s="5">
        <f t="shared" si="414"/>
        <v>1.0725</v>
      </c>
      <c r="P3819" s="14">
        <f t="shared" si="415"/>
        <v>107.25</v>
      </c>
      <c r="Q3819" s="8">
        <f t="shared" si="416"/>
        <v>42284.69694444444</v>
      </c>
      <c r="R3819" s="8">
        <f t="shared" si="417"/>
        <v>42301.165972222225</v>
      </c>
      <c r="S3819" t="s">
        <v>8271</v>
      </c>
      <c r="T3819" t="str">
        <f t="shared" si="418"/>
        <v>theater</v>
      </c>
      <c r="U3819" t="str">
        <f t="shared" si="419"/>
        <v>plays</v>
      </c>
    </row>
    <row r="3820" spans="1:21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14">
        <f t="shared" si="413"/>
        <v>57</v>
      </c>
      <c r="N3820" t="b">
        <v>1</v>
      </c>
      <c r="O3820" s="5">
        <f t="shared" si="414"/>
        <v>2.2799999999999998</v>
      </c>
      <c r="P3820" s="14">
        <f t="shared" si="415"/>
        <v>57</v>
      </c>
      <c r="Q3820" s="8">
        <f t="shared" si="416"/>
        <v>42045.84238425926</v>
      </c>
      <c r="R3820" s="8">
        <f t="shared" si="417"/>
        <v>42075.800717592589</v>
      </c>
      <c r="S3820" t="s">
        <v>8271</v>
      </c>
      <c r="T3820" t="str">
        <f t="shared" si="418"/>
        <v>theater</v>
      </c>
      <c r="U3820" t="str">
        <f t="shared" si="419"/>
        <v>plays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14">
        <f t="shared" si="413"/>
        <v>40.92307692307692</v>
      </c>
      <c r="N3821" t="b">
        <v>1</v>
      </c>
      <c r="O3821" s="5">
        <f t="shared" si="414"/>
        <v>1.0640000000000001</v>
      </c>
      <c r="P3821" s="14">
        <f t="shared" si="415"/>
        <v>40.92307692307692</v>
      </c>
      <c r="Q3821" s="8">
        <f t="shared" si="416"/>
        <v>42184.209537037037</v>
      </c>
      <c r="R3821" s="8">
        <f t="shared" si="417"/>
        <v>42202.876388888893</v>
      </c>
      <c r="S3821" t="s">
        <v>8271</v>
      </c>
      <c r="T3821" t="str">
        <f t="shared" si="418"/>
        <v>theater</v>
      </c>
      <c r="U3821" t="str">
        <f t="shared" si="419"/>
        <v>plays</v>
      </c>
    </row>
    <row r="3822" spans="1:21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14">
        <f t="shared" si="413"/>
        <v>21.5</v>
      </c>
      <c r="N3822" t="b">
        <v>1</v>
      </c>
      <c r="O3822" s="5">
        <f t="shared" si="414"/>
        <v>1.4333333333333333</v>
      </c>
      <c r="P3822" s="14">
        <f t="shared" si="415"/>
        <v>21.5</v>
      </c>
      <c r="Q3822" s="8">
        <f t="shared" si="416"/>
        <v>42160.651817129634</v>
      </c>
      <c r="R3822" s="8">
        <f t="shared" si="417"/>
        <v>42190.651817129634</v>
      </c>
      <c r="S3822" t="s">
        <v>8271</v>
      </c>
      <c r="T3822" t="str">
        <f t="shared" si="418"/>
        <v>theater</v>
      </c>
      <c r="U3822" t="str">
        <f t="shared" si="419"/>
        <v>plays</v>
      </c>
    </row>
    <row r="3823" spans="1:21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14">
        <f t="shared" si="413"/>
        <v>79.543478260869563</v>
      </c>
      <c r="N3823" t="b">
        <v>1</v>
      </c>
      <c r="O3823" s="5">
        <f t="shared" si="414"/>
        <v>1.0454285714285714</v>
      </c>
      <c r="P3823" s="14">
        <f t="shared" si="415"/>
        <v>79.543478260869563</v>
      </c>
      <c r="Q3823" s="8">
        <f t="shared" si="416"/>
        <v>42341.180636574078</v>
      </c>
      <c r="R3823" s="8">
        <f t="shared" si="417"/>
        <v>42373.180636574078</v>
      </c>
      <c r="S3823" t="s">
        <v>8271</v>
      </c>
      <c r="T3823" t="str">
        <f t="shared" si="418"/>
        <v>theater</v>
      </c>
      <c r="U3823" t="str">
        <f t="shared" si="419"/>
        <v>plays</v>
      </c>
    </row>
    <row r="3824" spans="1:21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14">
        <f t="shared" si="413"/>
        <v>72.381578947368425</v>
      </c>
      <c r="N3824" t="b">
        <v>1</v>
      </c>
      <c r="O3824" s="5">
        <f t="shared" si="414"/>
        <v>1.1002000000000001</v>
      </c>
      <c r="P3824" s="14">
        <f t="shared" si="415"/>
        <v>72.381578947368425</v>
      </c>
      <c r="Q3824" s="8">
        <f t="shared" si="416"/>
        <v>42329.838159722218</v>
      </c>
      <c r="R3824" s="8">
        <f t="shared" si="417"/>
        <v>42388.957638888889</v>
      </c>
      <c r="S3824" t="s">
        <v>8271</v>
      </c>
      <c r="T3824" t="str">
        <f t="shared" si="418"/>
        <v>theater</v>
      </c>
      <c r="U3824" t="str">
        <f t="shared" si="419"/>
        <v>plays</v>
      </c>
    </row>
    <row r="3825" spans="1:21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14">
        <f t="shared" si="413"/>
        <v>64.634146341463421</v>
      </c>
      <c r="N3825" t="b">
        <v>1</v>
      </c>
      <c r="O3825" s="5">
        <f t="shared" si="414"/>
        <v>1.06</v>
      </c>
      <c r="P3825" s="14">
        <f t="shared" si="415"/>
        <v>64.634146341463421</v>
      </c>
      <c r="Q3825" s="8">
        <f t="shared" si="416"/>
        <v>42170.910231481481</v>
      </c>
      <c r="R3825" s="8">
        <f t="shared" si="417"/>
        <v>42205.165972222225</v>
      </c>
      <c r="S3825" t="s">
        <v>8271</v>
      </c>
      <c r="T3825" t="str">
        <f t="shared" si="418"/>
        <v>theater</v>
      </c>
      <c r="U3825" t="str">
        <f t="shared" si="419"/>
        <v>plays</v>
      </c>
    </row>
    <row r="3826" spans="1:21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14">
        <f t="shared" si="413"/>
        <v>38.571428571428569</v>
      </c>
      <c r="N3826" t="b">
        <v>1</v>
      </c>
      <c r="O3826" s="5">
        <f t="shared" si="414"/>
        <v>1.08</v>
      </c>
      <c r="P3826" s="14">
        <f t="shared" si="415"/>
        <v>38.571428571428569</v>
      </c>
      <c r="Q3826" s="8">
        <f t="shared" si="416"/>
        <v>42571.626192129625</v>
      </c>
      <c r="R3826" s="8">
        <f t="shared" si="417"/>
        <v>42583.570138888885</v>
      </c>
      <c r="S3826" t="s">
        <v>8271</v>
      </c>
      <c r="T3826" t="str">
        <f t="shared" si="418"/>
        <v>theater</v>
      </c>
      <c r="U3826" t="str">
        <f t="shared" si="419"/>
        <v>plays</v>
      </c>
    </row>
    <row r="3827" spans="1:21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14">
        <f t="shared" si="413"/>
        <v>107.57142857142857</v>
      </c>
      <c r="N3827" t="b">
        <v>1</v>
      </c>
      <c r="O3827" s="5">
        <f t="shared" si="414"/>
        <v>1.0542</v>
      </c>
      <c r="P3827" s="14">
        <f t="shared" si="415"/>
        <v>107.57142857142857</v>
      </c>
      <c r="Q3827" s="8">
        <f t="shared" si="416"/>
        <v>42151.069606481484</v>
      </c>
      <c r="R3827" s="8">
        <f t="shared" si="417"/>
        <v>42172.069606481484</v>
      </c>
      <c r="S3827" t="s">
        <v>8271</v>
      </c>
      <c r="T3827" t="str">
        <f t="shared" si="418"/>
        <v>theater</v>
      </c>
      <c r="U3827" t="str">
        <f t="shared" si="419"/>
        <v>plays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14">
        <f t="shared" si="413"/>
        <v>27.5</v>
      </c>
      <c r="N3828" t="b">
        <v>1</v>
      </c>
      <c r="O3828" s="5">
        <f t="shared" si="414"/>
        <v>1.1916666666666667</v>
      </c>
      <c r="P3828" s="14">
        <f t="shared" si="415"/>
        <v>27.5</v>
      </c>
      <c r="Q3828" s="8">
        <f t="shared" si="416"/>
        <v>42101.423541666663</v>
      </c>
      <c r="R3828" s="8">
        <f t="shared" si="417"/>
        <v>42131.423541666663</v>
      </c>
      <c r="S3828" t="s">
        <v>8271</v>
      </c>
      <c r="T3828" t="str">
        <f t="shared" si="418"/>
        <v>theater</v>
      </c>
      <c r="U3828" t="str">
        <f t="shared" si="419"/>
        <v>plays</v>
      </c>
    </row>
    <row r="3829" spans="1:21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14">
        <f t="shared" si="413"/>
        <v>70.461538461538467</v>
      </c>
      <c r="N3829" t="b">
        <v>1</v>
      </c>
      <c r="O3829" s="5">
        <f t="shared" si="414"/>
        <v>1.5266666666666666</v>
      </c>
      <c r="P3829" s="14">
        <f t="shared" si="415"/>
        <v>70.461538461538467</v>
      </c>
      <c r="Q3829" s="8">
        <f t="shared" si="416"/>
        <v>42034.928252314814</v>
      </c>
      <c r="R3829" s="8">
        <f t="shared" si="417"/>
        <v>42090</v>
      </c>
      <c r="S3829" t="s">
        <v>8271</v>
      </c>
      <c r="T3829" t="str">
        <f t="shared" si="418"/>
        <v>theater</v>
      </c>
      <c r="U3829" t="str">
        <f t="shared" si="419"/>
        <v>plays</v>
      </c>
    </row>
    <row r="3830" spans="1:21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14">
        <f t="shared" si="413"/>
        <v>178.57142857142858</v>
      </c>
      <c r="N3830" t="b">
        <v>1</v>
      </c>
      <c r="O3830" s="5">
        <f t="shared" si="414"/>
        <v>1</v>
      </c>
      <c r="P3830" s="14">
        <f t="shared" si="415"/>
        <v>178.57142857142858</v>
      </c>
      <c r="Q3830" s="8">
        <f t="shared" si="416"/>
        <v>41944.527627314819</v>
      </c>
      <c r="R3830" s="8">
        <f t="shared" si="417"/>
        <v>42004.569293981483</v>
      </c>
      <c r="S3830" t="s">
        <v>8271</v>
      </c>
      <c r="T3830" t="str">
        <f t="shared" si="418"/>
        <v>theater</v>
      </c>
      <c r="U3830" t="str">
        <f t="shared" si="419"/>
        <v>plays</v>
      </c>
    </row>
    <row r="3831" spans="1:21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14">
        <f t="shared" si="413"/>
        <v>62.625</v>
      </c>
      <c r="N3831" t="b">
        <v>1</v>
      </c>
      <c r="O3831" s="5">
        <f t="shared" si="414"/>
        <v>1.002</v>
      </c>
      <c r="P3831" s="14">
        <f t="shared" si="415"/>
        <v>62.625</v>
      </c>
      <c r="Q3831" s="8">
        <f t="shared" si="416"/>
        <v>42593.865405092598</v>
      </c>
      <c r="R3831" s="8">
        <f t="shared" si="417"/>
        <v>42613.865405092598</v>
      </c>
      <c r="S3831" t="s">
        <v>8271</v>
      </c>
      <c r="T3831" t="str">
        <f t="shared" si="418"/>
        <v>theater</v>
      </c>
      <c r="U3831" t="str">
        <f t="shared" si="419"/>
        <v>plays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14">
        <f t="shared" si="413"/>
        <v>75</v>
      </c>
      <c r="N3832" t="b">
        <v>1</v>
      </c>
      <c r="O3832" s="5">
        <f t="shared" si="414"/>
        <v>2.25</v>
      </c>
      <c r="P3832" s="14">
        <f t="shared" si="415"/>
        <v>75</v>
      </c>
      <c r="Q3832" s="8">
        <f t="shared" si="416"/>
        <v>42503.740868055553</v>
      </c>
      <c r="R3832" s="8">
        <f t="shared" si="417"/>
        <v>42517.740868055553</v>
      </c>
      <c r="S3832" t="s">
        <v>8271</v>
      </c>
      <c r="T3832" t="str">
        <f t="shared" si="418"/>
        <v>theater</v>
      </c>
      <c r="U3832" t="str">
        <f t="shared" si="419"/>
        <v>plays</v>
      </c>
    </row>
    <row r="3833" spans="1:21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14">
        <f t="shared" si="413"/>
        <v>58.901111111111113</v>
      </c>
      <c r="N3833" t="b">
        <v>1</v>
      </c>
      <c r="O3833" s="5">
        <f t="shared" si="414"/>
        <v>1.0602199999999999</v>
      </c>
      <c r="P3833" s="14">
        <f t="shared" si="415"/>
        <v>58.901111111111113</v>
      </c>
      <c r="Q3833" s="8">
        <f t="shared" si="416"/>
        <v>41927.848900462966</v>
      </c>
      <c r="R3833" s="8">
        <f t="shared" si="417"/>
        <v>41948.890567129631</v>
      </c>
      <c r="S3833" t="s">
        <v>8271</v>
      </c>
      <c r="T3833" t="str">
        <f t="shared" si="418"/>
        <v>theater</v>
      </c>
      <c r="U3833" t="str">
        <f t="shared" si="419"/>
        <v>plays</v>
      </c>
    </row>
    <row r="3834" spans="1:21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14">
        <f t="shared" si="413"/>
        <v>139.55555555555554</v>
      </c>
      <c r="N3834" t="b">
        <v>1</v>
      </c>
      <c r="O3834" s="5">
        <f t="shared" si="414"/>
        <v>1.0466666666666666</v>
      </c>
      <c r="P3834" s="14">
        <f t="shared" si="415"/>
        <v>139.55555555555554</v>
      </c>
      <c r="Q3834" s="8">
        <f t="shared" si="416"/>
        <v>42375.114988425921</v>
      </c>
      <c r="R3834" s="8">
        <f t="shared" si="417"/>
        <v>42420.114988425921</v>
      </c>
      <c r="S3834" t="s">
        <v>8271</v>
      </c>
      <c r="T3834" t="str">
        <f t="shared" si="418"/>
        <v>theater</v>
      </c>
      <c r="U3834" t="str">
        <f t="shared" si="419"/>
        <v>plays</v>
      </c>
    </row>
    <row r="3835" spans="1:21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14">
        <f t="shared" si="413"/>
        <v>70</v>
      </c>
      <c r="N3835" t="b">
        <v>1</v>
      </c>
      <c r="O3835" s="5">
        <f t="shared" si="414"/>
        <v>1.1666666666666667</v>
      </c>
      <c r="P3835" s="14">
        <f t="shared" si="415"/>
        <v>70</v>
      </c>
      <c r="Q3835" s="8">
        <f t="shared" si="416"/>
        <v>41963.872361111105</v>
      </c>
      <c r="R3835" s="8">
        <f t="shared" si="417"/>
        <v>41974.797916666663</v>
      </c>
      <c r="S3835" t="s">
        <v>8271</v>
      </c>
      <c r="T3835" t="str">
        <f t="shared" si="418"/>
        <v>theater</v>
      </c>
      <c r="U3835" t="str">
        <f t="shared" si="419"/>
        <v>plays</v>
      </c>
    </row>
    <row r="3836" spans="1:21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14">
        <f t="shared" si="413"/>
        <v>57.385964912280699</v>
      </c>
      <c r="N3836" t="b">
        <v>1</v>
      </c>
      <c r="O3836" s="5">
        <f t="shared" si="414"/>
        <v>1.0903333333333334</v>
      </c>
      <c r="P3836" s="14">
        <f t="shared" si="415"/>
        <v>57.385964912280699</v>
      </c>
      <c r="Q3836" s="8">
        <f t="shared" si="416"/>
        <v>42143.445219907408</v>
      </c>
      <c r="R3836" s="8">
        <f t="shared" si="417"/>
        <v>42173.445219907408</v>
      </c>
      <c r="S3836" t="s">
        <v>8271</v>
      </c>
      <c r="T3836" t="str">
        <f t="shared" si="418"/>
        <v>theater</v>
      </c>
      <c r="U3836" t="str">
        <f t="shared" si="419"/>
        <v>plays</v>
      </c>
    </row>
    <row r="3837" spans="1:21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14">
        <f t="shared" si="413"/>
        <v>40</v>
      </c>
      <c r="N3837" t="b">
        <v>1</v>
      </c>
      <c r="O3837" s="5">
        <f t="shared" si="414"/>
        <v>1.6</v>
      </c>
      <c r="P3837" s="14">
        <f t="shared" si="415"/>
        <v>40</v>
      </c>
      <c r="Q3837" s="8">
        <f t="shared" si="416"/>
        <v>42460.94222222222</v>
      </c>
      <c r="R3837" s="8">
        <f t="shared" si="417"/>
        <v>42481.94222222222</v>
      </c>
      <c r="S3837" t="s">
        <v>8271</v>
      </c>
      <c r="T3837" t="str">
        <f t="shared" si="418"/>
        <v>theater</v>
      </c>
      <c r="U3837" t="str">
        <f t="shared" si="419"/>
        <v>plays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14">
        <f t="shared" si="413"/>
        <v>64.285714285714292</v>
      </c>
      <c r="N3838" t="b">
        <v>1</v>
      </c>
      <c r="O3838" s="5">
        <f t="shared" si="414"/>
        <v>1.125</v>
      </c>
      <c r="P3838" s="14">
        <f t="shared" si="415"/>
        <v>64.285714285714292</v>
      </c>
      <c r="Q3838" s="8">
        <f t="shared" si="416"/>
        <v>42553.926527777774</v>
      </c>
      <c r="R3838" s="8">
        <f t="shared" si="417"/>
        <v>42585.172916666663</v>
      </c>
      <c r="S3838" t="s">
        <v>8271</v>
      </c>
      <c r="T3838" t="str">
        <f t="shared" si="418"/>
        <v>theater</v>
      </c>
      <c r="U3838" t="str">
        <f t="shared" si="419"/>
        <v>plays</v>
      </c>
    </row>
    <row r="3839" spans="1:2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14">
        <f t="shared" si="413"/>
        <v>120.11764705882354</v>
      </c>
      <c r="N3839" t="b">
        <v>1</v>
      </c>
      <c r="O3839" s="5">
        <f t="shared" si="414"/>
        <v>1.0209999999999999</v>
      </c>
      <c r="P3839" s="14">
        <f t="shared" si="415"/>
        <v>120.11764705882354</v>
      </c>
      <c r="Q3839" s="8">
        <f t="shared" si="416"/>
        <v>42152.765717592592</v>
      </c>
      <c r="R3839" s="8">
        <f t="shared" si="417"/>
        <v>42188.765717592592</v>
      </c>
      <c r="S3839" t="s">
        <v>8271</v>
      </c>
      <c r="T3839" t="str">
        <f t="shared" si="418"/>
        <v>theater</v>
      </c>
      <c r="U3839" t="str">
        <f t="shared" si="419"/>
        <v>plays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14">
        <f t="shared" si="413"/>
        <v>1008.24</v>
      </c>
      <c r="N3840" t="b">
        <v>1</v>
      </c>
      <c r="O3840" s="5">
        <f t="shared" si="414"/>
        <v>1.00824</v>
      </c>
      <c r="P3840" s="14">
        <f t="shared" si="415"/>
        <v>1008.24</v>
      </c>
      <c r="Q3840" s="8">
        <f t="shared" si="416"/>
        <v>42116.710752314815</v>
      </c>
      <c r="R3840" s="8">
        <f t="shared" si="417"/>
        <v>42146.710752314815</v>
      </c>
      <c r="S3840" t="s">
        <v>8271</v>
      </c>
      <c r="T3840" t="str">
        <f t="shared" si="418"/>
        <v>theater</v>
      </c>
      <c r="U3840" t="str">
        <f t="shared" si="419"/>
        <v>plays</v>
      </c>
    </row>
    <row r="3841" spans="1:21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14">
        <f t="shared" si="413"/>
        <v>63.28125</v>
      </c>
      <c r="N3841" t="b">
        <v>1</v>
      </c>
      <c r="O3841" s="5">
        <f t="shared" si="414"/>
        <v>1.0125</v>
      </c>
      <c r="P3841" s="14">
        <f t="shared" si="415"/>
        <v>63.28125</v>
      </c>
      <c r="Q3841" s="8">
        <f t="shared" si="416"/>
        <v>42155.142638888887</v>
      </c>
      <c r="R3841" s="8">
        <f t="shared" si="417"/>
        <v>42215.142638888887</v>
      </c>
      <c r="S3841" t="s">
        <v>8271</v>
      </c>
      <c r="T3841" t="str">
        <f t="shared" si="418"/>
        <v>theater</v>
      </c>
      <c r="U3841" t="str">
        <f t="shared" si="419"/>
        <v>plays</v>
      </c>
    </row>
    <row r="3842" spans="1:21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14">
        <f t="shared" ref="M3842:M3905" si="420">$E3842/$L3842</f>
        <v>21.666666666666668</v>
      </c>
      <c r="N3842" t="b">
        <v>1</v>
      </c>
      <c r="O3842" s="5">
        <f t="shared" ref="O3842:O3905" si="421">E3842/D3842</f>
        <v>65</v>
      </c>
      <c r="P3842" s="14">
        <f t="shared" ref="P3842:P3905" si="422">$E3842/$L3842</f>
        <v>21.666666666666668</v>
      </c>
      <c r="Q3842" s="8">
        <f t="shared" ref="Q3842:Q3905" si="423">(((J3842/60)/60)/24)+DATE(1970,1,1)</f>
        <v>42432.701724537037</v>
      </c>
      <c r="R3842" s="8">
        <f t="shared" ref="R3842:R3905" si="424">(((I3842/60)/60)/24)+DATE(1970,1,1)</f>
        <v>42457.660057870366</v>
      </c>
      <c r="S3842" t="s">
        <v>8271</v>
      </c>
      <c r="T3842" t="str">
        <f t="shared" ref="T3842:T3905" si="425">LEFT(S3842, SEARCH("/",S3842,1)-1)</f>
        <v>theater</v>
      </c>
      <c r="U3842" t="str">
        <f t="shared" ref="U3842:U3905" si="426">RIGHT(S3842,LEN(S3842)-SEARCH("/",S3842,1))</f>
        <v>plays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14">
        <f t="shared" si="420"/>
        <v>25.647058823529413</v>
      </c>
      <c r="N3843" t="b">
        <v>0</v>
      </c>
      <c r="O3843" s="5">
        <f t="shared" si="421"/>
        <v>8.72E-2</v>
      </c>
      <c r="P3843" s="14">
        <f t="shared" si="422"/>
        <v>25.647058823529413</v>
      </c>
      <c r="Q3843" s="8">
        <f t="shared" si="423"/>
        <v>41780.785729166666</v>
      </c>
      <c r="R3843" s="8">
        <f t="shared" si="424"/>
        <v>41840.785729166666</v>
      </c>
      <c r="S3843" t="s">
        <v>8271</v>
      </c>
      <c r="T3843" t="str">
        <f t="shared" si="425"/>
        <v>theater</v>
      </c>
      <c r="U3843" t="str">
        <f t="shared" si="426"/>
        <v>plays</v>
      </c>
    </row>
    <row r="3844" spans="1:21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14">
        <f t="shared" si="420"/>
        <v>47.695652173913047</v>
      </c>
      <c r="N3844" t="b">
        <v>0</v>
      </c>
      <c r="O3844" s="5">
        <f t="shared" si="421"/>
        <v>0.21940000000000001</v>
      </c>
      <c r="P3844" s="14">
        <f t="shared" si="422"/>
        <v>47.695652173913047</v>
      </c>
      <c r="Q3844" s="8">
        <f t="shared" si="423"/>
        <v>41740.493657407409</v>
      </c>
      <c r="R3844" s="8">
        <f t="shared" si="424"/>
        <v>41770.493657407409</v>
      </c>
      <c r="S3844" t="s">
        <v>8271</v>
      </c>
      <c r="T3844" t="str">
        <f t="shared" si="425"/>
        <v>theater</v>
      </c>
      <c r="U3844" t="str">
        <f t="shared" si="426"/>
        <v>plays</v>
      </c>
    </row>
    <row r="3845" spans="1:21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14">
        <f t="shared" si="420"/>
        <v>56.05263157894737</v>
      </c>
      <c r="N3845" t="b">
        <v>0</v>
      </c>
      <c r="O3845" s="5">
        <f t="shared" si="421"/>
        <v>0.21299999999999999</v>
      </c>
      <c r="P3845" s="14">
        <f t="shared" si="422"/>
        <v>56.05263157894737</v>
      </c>
      <c r="Q3845" s="8">
        <f t="shared" si="423"/>
        <v>41766.072500000002</v>
      </c>
      <c r="R3845" s="8">
        <f t="shared" si="424"/>
        <v>41791.072500000002</v>
      </c>
      <c r="S3845" t="s">
        <v>8271</v>
      </c>
      <c r="T3845" t="str">
        <f t="shared" si="425"/>
        <v>theater</v>
      </c>
      <c r="U3845" t="str">
        <f t="shared" si="426"/>
        <v>plays</v>
      </c>
    </row>
    <row r="3846" spans="1:21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14">
        <f t="shared" si="420"/>
        <v>81.319999999999993</v>
      </c>
      <c r="N3846" t="b">
        <v>0</v>
      </c>
      <c r="O3846" s="5">
        <f t="shared" si="421"/>
        <v>0.41489795918367345</v>
      </c>
      <c r="P3846" s="14">
        <f t="shared" si="422"/>
        <v>81.319999999999993</v>
      </c>
      <c r="Q3846" s="8">
        <f t="shared" si="423"/>
        <v>41766.617291666669</v>
      </c>
      <c r="R3846" s="8">
        <f t="shared" si="424"/>
        <v>41793.290972222225</v>
      </c>
      <c r="S3846" t="s">
        <v>8271</v>
      </c>
      <c r="T3846" t="str">
        <f t="shared" si="425"/>
        <v>theater</v>
      </c>
      <c r="U3846" t="str">
        <f t="shared" si="426"/>
        <v>plays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14">
        <f t="shared" si="420"/>
        <v>70.166666666666671</v>
      </c>
      <c r="N3847" t="b">
        <v>0</v>
      </c>
      <c r="O3847" s="5">
        <f t="shared" si="421"/>
        <v>2.1049999999999999E-2</v>
      </c>
      <c r="P3847" s="14">
        <f t="shared" si="422"/>
        <v>70.166666666666671</v>
      </c>
      <c r="Q3847" s="8">
        <f t="shared" si="423"/>
        <v>42248.627013888887</v>
      </c>
      <c r="R3847" s="8">
        <f t="shared" si="424"/>
        <v>42278.627013888887</v>
      </c>
      <c r="S3847" t="s">
        <v>8271</v>
      </c>
      <c r="T3847" t="str">
        <f t="shared" si="425"/>
        <v>theater</v>
      </c>
      <c r="U3847" t="str">
        <f t="shared" si="426"/>
        <v>plays</v>
      </c>
    </row>
    <row r="3848" spans="1:21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14">
        <f t="shared" si="420"/>
        <v>23.625</v>
      </c>
      <c r="N3848" t="b">
        <v>0</v>
      </c>
      <c r="O3848" s="5">
        <f t="shared" si="421"/>
        <v>2.7E-2</v>
      </c>
      <c r="P3848" s="14">
        <f t="shared" si="422"/>
        <v>23.625</v>
      </c>
      <c r="Q3848" s="8">
        <f t="shared" si="423"/>
        <v>41885.221550925926</v>
      </c>
      <c r="R3848" s="8">
        <f t="shared" si="424"/>
        <v>41916.290972222225</v>
      </c>
      <c r="S3848" t="s">
        <v>8271</v>
      </c>
      <c r="T3848" t="str">
        <f t="shared" si="425"/>
        <v>theater</v>
      </c>
      <c r="U3848" t="str">
        <f t="shared" si="426"/>
        <v>plays</v>
      </c>
    </row>
    <row r="3849" spans="1:21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14">
        <f t="shared" si="420"/>
        <v>188.55555555555554</v>
      </c>
      <c r="N3849" t="b">
        <v>0</v>
      </c>
      <c r="O3849" s="5">
        <f t="shared" si="421"/>
        <v>0.16161904761904761</v>
      </c>
      <c r="P3849" s="14">
        <f t="shared" si="422"/>
        <v>188.55555555555554</v>
      </c>
      <c r="Q3849" s="8">
        <f t="shared" si="423"/>
        <v>42159.224432870367</v>
      </c>
      <c r="R3849" s="8">
        <f t="shared" si="424"/>
        <v>42204.224432870367</v>
      </c>
      <c r="S3849" t="s">
        <v>8271</v>
      </c>
      <c r="T3849" t="str">
        <f t="shared" si="425"/>
        <v>theater</v>
      </c>
      <c r="U3849" t="str">
        <f t="shared" si="426"/>
        <v>plays</v>
      </c>
    </row>
    <row r="3850" spans="1:21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14">
        <f t="shared" si="420"/>
        <v>49.511627906976742</v>
      </c>
      <c r="N3850" t="b">
        <v>0</v>
      </c>
      <c r="O3850" s="5">
        <f t="shared" si="421"/>
        <v>0.16376923076923078</v>
      </c>
      <c r="P3850" s="14">
        <f t="shared" si="422"/>
        <v>49.511627906976742</v>
      </c>
      <c r="Q3850" s="8">
        <f t="shared" si="423"/>
        <v>42265.817002314812</v>
      </c>
      <c r="R3850" s="8">
        <f t="shared" si="424"/>
        <v>42295.817002314812</v>
      </c>
      <c r="S3850" t="s">
        <v>8271</v>
      </c>
      <c r="T3850" t="str">
        <f t="shared" si="425"/>
        <v>theater</v>
      </c>
      <c r="U3850" t="str">
        <f t="shared" si="426"/>
        <v>plays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14">
        <f t="shared" si="420"/>
        <v>75.464285714285708</v>
      </c>
      <c r="N3851" t="b">
        <v>0</v>
      </c>
      <c r="O3851" s="5">
        <f t="shared" si="421"/>
        <v>7.0433333333333334E-2</v>
      </c>
      <c r="P3851" s="14">
        <f t="shared" si="422"/>
        <v>75.464285714285708</v>
      </c>
      <c r="Q3851" s="8">
        <f t="shared" si="423"/>
        <v>42136.767175925925</v>
      </c>
      <c r="R3851" s="8">
        <f t="shared" si="424"/>
        <v>42166.767175925925</v>
      </c>
      <c r="S3851" t="s">
        <v>8271</v>
      </c>
      <c r="T3851" t="str">
        <f t="shared" si="425"/>
        <v>theater</v>
      </c>
      <c r="U3851" t="str">
        <f t="shared" si="426"/>
        <v>plays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14">
        <f t="shared" si="420"/>
        <v>9.5</v>
      </c>
      <c r="N3852" t="b">
        <v>0</v>
      </c>
      <c r="O3852" s="5">
        <f t="shared" si="421"/>
        <v>3.7999999999999999E-2</v>
      </c>
      <c r="P3852" s="14">
        <f t="shared" si="422"/>
        <v>9.5</v>
      </c>
      <c r="Q3852" s="8">
        <f t="shared" si="423"/>
        <v>41975.124340277776</v>
      </c>
      <c r="R3852" s="8">
        <f t="shared" si="424"/>
        <v>42005.124340277776</v>
      </c>
      <c r="S3852" t="s">
        <v>8271</v>
      </c>
      <c r="T3852" t="str">
        <f t="shared" si="425"/>
        <v>theater</v>
      </c>
      <c r="U3852" t="str">
        <f t="shared" si="426"/>
        <v>plays</v>
      </c>
    </row>
    <row r="3853" spans="1:21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14">
        <f t="shared" si="420"/>
        <v>35.5</v>
      </c>
      <c r="N3853" t="b">
        <v>0</v>
      </c>
      <c r="O3853" s="5">
        <f t="shared" si="421"/>
        <v>0.34079999999999999</v>
      </c>
      <c r="P3853" s="14">
        <f t="shared" si="422"/>
        <v>35.5</v>
      </c>
      <c r="Q3853" s="8">
        <f t="shared" si="423"/>
        <v>42172.439571759256</v>
      </c>
      <c r="R3853" s="8">
        <f t="shared" si="424"/>
        <v>42202.439571759256</v>
      </c>
      <c r="S3853" t="s">
        <v>8271</v>
      </c>
      <c r="T3853" t="str">
        <f t="shared" si="425"/>
        <v>theater</v>
      </c>
      <c r="U3853" t="str">
        <f t="shared" si="426"/>
        <v>plays</v>
      </c>
    </row>
    <row r="3854" spans="1:21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14">
        <f t="shared" si="420"/>
        <v>10</v>
      </c>
      <c r="N3854" t="b">
        <v>0</v>
      </c>
      <c r="O3854" s="5">
        <f t="shared" si="421"/>
        <v>2E-3</v>
      </c>
      <c r="P3854" s="14">
        <f t="shared" si="422"/>
        <v>10</v>
      </c>
      <c r="Q3854" s="8">
        <f t="shared" si="423"/>
        <v>42065.190694444449</v>
      </c>
      <c r="R3854" s="8">
        <f t="shared" si="424"/>
        <v>42090.149027777778</v>
      </c>
      <c r="S3854" t="s">
        <v>8271</v>
      </c>
      <c r="T3854" t="str">
        <f t="shared" si="425"/>
        <v>theater</v>
      </c>
      <c r="U3854" t="str">
        <f t="shared" si="426"/>
        <v>plays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14">
        <f t="shared" si="420"/>
        <v>13</v>
      </c>
      <c r="N3855" t="b">
        <v>0</v>
      </c>
      <c r="O3855" s="5">
        <f t="shared" si="421"/>
        <v>2.5999999999999998E-4</v>
      </c>
      <c r="P3855" s="14">
        <f t="shared" si="422"/>
        <v>13</v>
      </c>
      <c r="Q3855" s="8">
        <f t="shared" si="423"/>
        <v>41848.84002314815</v>
      </c>
      <c r="R3855" s="8">
        <f t="shared" si="424"/>
        <v>41883.84002314815</v>
      </c>
      <c r="S3855" t="s">
        <v>8271</v>
      </c>
      <c r="T3855" t="str">
        <f t="shared" si="425"/>
        <v>theater</v>
      </c>
      <c r="U3855" t="str">
        <f t="shared" si="426"/>
        <v>plays</v>
      </c>
    </row>
    <row r="3856" spans="1:2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14">
        <f t="shared" si="420"/>
        <v>89.4</v>
      </c>
      <c r="N3856" t="b">
        <v>0</v>
      </c>
      <c r="O3856" s="5">
        <f t="shared" si="421"/>
        <v>0.16254545454545455</v>
      </c>
      <c r="P3856" s="14">
        <f t="shared" si="422"/>
        <v>89.4</v>
      </c>
      <c r="Q3856" s="8">
        <f t="shared" si="423"/>
        <v>42103.884930555556</v>
      </c>
      <c r="R3856" s="8">
        <f t="shared" si="424"/>
        <v>42133.884930555556</v>
      </c>
      <c r="S3856" t="s">
        <v>8271</v>
      </c>
      <c r="T3856" t="str">
        <f t="shared" si="425"/>
        <v>theater</v>
      </c>
      <c r="U3856" t="str">
        <f t="shared" si="426"/>
        <v>plays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14">
        <f t="shared" si="420"/>
        <v>25</v>
      </c>
      <c r="N3857" t="b">
        <v>0</v>
      </c>
      <c r="O3857" s="5">
        <f t="shared" si="421"/>
        <v>2.5000000000000001E-2</v>
      </c>
      <c r="P3857" s="14">
        <f t="shared" si="422"/>
        <v>25</v>
      </c>
      <c r="Q3857" s="8">
        <f t="shared" si="423"/>
        <v>42059.970729166671</v>
      </c>
      <c r="R3857" s="8">
        <f t="shared" si="424"/>
        <v>42089.929062499999</v>
      </c>
      <c r="S3857" t="s">
        <v>8271</v>
      </c>
      <c r="T3857" t="str">
        <f t="shared" si="425"/>
        <v>theater</v>
      </c>
      <c r="U3857" t="str">
        <f t="shared" si="426"/>
        <v>plays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14">
        <f t="shared" si="420"/>
        <v>1</v>
      </c>
      <c r="N3858" t="b">
        <v>0</v>
      </c>
      <c r="O3858" s="5">
        <f t="shared" si="421"/>
        <v>2.0000000000000001E-4</v>
      </c>
      <c r="P3858" s="14">
        <f t="shared" si="422"/>
        <v>1</v>
      </c>
      <c r="Q3858" s="8">
        <f t="shared" si="423"/>
        <v>42041.743090277778</v>
      </c>
      <c r="R3858" s="8">
        <f t="shared" si="424"/>
        <v>42071.701423611114</v>
      </c>
      <c r="S3858" t="s">
        <v>8271</v>
      </c>
      <c r="T3858" t="str">
        <f t="shared" si="425"/>
        <v>theater</v>
      </c>
      <c r="U3858" t="str">
        <f t="shared" si="426"/>
        <v>plays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14">
        <f t="shared" si="420"/>
        <v>65</v>
      </c>
      <c r="N3859" t="b">
        <v>0</v>
      </c>
      <c r="O3859" s="5">
        <f t="shared" si="421"/>
        <v>5.1999999999999998E-2</v>
      </c>
      <c r="P3859" s="14">
        <f t="shared" si="422"/>
        <v>65</v>
      </c>
      <c r="Q3859" s="8">
        <f t="shared" si="423"/>
        <v>41829.73715277778</v>
      </c>
      <c r="R3859" s="8">
        <f t="shared" si="424"/>
        <v>41852.716666666667</v>
      </c>
      <c r="S3859" t="s">
        <v>8271</v>
      </c>
      <c r="T3859" t="str">
        <f t="shared" si="425"/>
        <v>theater</v>
      </c>
      <c r="U3859" t="str">
        <f t="shared" si="426"/>
        <v>plays</v>
      </c>
    </row>
    <row r="3860" spans="1:21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14">
        <f t="shared" si="420"/>
        <v>10</v>
      </c>
      <c r="N3860" t="b">
        <v>0</v>
      </c>
      <c r="O3860" s="5">
        <f t="shared" si="421"/>
        <v>0.02</v>
      </c>
      <c r="P3860" s="14">
        <f t="shared" si="422"/>
        <v>10</v>
      </c>
      <c r="Q3860" s="8">
        <f t="shared" si="423"/>
        <v>42128.431064814817</v>
      </c>
      <c r="R3860" s="8">
        <f t="shared" si="424"/>
        <v>42146.875</v>
      </c>
      <c r="S3860" t="s">
        <v>8271</v>
      </c>
      <c r="T3860" t="str">
        <f t="shared" si="425"/>
        <v>theater</v>
      </c>
      <c r="U3860" t="str">
        <f t="shared" si="426"/>
        <v>plays</v>
      </c>
    </row>
    <row r="3861" spans="1:21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14">
        <f t="shared" si="420"/>
        <v>1</v>
      </c>
      <c r="N3861" t="b">
        <v>0</v>
      </c>
      <c r="O3861" s="5">
        <f t="shared" si="421"/>
        <v>4.0000000000000002E-4</v>
      </c>
      <c r="P3861" s="14">
        <f t="shared" si="422"/>
        <v>1</v>
      </c>
      <c r="Q3861" s="8">
        <f t="shared" si="423"/>
        <v>41789.893599537041</v>
      </c>
      <c r="R3861" s="8">
        <f t="shared" si="424"/>
        <v>41815.875</v>
      </c>
      <c r="S3861" t="s">
        <v>8271</v>
      </c>
      <c r="T3861" t="str">
        <f t="shared" si="425"/>
        <v>theater</v>
      </c>
      <c r="U3861" t="str">
        <f t="shared" si="426"/>
        <v>plays</v>
      </c>
    </row>
    <row r="3862" spans="1:21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14">
        <f t="shared" si="420"/>
        <v>81.538461538461533</v>
      </c>
      <c r="N3862" t="b">
        <v>0</v>
      </c>
      <c r="O3862" s="5">
        <f t="shared" si="421"/>
        <v>0.17666666666666667</v>
      </c>
      <c r="P3862" s="14">
        <f t="shared" si="422"/>
        <v>81.538461538461533</v>
      </c>
      <c r="Q3862" s="8">
        <f t="shared" si="423"/>
        <v>41833.660995370366</v>
      </c>
      <c r="R3862" s="8">
        <f t="shared" si="424"/>
        <v>41863.660995370366</v>
      </c>
      <c r="S3862" t="s">
        <v>8271</v>
      </c>
      <c r="T3862" t="str">
        <f t="shared" si="425"/>
        <v>theater</v>
      </c>
      <c r="U3862" t="str">
        <f t="shared" si="426"/>
        <v>plays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14">
        <f t="shared" si="420"/>
        <v>100</v>
      </c>
      <c r="N3863" t="b">
        <v>0</v>
      </c>
      <c r="O3863" s="5">
        <f t="shared" si="421"/>
        <v>0.05</v>
      </c>
      <c r="P3863" s="14">
        <f t="shared" si="422"/>
        <v>100</v>
      </c>
      <c r="Q3863" s="8">
        <f t="shared" si="423"/>
        <v>41914.590011574073</v>
      </c>
      <c r="R3863" s="8">
        <f t="shared" si="424"/>
        <v>41955.907638888893</v>
      </c>
      <c r="S3863" t="s">
        <v>8271</v>
      </c>
      <c r="T3863" t="str">
        <f t="shared" si="425"/>
        <v>theater</v>
      </c>
      <c r="U3863" t="str">
        <f t="shared" si="426"/>
        <v>plays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14">
        <f t="shared" si="420"/>
        <v>1</v>
      </c>
      <c r="N3864" t="b">
        <v>0</v>
      </c>
      <c r="O3864" s="5">
        <f t="shared" si="421"/>
        <v>1.3333333333333334E-4</v>
      </c>
      <c r="P3864" s="14">
        <f t="shared" si="422"/>
        <v>1</v>
      </c>
      <c r="Q3864" s="8">
        <f t="shared" si="423"/>
        <v>42611.261064814811</v>
      </c>
      <c r="R3864" s="8">
        <f t="shared" si="424"/>
        <v>42625.707638888889</v>
      </c>
      <c r="S3864" t="s">
        <v>8271</v>
      </c>
      <c r="T3864" t="str">
        <f t="shared" si="425"/>
        <v>theater</v>
      </c>
      <c r="U3864" t="str">
        <f t="shared" si="426"/>
        <v>plays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14" t="e">
        <f t="shared" si="420"/>
        <v>#DIV/0!</v>
      </c>
      <c r="N3865" t="b">
        <v>0</v>
      </c>
      <c r="O3865" s="5">
        <f t="shared" si="421"/>
        <v>0</v>
      </c>
      <c r="P3865" s="14" t="e">
        <f t="shared" si="422"/>
        <v>#DIV/0!</v>
      </c>
      <c r="Q3865" s="8">
        <f t="shared" si="423"/>
        <v>42253.633159722223</v>
      </c>
      <c r="R3865" s="8">
        <f t="shared" si="424"/>
        <v>42313.674826388888</v>
      </c>
      <c r="S3865" t="s">
        <v>8271</v>
      </c>
      <c r="T3865" t="str">
        <f t="shared" si="425"/>
        <v>theater</v>
      </c>
      <c r="U3865" t="str">
        <f t="shared" si="426"/>
        <v>plays</v>
      </c>
    </row>
    <row r="3866" spans="1:21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14">
        <f t="shared" si="420"/>
        <v>20</v>
      </c>
      <c r="N3866" t="b">
        <v>0</v>
      </c>
      <c r="O3866" s="5">
        <f t="shared" si="421"/>
        <v>1.2E-2</v>
      </c>
      <c r="P3866" s="14">
        <f t="shared" si="422"/>
        <v>20</v>
      </c>
      <c r="Q3866" s="8">
        <f t="shared" si="423"/>
        <v>42295.891828703709</v>
      </c>
      <c r="R3866" s="8">
        <f t="shared" si="424"/>
        <v>42325.933495370366</v>
      </c>
      <c r="S3866" t="s">
        <v>8271</v>
      </c>
      <c r="T3866" t="str">
        <f t="shared" si="425"/>
        <v>theater</v>
      </c>
      <c r="U3866" t="str">
        <f t="shared" si="426"/>
        <v>plays</v>
      </c>
    </row>
    <row r="3867" spans="1:21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14">
        <f t="shared" si="420"/>
        <v>46.428571428571431</v>
      </c>
      <c r="N3867" t="b">
        <v>0</v>
      </c>
      <c r="O3867" s="5">
        <f t="shared" si="421"/>
        <v>0.26937422295897223</v>
      </c>
      <c r="P3867" s="14">
        <f t="shared" si="422"/>
        <v>46.428571428571431</v>
      </c>
      <c r="Q3867" s="8">
        <f t="shared" si="423"/>
        <v>41841.651597222226</v>
      </c>
      <c r="R3867" s="8">
        <f t="shared" si="424"/>
        <v>41881.229166666664</v>
      </c>
      <c r="S3867" t="s">
        <v>8271</v>
      </c>
      <c r="T3867" t="str">
        <f t="shared" si="425"/>
        <v>theater</v>
      </c>
      <c r="U3867" t="str">
        <f t="shared" si="426"/>
        <v>plays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14">
        <f t="shared" si="420"/>
        <v>5.5</v>
      </c>
      <c r="N3868" t="b">
        <v>0</v>
      </c>
      <c r="O3868" s="5">
        <f t="shared" si="421"/>
        <v>5.4999999999999997E-3</v>
      </c>
      <c r="P3868" s="14">
        <f t="shared" si="422"/>
        <v>5.5</v>
      </c>
      <c r="Q3868" s="8">
        <f t="shared" si="423"/>
        <v>42402.947002314817</v>
      </c>
      <c r="R3868" s="8">
        <f t="shared" si="424"/>
        <v>42452.145138888889</v>
      </c>
      <c r="S3868" t="s">
        <v>8271</v>
      </c>
      <c r="T3868" t="str">
        <f t="shared" si="425"/>
        <v>theater</v>
      </c>
      <c r="U3868" t="str">
        <f t="shared" si="426"/>
        <v>plays</v>
      </c>
    </row>
    <row r="3869" spans="1:21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14">
        <f t="shared" si="420"/>
        <v>50.2</v>
      </c>
      <c r="N3869" t="b">
        <v>0</v>
      </c>
      <c r="O3869" s="5">
        <f t="shared" si="421"/>
        <v>0.1255</v>
      </c>
      <c r="P3869" s="14">
        <f t="shared" si="422"/>
        <v>50.2</v>
      </c>
      <c r="Q3869" s="8">
        <f t="shared" si="423"/>
        <v>42509.814108796301</v>
      </c>
      <c r="R3869" s="8">
        <f t="shared" si="424"/>
        <v>42539.814108796301</v>
      </c>
      <c r="S3869" t="s">
        <v>8271</v>
      </c>
      <c r="T3869" t="str">
        <f t="shared" si="425"/>
        <v>theater</v>
      </c>
      <c r="U3869" t="str">
        <f t="shared" si="426"/>
        <v>plays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14">
        <f t="shared" si="420"/>
        <v>10</v>
      </c>
      <c r="N3870" t="b">
        <v>0</v>
      </c>
      <c r="O3870" s="5">
        <f t="shared" si="421"/>
        <v>2E-3</v>
      </c>
      <c r="P3870" s="14">
        <f t="shared" si="422"/>
        <v>10</v>
      </c>
      <c r="Q3870" s="8">
        <f t="shared" si="423"/>
        <v>41865.659780092588</v>
      </c>
      <c r="R3870" s="8">
        <f t="shared" si="424"/>
        <v>41890.659780092588</v>
      </c>
      <c r="S3870" t="s">
        <v>8305</v>
      </c>
      <c r="T3870" t="str">
        <f t="shared" si="425"/>
        <v>theater</v>
      </c>
      <c r="U3870" t="str">
        <f t="shared" si="426"/>
        <v>musical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14">
        <f t="shared" si="420"/>
        <v>30.133333333333333</v>
      </c>
      <c r="N3871" t="b">
        <v>0</v>
      </c>
      <c r="O3871" s="5">
        <f t="shared" si="421"/>
        <v>3.44748684310884E-2</v>
      </c>
      <c r="P3871" s="14">
        <f t="shared" si="422"/>
        <v>30.133333333333333</v>
      </c>
      <c r="Q3871" s="8">
        <f t="shared" si="423"/>
        <v>42047.724444444444</v>
      </c>
      <c r="R3871" s="8">
        <f t="shared" si="424"/>
        <v>42077.132638888885</v>
      </c>
      <c r="S3871" t="s">
        <v>8305</v>
      </c>
      <c r="T3871" t="str">
        <f t="shared" si="425"/>
        <v>theater</v>
      </c>
      <c r="U3871" t="str">
        <f t="shared" si="426"/>
        <v>musical</v>
      </c>
    </row>
    <row r="3872" spans="1:21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14">
        <f t="shared" si="420"/>
        <v>150</v>
      </c>
      <c r="N3872" t="b">
        <v>0</v>
      </c>
      <c r="O3872" s="5">
        <f t="shared" si="421"/>
        <v>0.15</v>
      </c>
      <c r="P3872" s="14">
        <f t="shared" si="422"/>
        <v>150</v>
      </c>
      <c r="Q3872" s="8">
        <f t="shared" si="423"/>
        <v>41793.17219907407</v>
      </c>
      <c r="R3872" s="8">
        <f t="shared" si="424"/>
        <v>41823.17219907407</v>
      </c>
      <c r="S3872" t="s">
        <v>8305</v>
      </c>
      <c r="T3872" t="str">
        <f t="shared" si="425"/>
        <v>theater</v>
      </c>
      <c r="U3872" t="str">
        <f t="shared" si="426"/>
        <v>musical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14">
        <f t="shared" si="420"/>
        <v>13.333333333333334</v>
      </c>
      <c r="N3873" t="b">
        <v>0</v>
      </c>
      <c r="O3873" s="5">
        <f t="shared" si="421"/>
        <v>2.6666666666666668E-2</v>
      </c>
      <c r="P3873" s="14">
        <f t="shared" si="422"/>
        <v>13.333333333333334</v>
      </c>
      <c r="Q3873" s="8">
        <f t="shared" si="423"/>
        <v>42763.780671296292</v>
      </c>
      <c r="R3873" s="8">
        <f t="shared" si="424"/>
        <v>42823.739004629635</v>
      </c>
      <c r="S3873" t="s">
        <v>8305</v>
      </c>
      <c r="T3873" t="str">
        <f t="shared" si="425"/>
        <v>theater</v>
      </c>
      <c r="U3873" t="str">
        <f t="shared" si="426"/>
        <v>musical</v>
      </c>
    </row>
    <row r="3874" spans="1:21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14" t="e">
        <f t="shared" si="420"/>
        <v>#DIV/0!</v>
      </c>
      <c r="N3874" t="b">
        <v>0</v>
      </c>
      <c r="O3874" s="5">
        <f t="shared" si="421"/>
        <v>0</v>
      </c>
      <c r="P3874" s="14" t="e">
        <f t="shared" si="422"/>
        <v>#DIV/0!</v>
      </c>
      <c r="Q3874" s="8">
        <f t="shared" si="423"/>
        <v>42180.145787037036</v>
      </c>
      <c r="R3874" s="8">
        <f t="shared" si="424"/>
        <v>42230.145787037036</v>
      </c>
      <c r="S3874" t="s">
        <v>8305</v>
      </c>
      <c r="T3874" t="str">
        <f t="shared" si="425"/>
        <v>theater</v>
      </c>
      <c r="U3874" t="str">
        <f t="shared" si="426"/>
        <v>musical</v>
      </c>
    </row>
    <row r="3875" spans="1:21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14" t="e">
        <f t="shared" si="420"/>
        <v>#DIV/0!</v>
      </c>
      <c r="N3875" t="b">
        <v>0</v>
      </c>
      <c r="O3875" s="5">
        <f t="shared" si="421"/>
        <v>0</v>
      </c>
      <c r="P3875" s="14" t="e">
        <f t="shared" si="422"/>
        <v>#DIV/0!</v>
      </c>
      <c r="Q3875" s="8">
        <f t="shared" si="423"/>
        <v>42255.696006944447</v>
      </c>
      <c r="R3875" s="8">
        <f t="shared" si="424"/>
        <v>42285.696006944447</v>
      </c>
      <c r="S3875" t="s">
        <v>8305</v>
      </c>
      <c r="T3875" t="str">
        <f t="shared" si="425"/>
        <v>theater</v>
      </c>
      <c r="U3875" t="str">
        <f t="shared" si="426"/>
        <v>musical</v>
      </c>
    </row>
    <row r="3876" spans="1:21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14" t="e">
        <f t="shared" si="420"/>
        <v>#DIV/0!</v>
      </c>
      <c r="N3876" t="b">
        <v>0</v>
      </c>
      <c r="O3876" s="5">
        <f t="shared" si="421"/>
        <v>0</v>
      </c>
      <c r="P3876" s="14" t="e">
        <f t="shared" si="422"/>
        <v>#DIV/0!</v>
      </c>
      <c r="Q3876" s="8">
        <f t="shared" si="423"/>
        <v>42007.016458333332</v>
      </c>
      <c r="R3876" s="8">
        <f t="shared" si="424"/>
        <v>42028.041666666672</v>
      </c>
      <c r="S3876" t="s">
        <v>8305</v>
      </c>
      <c r="T3876" t="str">
        <f t="shared" si="425"/>
        <v>theater</v>
      </c>
      <c r="U3876" t="str">
        <f t="shared" si="426"/>
        <v>musical</v>
      </c>
    </row>
    <row r="3877" spans="1:21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14" t="e">
        <f t="shared" si="420"/>
        <v>#DIV/0!</v>
      </c>
      <c r="N3877" t="b">
        <v>0</v>
      </c>
      <c r="O3877" s="5">
        <f t="shared" si="421"/>
        <v>0</v>
      </c>
      <c r="P3877" s="14" t="e">
        <f t="shared" si="422"/>
        <v>#DIV/0!</v>
      </c>
      <c r="Q3877" s="8">
        <f t="shared" si="423"/>
        <v>42615.346817129626</v>
      </c>
      <c r="R3877" s="8">
        <f t="shared" si="424"/>
        <v>42616.416666666672</v>
      </c>
      <c r="S3877" t="s">
        <v>8305</v>
      </c>
      <c r="T3877" t="str">
        <f t="shared" si="425"/>
        <v>theater</v>
      </c>
      <c r="U3877" t="str">
        <f t="shared" si="426"/>
        <v>musical</v>
      </c>
    </row>
    <row r="3878" spans="1:21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14">
        <f t="shared" si="420"/>
        <v>44.760869565217391</v>
      </c>
      <c r="N3878" t="b">
        <v>0</v>
      </c>
      <c r="O3878" s="5">
        <f t="shared" si="421"/>
        <v>0.52794871794871789</v>
      </c>
      <c r="P3878" s="14">
        <f t="shared" si="422"/>
        <v>44.760869565217391</v>
      </c>
      <c r="Q3878" s="8">
        <f t="shared" si="423"/>
        <v>42372.624166666668</v>
      </c>
      <c r="R3878" s="8">
        <f t="shared" si="424"/>
        <v>42402.624166666668</v>
      </c>
      <c r="S3878" t="s">
        <v>8305</v>
      </c>
      <c r="T3878" t="str">
        <f t="shared" si="425"/>
        <v>theater</v>
      </c>
      <c r="U3878" t="str">
        <f t="shared" si="426"/>
        <v>musical</v>
      </c>
    </row>
    <row r="3879" spans="1:21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14">
        <f t="shared" si="420"/>
        <v>88.642857142857139</v>
      </c>
      <c r="N3879" t="b">
        <v>0</v>
      </c>
      <c r="O3879" s="5">
        <f t="shared" si="421"/>
        <v>4.9639999999999997E-2</v>
      </c>
      <c r="P3879" s="14">
        <f t="shared" si="422"/>
        <v>88.642857142857139</v>
      </c>
      <c r="Q3879" s="8">
        <f t="shared" si="423"/>
        <v>42682.67768518519</v>
      </c>
      <c r="R3879" s="8">
        <f t="shared" si="424"/>
        <v>42712.67768518519</v>
      </c>
      <c r="S3879" t="s">
        <v>8305</v>
      </c>
      <c r="T3879" t="str">
        <f t="shared" si="425"/>
        <v>theater</v>
      </c>
      <c r="U3879" t="str">
        <f t="shared" si="426"/>
        <v>musical</v>
      </c>
    </row>
    <row r="3880" spans="1:21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14">
        <f t="shared" si="420"/>
        <v>10</v>
      </c>
      <c r="N3880" t="b">
        <v>0</v>
      </c>
      <c r="O3880" s="5">
        <f t="shared" si="421"/>
        <v>5.5555555555555556E-4</v>
      </c>
      <c r="P3880" s="14">
        <f t="shared" si="422"/>
        <v>10</v>
      </c>
      <c r="Q3880" s="8">
        <f t="shared" si="423"/>
        <v>42154.818819444445</v>
      </c>
      <c r="R3880" s="8">
        <f t="shared" si="424"/>
        <v>42185.165972222225</v>
      </c>
      <c r="S3880" t="s">
        <v>8305</v>
      </c>
      <c r="T3880" t="str">
        <f t="shared" si="425"/>
        <v>theater</v>
      </c>
      <c r="U3880" t="str">
        <f t="shared" si="426"/>
        <v>musical</v>
      </c>
    </row>
    <row r="3881" spans="1:21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14" t="e">
        <f t="shared" si="420"/>
        <v>#DIV/0!</v>
      </c>
      <c r="N3881" t="b">
        <v>0</v>
      </c>
      <c r="O3881" s="5">
        <f t="shared" si="421"/>
        <v>0</v>
      </c>
      <c r="P3881" s="14" t="e">
        <f t="shared" si="422"/>
        <v>#DIV/0!</v>
      </c>
      <c r="Q3881" s="8">
        <f t="shared" si="423"/>
        <v>41999.861064814817</v>
      </c>
      <c r="R3881" s="8">
        <f t="shared" si="424"/>
        <v>42029.861064814817</v>
      </c>
      <c r="S3881" t="s">
        <v>8305</v>
      </c>
      <c r="T3881" t="str">
        <f t="shared" si="425"/>
        <v>theater</v>
      </c>
      <c r="U3881" t="str">
        <f t="shared" si="426"/>
        <v>musical</v>
      </c>
    </row>
    <row r="3882" spans="1:21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14">
        <f t="shared" si="420"/>
        <v>57.647058823529413</v>
      </c>
      <c r="N3882" t="b">
        <v>0</v>
      </c>
      <c r="O3882" s="5">
        <f t="shared" si="421"/>
        <v>0.13066666666666665</v>
      </c>
      <c r="P3882" s="14">
        <f t="shared" si="422"/>
        <v>57.647058823529413</v>
      </c>
      <c r="Q3882" s="8">
        <f t="shared" si="423"/>
        <v>41815.815046296295</v>
      </c>
      <c r="R3882" s="8">
        <f t="shared" si="424"/>
        <v>41850.958333333336</v>
      </c>
      <c r="S3882" t="s">
        <v>8305</v>
      </c>
      <c r="T3882" t="str">
        <f t="shared" si="425"/>
        <v>theater</v>
      </c>
      <c r="U3882" t="str">
        <f t="shared" si="426"/>
        <v>musical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14">
        <f t="shared" si="420"/>
        <v>25</v>
      </c>
      <c r="N3883" t="b">
        <v>0</v>
      </c>
      <c r="O3883" s="5">
        <f t="shared" si="421"/>
        <v>0.05</v>
      </c>
      <c r="P3883" s="14">
        <f t="shared" si="422"/>
        <v>25</v>
      </c>
      <c r="Q3883" s="8">
        <f t="shared" si="423"/>
        <v>42756.018506944441</v>
      </c>
      <c r="R3883" s="8">
        <f t="shared" si="424"/>
        <v>42786.018506944441</v>
      </c>
      <c r="S3883" t="s">
        <v>8305</v>
      </c>
      <c r="T3883" t="str">
        <f t="shared" si="425"/>
        <v>theater</v>
      </c>
      <c r="U3883" t="str">
        <f t="shared" si="426"/>
        <v>musical</v>
      </c>
    </row>
    <row r="3884" spans="1:21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14" t="e">
        <f t="shared" si="420"/>
        <v>#DIV/0!</v>
      </c>
      <c r="N3884" t="b">
        <v>0</v>
      </c>
      <c r="O3884" s="5">
        <f t="shared" si="421"/>
        <v>0</v>
      </c>
      <c r="P3884" s="14" t="e">
        <f t="shared" si="422"/>
        <v>#DIV/0!</v>
      </c>
      <c r="Q3884" s="8">
        <f t="shared" si="423"/>
        <v>42373.983449074076</v>
      </c>
      <c r="R3884" s="8">
        <f t="shared" si="424"/>
        <v>42400.960416666669</v>
      </c>
      <c r="S3884" t="s">
        <v>8305</v>
      </c>
      <c r="T3884" t="str">
        <f t="shared" si="425"/>
        <v>theater</v>
      </c>
      <c r="U3884" t="str">
        <f t="shared" si="426"/>
        <v>musical</v>
      </c>
    </row>
    <row r="3885" spans="1:21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14" t="e">
        <f t="shared" si="420"/>
        <v>#DIV/0!</v>
      </c>
      <c r="N3885" t="b">
        <v>0</v>
      </c>
      <c r="O3885" s="5">
        <f t="shared" si="421"/>
        <v>0</v>
      </c>
      <c r="P3885" s="14" t="e">
        <f t="shared" si="422"/>
        <v>#DIV/0!</v>
      </c>
      <c r="Q3885" s="8">
        <f t="shared" si="423"/>
        <v>41854.602650462963</v>
      </c>
      <c r="R3885" s="8">
        <f t="shared" si="424"/>
        <v>41884.602650462963</v>
      </c>
      <c r="S3885" t="s">
        <v>8305</v>
      </c>
      <c r="T3885" t="str">
        <f t="shared" si="425"/>
        <v>theater</v>
      </c>
      <c r="U3885" t="str">
        <f t="shared" si="426"/>
        <v>musical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14" t="e">
        <f t="shared" si="420"/>
        <v>#DIV/0!</v>
      </c>
      <c r="N3886" t="b">
        <v>0</v>
      </c>
      <c r="O3886" s="5">
        <f t="shared" si="421"/>
        <v>0</v>
      </c>
      <c r="P3886" s="14" t="e">
        <f t="shared" si="422"/>
        <v>#DIV/0!</v>
      </c>
      <c r="Q3886" s="8">
        <f t="shared" si="423"/>
        <v>42065.791574074072</v>
      </c>
      <c r="R3886" s="8">
        <f t="shared" si="424"/>
        <v>42090.749907407408</v>
      </c>
      <c r="S3886" t="s">
        <v>8305</v>
      </c>
      <c r="T3886" t="str">
        <f t="shared" si="425"/>
        <v>theater</v>
      </c>
      <c r="U3886" t="str">
        <f t="shared" si="426"/>
        <v>musical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14" t="e">
        <f t="shared" si="420"/>
        <v>#DIV/0!</v>
      </c>
      <c r="N3887" t="b">
        <v>0</v>
      </c>
      <c r="O3887" s="5">
        <f t="shared" si="421"/>
        <v>0</v>
      </c>
      <c r="P3887" s="14" t="e">
        <f t="shared" si="422"/>
        <v>#DIV/0!</v>
      </c>
      <c r="Q3887" s="8">
        <f t="shared" si="423"/>
        <v>42469.951284722221</v>
      </c>
      <c r="R3887" s="8">
        <f t="shared" si="424"/>
        <v>42499.951284722221</v>
      </c>
      <c r="S3887" t="s">
        <v>8305</v>
      </c>
      <c r="T3887" t="str">
        <f t="shared" si="425"/>
        <v>theater</v>
      </c>
      <c r="U3887" t="str">
        <f t="shared" si="426"/>
        <v>musical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14" t="e">
        <f t="shared" si="420"/>
        <v>#DIV/0!</v>
      </c>
      <c r="N3888" t="b">
        <v>0</v>
      </c>
      <c r="O3888" s="5">
        <f t="shared" si="421"/>
        <v>0</v>
      </c>
      <c r="P3888" s="14" t="e">
        <f t="shared" si="422"/>
        <v>#DIV/0!</v>
      </c>
      <c r="Q3888" s="8">
        <f t="shared" si="423"/>
        <v>41954.228032407409</v>
      </c>
      <c r="R3888" s="8">
        <f t="shared" si="424"/>
        <v>41984.228032407409</v>
      </c>
      <c r="S3888" t="s">
        <v>8305</v>
      </c>
      <c r="T3888" t="str">
        <f t="shared" si="425"/>
        <v>theater</v>
      </c>
      <c r="U3888" t="str">
        <f t="shared" si="426"/>
        <v>musical</v>
      </c>
    </row>
    <row r="3889" spans="1:21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14">
        <f t="shared" si="420"/>
        <v>17.5</v>
      </c>
      <c r="N3889" t="b">
        <v>0</v>
      </c>
      <c r="O3889" s="5">
        <f t="shared" si="421"/>
        <v>1.7500000000000002E-2</v>
      </c>
      <c r="P3889" s="14">
        <f t="shared" si="422"/>
        <v>17.5</v>
      </c>
      <c r="Q3889" s="8">
        <f t="shared" si="423"/>
        <v>42079.857974537037</v>
      </c>
      <c r="R3889" s="8">
        <f t="shared" si="424"/>
        <v>42125.916666666672</v>
      </c>
      <c r="S3889" t="s">
        <v>8305</v>
      </c>
      <c r="T3889" t="str">
        <f t="shared" si="425"/>
        <v>theater</v>
      </c>
      <c r="U3889" t="str">
        <f t="shared" si="426"/>
        <v>musical</v>
      </c>
    </row>
    <row r="3890" spans="1:21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14">
        <f t="shared" si="420"/>
        <v>38.714285714285715</v>
      </c>
      <c r="N3890" t="b">
        <v>0</v>
      </c>
      <c r="O3890" s="5">
        <f t="shared" si="421"/>
        <v>0.27100000000000002</v>
      </c>
      <c r="P3890" s="14">
        <f t="shared" si="422"/>
        <v>38.714285714285715</v>
      </c>
      <c r="Q3890" s="8">
        <f t="shared" si="423"/>
        <v>42762.545810185184</v>
      </c>
      <c r="R3890" s="8">
        <f t="shared" si="424"/>
        <v>42792.545810185184</v>
      </c>
      <c r="S3890" t="s">
        <v>8271</v>
      </c>
      <c r="T3890" t="str">
        <f t="shared" si="425"/>
        <v>theater</v>
      </c>
      <c r="U3890" t="str">
        <f t="shared" si="426"/>
        <v>plays</v>
      </c>
    </row>
    <row r="3891" spans="1:21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14">
        <f t="shared" si="420"/>
        <v>13.111111111111111</v>
      </c>
      <c r="N3891" t="b">
        <v>0</v>
      </c>
      <c r="O3891" s="5">
        <f t="shared" si="421"/>
        <v>1.4749999999999999E-2</v>
      </c>
      <c r="P3891" s="14">
        <f t="shared" si="422"/>
        <v>13.111111111111111</v>
      </c>
      <c r="Q3891" s="8">
        <f t="shared" si="423"/>
        <v>41977.004976851851</v>
      </c>
      <c r="R3891" s="8">
        <f t="shared" si="424"/>
        <v>42008.976388888885</v>
      </c>
      <c r="S3891" t="s">
        <v>8271</v>
      </c>
      <c r="T3891" t="str">
        <f t="shared" si="425"/>
        <v>theater</v>
      </c>
      <c r="U3891" t="str">
        <f t="shared" si="426"/>
        <v>plays</v>
      </c>
    </row>
    <row r="3892" spans="1:21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14">
        <f t="shared" si="420"/>
        <v>315.5</v>
      </c>
      <c r="N3892" t="b">
        <v>0</v>
      </c>
      <c r="O3892" s="5">
        <f t="shared" si="421"/>
        <v>0.16826666666666668</v>
      </c>
      <c r="P3892" s="14">
        <f t="shared" si="422"/>
        <v>315.5</v>
      </c>
      <c r="Q3892" s="8">
        <f t="shared" si="423"/>
        <v>42171.758611111116</v>
      </c>
      <c r="R3892" s="8">
        <f t="shared" si="424"/>
        <v>42231.758611111116</v>
      </c>
      <c r="S3892" t="s">
        <v>8271</v>
      </c>
      <c r="T3892" t="str">
        <f t="shared" si="425"/>
        <v>theater</v>
      </c>
      <c r="U3892" t="str">
        <f t="shared" si="426"/>
        <v>plays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14">
        <f t="shared" si="420"/>
        <v>37.142857142857146</v>
      </c>
      <c r="N3893" t="b">
        <v>0</v>
      </c>
      <c r="O3893" s="5">
        <f t="shared" si="421"/>
        <v>0.32500000000000001</v>
      </c>
      <c r="P3893" s="14">
        <f t="shared" si="422"/>
        <v>37.142857142857146</v>
      </c>
      <c r="Q3893" s="8">
        <f t="shared" si="423"/>
        <v>42056.1324537037</v>
      </c>
      <c r="R3893" s="8">
        <f t="shared" si="424"/>
        <v>42086.207638888889</v>
      </c>
      <c r="S3893" t="s">
        <v>8271</v>
      </c>
      <c r="T3893" t="str">
        <f t="shared" si="425"/>
        <v>theater</v>
      </c>
      <c r="U3893" t="str">
        <f t="shared" si="426"/>
        <v>plays</v>
      </c>
    </row>
    <row r="3894" spans="1:21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14" t="e">
        <f t="shared" si="420"/>
        <v>#DIV/0!</v>
      </c>
      <c r="N3894" t="b">
        <v>0</v>
      </c>
      <c r="O3894" s="5">
        <f t="shared" si="421"/>
        <v>0</v>
      </c>
      <c r="P3894" s="14" t="e">
        <f t="shared" si="422"/>
        <v>#DIV/0!</v>
      </c>
      <c r="Q3894" s="8">
        <f t="shared" si="423"/>
        <v>41867.652280092596</v>
      </c>
      <c r="R3894" s="8">
        <f t="shared" si="424"/>
        <v>41875.291666666664</v>
      </c>
      <c r="S3894" t="s">
        <v>8271</v>
      </c>
      <c r="T3894" t="str">
        <f t="shared" si="425"/>
        <v>theater</v>
      </c>
      <c r="U3894" t="str">
        <f t="shared" si="426"/>
        <v>plays</v>
      </c>
    </row>
    <row r="3895" spans="1:21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14">
        <f t="shared" si="420"/>
        <v>128.27380952380952</v>
      </c>
      <c r="N3895" t="b">
        <v>0</v>
      </c>
      <c r="O3895" s="5">
        <f t="shared" si="421"/>
        <v>0.2155</v>
      </c>
      <c r="P3895" s="14">
        <f t="shared" si="422"/>
        <v>128.27380952380952</v>
      </c>
      <c r="Q3895" s="8">
        <f t="shared" si="423"/>
        <v>41779.657870370371</v>
      </c>
      <c r="R3895" s="8">
        <f t="shared" si="424"/>
        <v>41821.25</v>
      </c>
      <c r="S3895" t="s">
        <v>8271</v>
      </c>
      <c r="T3895" t="str">
        <f t="shared" si="425"/>
        <v>theater</v>
      </c>
      <c r="U3895" t="str">
        <f t="shared" si="426"/>
        <v>plays</v>
      </c>
    </row>
    <row r="3896" spans="1:21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14">
        <f t="shared" si="420"/>
        <v>47.272727272727273</v>
      </c>
      <c r="N3896" t="b">
        <v>0</v>
      </c>
      <c r="O3896" s="5">
        <f t="shared" si="421"/>
        <v>3.4666666666666665E-2</v>
      </c>
      <c r="P3896" s="14">
        <f t="shared" si="422"/>
        <v>47.272727272727273</v>
      </c>
      <c r="Q3896" s="8">
        <f t="shared" si="423"/>
        <v>42679.958472222221</v>
      </c>
      <c r="R3896" s="8">
        <f t="shared" si="424"/>
        <v>42710.207638888889</v>
      </c>
      <c r="S3896" t="s">
        <v>8271</v>
      </c>
      <c r="T3896" t="str">
        <f t="shared" si="425"/>
        <v>theater</v>
      </c>
      <c r="U3896" t="str">
        <f t="shared" si="426"/>
        <v>plays</v>
      </c>
    </row>
    <row r="3897" spans="1:21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14">
        <f t="shared" si="420"/>
        <v>50</v>
      </c>
      <c r="N3897" t="b">
        <v>0</v>
      </c>
      <c r="O3897" s="5">
        <f t="shared" si="421"/>
        <v>0.05</v>
      </c>
      <c r="P3897" s="14">
        <f t="shared" si="422"/>
        <v>50</v>
      </c>
      <c r="Q3897" s="8">
        <f t="shared" si="423"/>
        <v>42032.250208333338</v>
      </c>
      <c r="R3897" s="8">
        <f t="shared" si="424"/>
        <v>42063.250208333338</v>
      </c>
      <c r="S3897" t="s">
        <v>8271</v>
      </c>
      <c r="T3897" t="str">
        <f t="shared" si="425"/>
        <v>theater</v>
      </c>
      <c r="U3897" t="str">
        <f t="shared" si="426"/>
        <v>plays</v>
      </c>
    </row>
    <row r="3898" spans="1:21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14">
        <f t="shared" si="420"/>
        <v>42.5</v>
      </c>
      <c r="N3898" t="b">
        <v>0</v>
      </c>
      <c r="O3898" s="5">
        <f t="shared" si="421"/>
        <v>0.10625</v>
      </c>
      <c r="P3898" s="14">
        <f t="shared" si="422"/>
        <v>42.5</v>
      </c>
      <c r="Q3898" s="8">
        <f t="shared" si="423"/>
        <v>41793.191875000004</v>
      </c>
      <c r="R3898" s="8">
        <f t="shared" si="424"/>
        <v>41807.191875000004</v>
      </c>
      <c r="S3898" t="s">
        <v>8271</v>
      </c>
      <c r="T3898" t="str">
        <f t="shared" si="425"/>
        <v>theater</v>
      </c>
      <c r="U3898" t="str">
        <f t="shared" si="426"/>
        <v>plays</v>
      </c>
    </row>
    <row r="3899" spans="1:21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14">
        <f t="shared" si="420"/>
        <v>44</v>
      </c>
      <c r="N3899" t="b">
        <v>0</v>
      </c>
      <c r="O3899" s="5">
        <f t="shared" si="421"/>
        <v>0.17599999999999999</v>
      </c>
      <c r="P3899" s="14">
        <f t="shared" si="422"/>
        <v>44</v>
      </c>
      <c r="Q3899" s="8">
        <f t="shared" si="423"/>
        <v>41982.87364583333</v>
      </c>
      <c r="R3899" s="8">
        <f t="shared" si="424"/>
        <v>42012.87364583333</v>
      </c>
      <c r="S3899" t="s">
        <v>8271</v>
      </c>
      <c r="T3899" t="str">
        <f t="shared" si="425"/>
        <v>theater</v>
      </c>
      <c r="U3899" t="str">
        <f t="shared" si="426"/>
        <v>plays</v>
      </c>
    </row>
    <row r="3900" spans="1:21" ht="43.2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14">
        <f t="shared" si="420"/>
        <v>50.875</v>
      </c>
      <c r="N3900" t="b">
        <v>0</v>
      </c>
      <c r="O3900" s="5">
        <f t="shared" si="421"/>
        <v>0.3256</v>
      </c>
      <c r="P3900" s="14">
        <f t="shared" si="422"/>
        <v>50.875</v>
      </c>
      <c r="Q3900" s="8">
        <f t="shared" si="423"/>
        <v>42193.482291666667</v>
      </c>
      <c r="R3900" s="8">
        <f t="shared" si="424"/>
        <v>42233.666666666672</v>
      </c>
      <c r="S3900" t="s">
        <v>8271</v>
      </c>
      <c r="T3900" t="str">
        <f t="shared" si="425"/>
        <v>theater</v>
      </c>
      <c r="U3900" t="str">
        <f t="shared" si="426"/>
        <v>plays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14">
        <f t="shared" si="420"/>
        <v>62.5</v>
      </c>
      <c r="N3901" t="b">
        <v>0</v>
      </c>
      <c r="O3901" s="5">
        <f t="shared" si="421"/>
        <v>1.2500000000000001E-2</v>
      </c>
      <c r="P3901" s="14">
        <f t="shared" si="422"/>
        <v>62.5</v>
      </c>
      <c r="Q3901" s="8">
        <f t="shared" si="423"/>
        <v>41843.775011574071</v>
      </c>
      <c r="R3901" s="8">
        <f t="shared" si="424"/>
        <v>41863.775011574071</v>
      </c>
      <c r="S3901" t="s">
        <v>8271</v>
      </c>
      <c r="T3901" t="str">
        <f t="shared" si="425"/>
        <v>theater</v>
      </c>
      <c r="U3901" t="str">
        <f t="shared" si="426"/>
        <v>plays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14">
        <f t="shared" si="420"/>
        <v>27</v>
      </c>
      <c r="N3902" t="b">
        <v>0</v>
      </c>
      <c r="O3902" s="5">
        <f t="shared" si="421"/>
        <v>5.3999999999999999E-2</v>
      </c>
      <c r="P3902" s="14">
        <f t="shared" si="422"/>
        <v>27</v>
      </c>
      <c r="Q3902" s="8">
        <f t="shared" si="423"/>
        <v>42136.092488425929</v>
      </c>
      <c r="R3902" s="8">
        <f t="shared" si="424"/>
        <v>42166.092488425929</v>
      </c>
      <c r="S3902" t="s">
        <v>8271</v>
      </c>
      <c r="T3902" t="str">
        <f t="shared" si="425"/>
        <v>theater</v>
      </c>
      <c r="U3902" t="str">
        <f t="shared" si="426"/>
        <v>plays</v>
      </c>
    </row>
    <row r="3903" spans="1:21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14">
        <f t="shared" si="420"/>
        <v>25</v>
      </c>
      <c r="N3903" t="b">
        <v>0</v>
      </c>
      <c r="O3903" s="5">
        <f t="shared" si="421"/>
        <v>8.3333333333333332E-3</v>
      </c>
      <c r="P3903" s="14">
        <f t="shared" si="422"/>
        <v>25</v>
      </c>
      <c r="Q3903" s="8">
        <f t="shared" si="423"/>
        <v>42317.826377314821</v>
      </c>
      <c r="R3903" s="8">
        <f t="shared" si="424"/>
        <v>42357.826377314821</v>
      </c>
      <c r="S3903" t="s">
        <v>8271</v>
      </c>
      <c r="T3903" t="str">
        <f t="shared" si="425"/>
        <v>theater</v>
      </c>
      <c r="U3903" t="str">
        <f t="shared" si="426"/>
        <v>plays</v>
      </c>
    </row>
    <row r="3904" spans="1:21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14">
        <f t="shared" si="420"/>
        <v>47.258064516129032</v>
      </c>
      <c r="N3904" t="b">
        <v>0</v>
      </c>
      <c r="O3904" s="5">
        <f t="shared" si="421"/>
        <v>0.48833333333333334</v>
      </c>
      <c r="P3904" s="14">
        <f t="shared" si="422"/>
        <v>47.258064516129032</v>
      </c>
      <c r="Q3904" s="8">
        <f t="shared" si="423"/>
        <v>42663.468078703707</v>
      </c>
      <c r="R3904" s="8">
        <f t="shared" si="424"/>
        <v>42688.509745370371</v>
      </c>
      <c r="S3904" t="s">
        <v>8271</v>
      </c>
      <c r="T3904" t="str">
        <f t="shared" si="425"/>
        <v>theater</v>
      </c>
      <c r="U3904" t="str">
        <f t="shared" si="426"/>
        <v>plays</v>
      </c>
    </row>
    <row r="3905" spans="1:21" ht="28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14" t="e">
        <f t="shared" si="420"/>
        <v>#DIV/0!</v>
      </c>
      <c r="N3905" t="b">
        <v>0</v>
      </c>
      <c r="O3905" s="5">
        <f t="shared" si="421"/>
        <v>0</v>
      </c>
      <c r="P3905" s="14" t="e">
        <f t="shared" si="422"/>
        <v>#DIV/0!</v>
      </c>
      <c r="Q3905" s="8">
        <f t="shared" si="423"/>
        <v>42186.01116898148</v>
      </c>
      <c r="R3905" s="8">
        <f t="shared" si="424"/>
        <v>42230.818055555559</v>
      </c>
      <c r="S3905" t="s">
        <v>8271</v>
      </c>
      <c r="T3905" t="str">
        <f t="shared" si="425"/>
        <v>theater</v>
      </c>
      <c r="U3905" t="str">
        <f t="shared" si="426"/>
        <v>plays</v>
      </c>
    </row>
    <row r="3906" spans="1:2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14">
        <f t="shared" ref="M3906:M3969" si="427">$E3906/$L3906</f>
        <v>1.5</v>
      </c>
      <c r="N3906" t="b">
        <v>0</v>
      </c>
      <c r="O3906" s="5">
        <f t="shared" ref="O3906:O3969" si="428">E3906/D3906</f>
        <v>2.9999999999999997E-4</v>
      </c>
      <c r="P3906" s="14">
        <f t="shared" ref="P3906:P3969" si="429">$E3906/$L3906</f>
        <v>1.5</v>
      </c>
      <c r="Q3906" s="8">
        <f t="shared" ref="Q3906:Q3969" si="430">(((J3906/60)/60)/24)+DATE(1970,1,1)</f>
        <v>42095.229166666672</v>
      </c>
      <c r="R3906" s="8">
        <f t="shared" ref="R3906:R3969" si="431">(((I3906/60)/60)/24)+DATE(1970,1,1)</f>
        <v>42109.211111111115</v>
      </c>
      <c r="S3906" t="s">
        <v>8271</v>
      </c>
      <c r="T3906" t="str">
        <f t="shared" ref="T3906:T3969" si="432">LEFT(S3906, SEARCH("/",S3906,1)-1)</f>
        <v>theater</v>
      </c>
      <c r="U3906" t="str">
        <f t="shared" ref="U3906:U3969" si="433">RIGHT(S3906,LEN(S3906)-SEARCH("/",S3906,1))</f>
        <v>plays</v>
      </c>
    </row>
    <row r="3907" spans="1:21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14">
        <f t="shared" si="427"/>
        <v>24.714285714285715</v>
      </c>
      <c r="N3907" t="b">
        <v>0</v>
      </c>
      <c r="O3907" s="5">
        <f t="shared" si="428"/>
        <v>0.11533333333333333</v>
      </c>
      <c r="P3907" s="14">
        <f t="shared" si="429"/>
        <v>24.714285714285715</v>
      </c>
      <c r="Q3907" s="8">
        <f t="shared" si="430"/>
        <v>42124.623877314814</v>
      </c>
      <c r="R3907" s="8">
        <f t="shared" si="431"/>
        <v>42166.958333333328</v>
      </c>
      <c r="S3907" t="s">
        <v>8271</v>
      </c>
      <c r="T3907" t="str">
        <f t="shared" si="432"/>
        <v>theater</v>
      </c>
      <c r="U3907" t="str">
        <f t="shared" si="433"/>
        <v>plays</v>
      </c>
    </row>
    <row r="3908" spans="1:21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14">
        <f t="shared" si="427"/>
        <v>63.125</v>
      </c>
      <c r="N3908" t="b">
        <v>0</v>
      </c>
      <c r="O3908" s="5">
        <f t="shared" si="428"/>
        <v>0.67333333333333334</v>
      </c>
      <c r="P3908" s="14">
        <f t="shared" si="429"/>
        <v>63.125</v>
      </c>
      <c r="Q3908" s="8">
        <f t="shared" si="430"/>
        <v>42143.917743055557</v>
      </c>
      <c r="R3908" s="8">
        <f t="shared" si="431"/>
        <v>42181.559027777781</v>
      </c>
      <c r="S3908" t="s">
        <v>8271</v>
      </c>
      <c r="T3908" t="str">
        <f t="shared" si="432"/>
        <v>theater</v>
      </c>
      <c r="U3908" t="str">
        <f t="shared" si="433"/>
        <v>plays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14">
        <f t="shared" si="427"/>
        <v>38.25</v>
      </c>
      <c r="N3909" t="b">
        <v>0</v>
      </c>
      <c r="O3909" s="5">
        <f t="shared" si="428"/>
        <v>0.153</v>
      </c>
      <c r="P3909" s="14">
        <f t="shared" si="429"/>
        <v>38.25</v>
      </c>
      <c r="Q3909" s="8">
        <f t="shared" si="430"/>
        <v>41906.819513888891</v>
      </c>
      <c r="R3909" s="8">
        <f t="shared" si="431"/>
        <v>41938.838888888888</v>
      </c>
      <c r="S3909" t="s">
        <v>8271</v>
      </c>
      <c r="T3909" t="str">
        <f t="shared" si="432"/>
        <v>theater</v>
      </c>
      <c r="U3909" t="str">
        <f t="shared" si="433"/>
        <v>plays</v>
      </c>
    </row>
    <row r="3910" spans="1:21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14">
        <f t="shared" si="427"/>
        <v>16.25</v>
      </c>
      <c r="N3910" t="b">
        <v>0</v>
      </c>
      <c r="O3910" s="5">
        <f t="shared" si="428"/>
        <v>8.666666666666667E-2</v>
      </c>
      <c r="P3910" s="14">
        <f t="shared" si="429"/>
        <v>16.25</v>
      </c>
      <c r="Q3910" s="8">
        <f t="shared" si="430"/>
        <v>41834.135370370372</v>
      </c>
      <c r="R3910" s="8">
        <f t="shared" si="431"/>
        <v>41849.135370370372</v>
      </c>
      <c r="S3910" t="s">
        <v>8271</v>
      </c>
      <c r="T3910" t="str">
        <f t="shared" si="432"/>
        <v>theater</v>
      </c>
      <c r="U3910" t="str">
        <f t="shared" si="433"/>
        <v>plays</v>
      </c>
    </row>
    <row r="3911" spans="1:21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14">
        <f t="shared" si="427"/>
        <v>33.75</v>
      </c>
      <c r="N3911" t="b">
        <v>0</v>
      </c>
      <c r="O3911" s="5">
        <f t="shared" si="428"/>
        <v>2.2499999999999998E-3</v>
      </c>
      <c r="P3911" s="14">
        <f t="shared" si="429"/>
        <v>33.75</v>
      </c>
      <c r="Q3911" s="8">
        <f t="shared" si="430"/>
        <v>41863.359282407408</v>
      </c>
      <c r="R3911" s="8">
        <f t="shared" si="431"/>
        <v>41893.359282407408</v>
      </c>
      <c r="S3911" t="s">
        <v>8271</v>
      </c>
      <c r="T3911" t="str">
        <f t="shared" si="432"/>
        <v>theater</v>
      </c>
      <c r="U3911" t="str">
        <f t="shared" si="433"/>
        <v>plays</v>
      </c>
    </row>
    <row r="3912" spans="1:21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14">
        <f t="shared" si="427"/>
        <v>61.666666666666664</v>
      </c>
      <c r="N3912" t="b">
        <v>0</v>
      </c>
      <c r="O3912" s="5">
        <f t="shared" si="428"/>
        <v>3.0833333333333334E-2</v>
      </c>
      <c r="P3912" s="14">
        <f t="shared" si="429"/>
        <v>61.666666666666664</v>
      </c>
      <c r="Q3912" s="8">
        <f t="shared" si="430"/>
        <v>42224.756909722222</v>
      </c>
      <c r="R3912" s="8">
        <f t="shared" si="431"/>
        <v>42254.756909722222</v>
      </c>
      <c r="S3912" t="s">
        <v>8271</v>
      </c>
      <c r="T3912" t="str">
        <f t="shared" si="432"/>
        <v>theater</v>
      </c>
      <c r="U3912" t="str">
        <f t="shared" si="433"/>
        <v>plays</v>
      </c>
    </row>
    <row r="3913" spans="1:21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14">
        <f t="shared" si="427"/>
        <v>83.138888888888886</v>
      </c>
      <c r="N3913" t="b">
        <v>0</v>
      </c>
      <c r="O3913" s="5">
        <f t="shared" si="428"/>
        <v>0.37412499999999999</v>
      </c>
      <c r="P3913" s="14">
        <f t="shared" si="429"/>
        <v>83.138888888888886</v>
      </c>
      <c r="Q3913" s="8">
        <f t="shared" si="430"/>
        <v>41939.8122337963</v>
      </c>
      <c r="R3913" s="8">
        <f t="shared" si="431"/>
        <v>41969.853900462964</v>
      </c>
      <c r="S3913" t="s">
        <v>8271</v>
      </c>
      <c r="T3913" t="str">
        <f t="shared" si="432"/>
        <v>theater</v>
      </c>
      <c r="U3913" t="str">
        <f t="shared" si="433"/>
        <v>plays</v>
      </c>
    </row>
    <row r="3914" spans="1:21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14">
        <f t="shared" si="427"/>
        <v>1</v>
      </c>
      <c r="N3914" t="b">
        <v>0</v>
      </c>
      <c r="O3914" s="5">
        <f t="shared" si="428"/>
        <v>6.666666666666667E-5</v>
      </c>
      <c r="P3914" s="14">
        <f t="shared" si="429"/>
        <v>1</v>
      </c>
      <c r="Q3914" s="8">
        <f t="shared" si="430"/>
        <v>42059.270023148143</v>
      </c>
      <c r="R3914" s="8">
        <f t="shared" si="431"/>
        <v>42119.190972222219</v>
      </c>
      <c r="S3914" t="s">
        <v>8271</v>
      </c>
      <c r="T3914" t="str">
        <f t="shared" si="432"/>
        <v>theater</v>
      </c>
      <c r="U3914" t="str">
        <f t="shared" si="433"/>
        <v>plays</v>
      </c>
    </row>
    <row r="3915" spans="1:21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14">
        <f t="shared" si="427"/>
        <v>142.85714285714286</v>
      </c>
      <c r="N3915" t="b">
        <v>0</v>
      </c>
      <c r="O3915" s="5">
        <f t="shared" si="428"/>
        <v>0.1</v>
      </c>
      <c r="P3915" s="14">
        <f t="shared" si="429"/>
        <v>142.85714285714286</v>
      </c>
      <c r="Q3915" s="8">
        <f t="shared" si="430"/>
        <v>42308.211215277777</v>
      </c>
      <c r="R3915" s="8">
        <f t="shared" si="431"/>
        <v>42338.252881944441</v>
      </c>
      <c r="S3915" t="s">
        <v>8271</v>
      </c>
      <c r="T3915" t="str">
        <f t="shared" si="432"/>
        <v>theater</v>
      </c>
      <c r="U3915" t="str">
        <f t="shared" si="433"/>
        <v>plays</v>
      </c>
    </row>
    <row r="3916" spans="1:21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14">
        <f t="shared" si="427"/>
        <v>33.666666666666664</v>
      </c>
      <c r="N3916" t="b">
        <v>0</v>
      </c>
      <c r="O3916" s="5">
        <f t="shared" si="428"/>
        <v>0.36359999999999998</v>
      </c>
      <c r="P3916" s="14">
        <f t="shared" si="429"/>
        <v>33.666666666666664</v>
      </c>
      <c r="Q3916" s="8">
        <f t="shared" si="430"/>
        <v>42114.818935185183</v>
      </c>
      <c r="R3916" s="8">
        <f t="shared" si="431"/>
        <v>42134.957638888889</v>
      </c>
      <c r="S3916" t="s">
        <v>8271</v>
      </c>
      <c r="T3916" t="str">
        <f t="shared" si="432"/>
        <v>theater</v>
      </c>
      <c r="U3916" t="str">
        <f t="shared" si="433"/>
        <v>plays</v>
      </c>
    </row>
    <row r="3917" spans="1:21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14">
        <f t="shared" si="427"/>
        <v>5</v>
      </c>
      <c r="N3917" t="b">
        <v>0</v>
      </c>
      <c r="O3917" s="5">
        <f t="shared" si="428"/>
        <v>3.3333333333333335E-3</v>
      </c>
      <c r="P3917" s="14">
        <f t="shared" si="429"/>
        <v>5</v>
      </c>
      <c r="Q3917" s="8">
        <f t="shared" si="430"/>
        <v>42492.98505787037</v>
      </c>
      <c r="R3917" s="8">
        <f t="shared" si="431"/>
        <v>42522.98505787037</v>
      </c>
      <c r="S3917" t="s">
        <v>8271</v>
      </c>
      <c r="T3917" t="str">
        <f t="shared" si="432"/>
        <v>theater</v>
      </c>
      <c r="U3917" t="str">
        <f t="shared" si="433"/>
        <v>plays</v>
      </c>
    </row>
    <row r="3918" spans="1:21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14" t="e">
        <f t="shared" si="427"/>
        <v>#DIV/0!</v>
      </c>
      <c r="N3918" t="b">
        <v>0</v>
      </c>
      <c r="O3918" s="5">
        <f t="shared" si="428"/>
        <v>0</v>
      </c>
      <c r="P3918" s="14" t="e">
        <f t="shared" si="429"/>
        <v>#DIV/0!</v>
      </c>
      <c r="Q3918" s="8">
        <f t="shared" si="430"/>
        <v>42494.471666666665</v>
      </c>
      <c r="R3918" s="8">
        <f t="shared" si="431"/>
        <v>42524.471666666665</v>
      </c>
      <c r="S3918" t="s">
        <v>8271</v>
      </c>
      <c r="T3918" t="str">
        <f t="shared" si="432"/>
        <v>theater</v>
      </c>
      <c r="U3918" t="str">
        <f t="shared" si="433"/>
        <v>plays</v>
      </c>
    </row>
    <row r="3919" spans="1:21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14">
        <f t="shared" si="427"/>
        <v>10</v>
      </c>
      <c r="N3919" t="b">
        <v>0</v>
      </c>
      <c r="O3919" s="5">
        <f t="shared" si="428"/>
        <v>2.8571428571428571E-3</v>
      </c>
      <c r="P3919" s="14">
        <f t="shared" si="429"/>
        <v>10</v>
      </c>
      <c r="Q3919" s="8">
        <f t="shared" si="430"/>
        <v>41863.527326388888</v>
      </c>
      <c r="R3919" s="8">
        <f t="shared" si="431"/>
        <v>41893.527326388888</v>
      </c>
      <c r="S3919" t="s">
        <v>8271</v>
      </c>
      <c r="T3919" t="str">
        <f t="shared" si="432"/>
        <v>theater</v>
      </c>
      <c r="U3919" t="str">
        <f t="shared" si="433"/>
        <v>plays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14">
        <f t="shared" si="427"/>
        <v>40</v>
      </c>
      <c r="N3920" t="b">
        <v>0</v>
      </c>
      <c r="O3920" s="5">
        <f t="shared" si="428"/>
        <v>2E-3</v>
      </c>
      <c r="P3920" s="14">
        <f t="shared" si="429"/>
        <v>40</v>
      </c>
      <c r="Q3920" s="8">
        <f t="shared" si="430"/>
        <v>41843.664618055554</v>
      </c>
      <c r="R3920" s="8">
        <f t="shared" si="431"/>
        <v>41855.666666666664</v>
      </c>
      <c r="S3920" t="s">
        <v>8271</v>
      </c>
      <c r="T3920" t="str">
        <f t="shared" si="432"/>
        <v>theater</v>
      </c>
      <c r="U3920" t="str">
        <f t="shared" si="433"/>
        <v>plays</v>
      </c>
    </row>
    <row r="3921" spans="1:21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14">
        <f t="shared" si="427"/>
        <v>30</v>
      </c>
      <c r="N3921" t="b">
        <v>0</v>
      </c>
      <c r="O3921" s="5">
        <f t="shared" si="428"/>
        <v>1.7999999999999999E-2</v>
      </c>
      <c r="P3921" s="14">
        <f t="shared" si="429"/>
        <v>30</v>
      </c>
      <c r="Q3921" s="8">
        <f t="shared" si="430"/>
        <v>42358.684872685189</v>
      </c>
      <c r="R3921" s="8">
        <f t="shared" si="431"/>
        <v>42387</v>
      </c>
      <c r="S3921" t="s">
        <v>8271</v>
      </c>
      <c r="T3921" t="str">
        <f t="shared" si="432"/>
        <v>theater</v>
      </c>
      <c r="U3921" t="str">
        <f t="shared" si="433"/>
        <v>plays</v>
      </c>
    </row>
    <row r="3922" spans="1:21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14">
        <f t="shared" si="427"/>
        <v>45</v>
      </c>
      <c r="N3922" t="b">
        <v>0</v>
      </c>
      <c r="O3922" s="5">
        <f t="shared" si="428"/>
        <v>5.3999999999999999E-2</v>
      </c>
      <c r="P3922" s="14">
        <f t="shared" si="429"/>
        <v>45</v>
      </c>
      <c r="Q3922" s="8">
        <f t="shared" si="430"/>
        <v>42657.38726851852</v>
      </c>
      <c r="R3922" s="8">
        <f t="shared" si="431"/>
        <v>42687.428935185191</v>
      </c>
      <c r="S3922" t="s">
        <v>8271</v>
      </c>
      <c r="T3922" t="str">
        <f t="shared" si="432"/>
        <v>theater</v>
      </c>
      <c r="U3922" t="str">
        <f t="shared" si="433"/>
        <v>plays</v>
      </c>
    </row>
    <row r="3923" spans="1:21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14" t="e">
        <f t="shared" si="427"/>
        <v>#DIV/0!</v>
      </c>
      <c r="N3923" t="b">
        <v>0</v>
      </c>
      <c r="O3923" s="5">
        <f t="shared" si="428"/>
        <v>0</v>
      </c>
      <c r="P3923" s="14" t="e">
        <f t="shared" si="429"/>
        <v>#DIV/0!</v>
      </c>
      <c r="Q3923" s="8">
        <f t="shared" si="430"/>
        <v>41926.542303240742</v>
      </c>
      <c r="R3923" s="8">
        <f t="shared" si="431"/>
        <v>41938.75</v>
      </c>
      <c r="S3923" t="s">
        <v>8271</v>
      </c>
      <c r="T3923" t="str">
        <f t="shared" si="432"/>
        <v>theater</v>
      </c>
      <c r="U3923" t="str">
        <f t="shared" si="433"/>
        <v>plays</v>
      </c>
    </row>
    <row r="3924" spans="1:21" ht="28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14">
        <f t="shared" si="427"/>
        <v>10.166666666666666</v>
      </c>
      <c r="N3924" t="b">
        <v>0</v>
      </c>
      <c r="O3924" s="5">
        <f t="shared" si="428"/>
        <v>8.1333333333333327E-2</v>
      </c>
      <c r="P3924" s="14">
        <f t="shared" si="429"/>
        <v>10.166666666666666</v>
      </c>
      <c r="Q3924" s="8">
        <f t="shared" si="430"/>
        <v>42020.768634259264</v>
      </c>
      <c r="R3924" s="8">
        <f t="shared" si="431"/>
        <v>42065.958333333328</v>
      </c>
      <c r="S3924" t="s">
        <v>8271</v>
      </c>
      <c r="T3924" t="str">
        <f t="shared" si="432"/>
        <v>theater</v>
      </c>
      <c r="U3924" t="str">
        <f t="shared" si="433"/>
        <v>plays</v>
      </c>
    </row>
    <row r="3925" spans="1:21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14">
        <f t="shared" si="427"/>
        <v>81.411764705882348</v>
      </c>
      <c r="N3925" t="b">
        <v>0</v>
      </c>
      <c r="O3925" s="5">
        <f t="shared" si="428"/>
        <v>0.12034782608695652</v>
      </c>
      <c r="P3925" s="14">
        <f t="shared" si="429"/>
        <v>81.411764705882348</v>
      </c>
      <c r="Q3925" s="8">
        <f t="shared" si="430"/>
        <v>42075.979988425926</v>
      </c>
      <c r="R3925" s="8">
        <f t="shared" si="431"/>
        <v>42103.979988425926</v>
      </c>
      <c r="S3925" t="s">
        <v>8271</v>
      </c>
      <c r="T3925" t="str">
        <f t="shared" si="432"/>
        <v>theater</v>
      </c>
      <c r="U3925" t="str">
        <f t="shared" si="433"/>
        <v>plays</v>
      </c>
    </row>
    <row r="3926" spans="1:21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14">
        <f t="shared" si="427"/>
        <v>57.25</v>
      </c>
      <c r="N3926" t="b">
        <v>0</v>
      </c>
      <c r="O3926" s="5">
        <f t="shared" si="428"/>
        <v>0.15266666666666667</v>
      </c>
      <c r="P3926" s="14">
        <f t="shared" si="429"/>
        <v>57.25</v>
      </c>
      <c r="Q3926" s="8">
        <f t="shared" si="430"/>
        <v>41786.959745370368</v>
      </c>
      <c r="R3926" s="8">
        <f t="shared" si="431"/>
        <v>41816.959745370368</v>
      </c>
      <c r="S3926" t="s">
        <v>8271</v>
      </c>
      <c r="T3926" t="str">
        <f t="shared" si="432"/>
        <v>theater</v>
      </c>
      <c r="U3926" t="str">
        <f t="shared" si="433"/>
        <v>plays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14">
        <f t="shared" si="427"/>
        <v>5</v>
      </c>
      <c r="N3927" t="b">
        <v>0</v>
      </c>
      <c r="O3927" s="5">
        <f t="shared" si="428"/>
        <v>0.1</v>
      </c>
      <c r="P3927" s="14">
        <f t="shared" si="429"/>
        <v>5</v>
      </c>
      <c r="Q3927" s="8">
        <f t="shared" si="430"/>
        <v>41820.870821759258</v>
      </c>
      <c r="R3927" s="8">
        <f t="shared" si="431"/>
        <v>41850.870821759258</v>
      </c>
      <c r="S3927" t="s">
        <v>8271</v>
      </c>
      <c r="T3927" t="str">
        <f t="shared" si="432"/>
        <v>theater</v>
      </c>
      <c r="U3927" t="str">
        <f t="shared" si="433"/>
        <v>plays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14">
        <f t="shared" si="427"/>
        <v>15</v>
      </c>
      <c r="N3928" t="b">
        <v>0</v>
      </c>
      <c r="O3928" s="5">
        <f t="shared" si="428"/>
        <v>3.0000000000000001E-3</v>
      </c>
      <c r="P3928" s="14">
        <f t="shared" si="429"/>
        <v>15</v>
      </c>
      <c r="Q3928" s="8">
        <f t="shared" si="430"/>
        <v>41970.085046296299</v>
      </c>
      <c r="R3928" s="8">
        <f t="shared" si="431"/>
        <v>42000.085046296299</v>
      </c>
      <c r="S3928" t="s">
        <v>8271</v>
      </c>
      <c r="T3928" t="str">
        <f t="shared" si="432"/>
        <v>theater</v>
      </c>
      <c r="U3928" t="str">
        <f t="shared" si="433"/>
        <v>plays</v>
      </c>
    </row>
    <row r="3929" spans="1:21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14">
        <f t="shared" si="427"/>
        <v>12.5</v>
      </c>
      <c r="N3929" t="b">
        <v>0</v>
      </c>
      <c r="O3929" s="5">
        <f t="shared" si="428"/>
        <v>0.01</v>
      </c>
      <c r="P3929" s="14">
        <f t="shared" si="429"/>
        <v>12.5</v>
      </c>
      <c r="Q3929" s="8">
        <f t="shared" si="430"/>
        <v>41830.267407407409</v>
      </c>
      <c r="R3929" s="8">
        <f t="shared" si="431"/>
        <v>41860.267407407409</v>
      </c>
      <c r="S3929" t="s">
        <v>8271</v>
      </c>
      <c r="T3929" t="str">
        <f t="shared" si="432"/>
        <v>theater</v>
      </c>
      <c r="U3929" t="str">
        <f t="shared" si="433"/>
        <v>plays</v>
      </c>
    </row>
    <row r="3930" spans="1:21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14">
        <f t="shared" si="427"/>
        <v>93</v>
      </c>
      <c r="N3930" t="b">
        <v>0</v>
      </c>
      <c r="O3930" s="5">
        <f t="shared" si="428"/>
        <v>0.13020000000000001</v>
      </c>
      <c r="P3930" s="14">
        <f t="shared" si="429"/>
        <v>93</v>
      </c>
      <c r="Q3930" s="8">
        <f t="shared" si="430"/>
        <v>42265.683182870373</v>
      </c>
      <c r="R3930" s="8">
        <f t="shared" si="431"/>
        <v>42293.207638888889</v>
      </c>
      <c r="S3930" t="s">
        <v>8271</v>
      </c>
      <c r="T3930" t="str">
        <f t="shared" si="432"/>
        <v>theater</v>
      </c>
      <c r="U3930" t="str">
        <f t="shared" si="433"/>
        <v>plays</v>
      </c>
    </row>
    <row r="3931" spans="1:21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14">
        <f t="shared" si="427"/>
        <v>32.357142857142854</v>
      </c>
      <c r="N3931" t="b">
        <v>0</v>
      </c>
      <c r="O3931" s="5">
        <f t="shared" si="428"/>
        <v>2.265E-2</v>
      </c>
      <c r="P3931" s="14">
        <f t="shared" si="429"/>
        <v>32.357142857142854</v>
      </c>
      <c r="Q3931" s="8">
        <f t="shared" si="430"/>
        <v>42601.827141203699</v>
      </c>
      <c r="R3931" s="8">
        <f t="shared" si="431"/>
        <v>42631.827141203699</v>
      </c>
      <c r="S3931" t="s">
        <v>8271</v>
      </c>
      <c r="T3931" t="str">
        <f t="shared" si="432"/>
        <v>theater</v>
      </c>
      <c r="U3931" t="str">
        <f t="shared" si="433"/>
        <v>plays</v>
      </c>
    </row>
    <row r="3932" spans="1:21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14" t="e">
        <f t="shared" si="427"/>
        <v>#DIV/0!</v>
      </c>
      <c r="N3932" t="b">
        <v>0</v>
      </c>
      <c r="O3932" s="5">
        <f t="shared" si="428"/>
        <v>0</v>
      </c>
      <c r="P3932" s="14" t="e">
        <f t="shared" si="429"/>
        <v>#DIV/0!</v>
      </c>
      <c r="Q3932" s="8">
        <f t="shared" si="430"/>
        <v>42433.338749999995</v>
      </c>
      <c r="R3932" s="8">
        <f t="shared" si="431"/>
        <v>42461.25</v>
      </c>
      <c r="S3932" t="s">
        <v>8271</v>
      </c>
      <c r="T3932" t="str">
        <f t="shared" si="432"/>
        <v>theater</v>
      </c>
      <c r="U3932" t="str">
        <f t="shared" si="433"/>
        <v>plays</v>
      </c>
    </row>
    <row r="3933" spans="1:21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14" t="e">
        <f t="shared" si="427"/>
        <v>#DIV/0!</v>
      </c>
      <c r="N3933" t="b">
        <v>0</v>
      </c>
      <c r="O3933" s="5">
        <f t="shared" si="428"/>
        <v>0</v>
      </c>
      <c r="P3933" s="14" t="e">
        <f t="shared" si="429"/>
        <v>#DIV/0!</v>
      </c>
      <c r="Q3933" s="8">
        <f t="shared" si="430"/>
        <v>42228.151701388888</v>
      </c>
      <c r="R3933" s="8">
        <f t="shared" si="431"/>
        <v>42253.151701388888</v>
      </c>
      <c r="S3933" t="s">
        <v>8271</v>
      </c>
      <c r="T3933" t="str">
        <f t="shared" si="432"/>
        <v>theater</v>
      </c>
      <c r="U3933" t="str">
        <f t="shared" si="433"/>
        <v>plays</v>
      </c>
    </row>
    <row r="3934" spans="1:21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14">
        <f t="shared" si="427"/>
        <v>1</v>
      </c>
      <c r="N3934" t="b">
        <v>0</v>
      </c>
      <c r="O3934" s="5">
        <f t="shared" si="428"/>
        <v>8.3333333333333331E-5</v>
      </c>
      <c r="P3934" s="14">
        <f t="shared" si="429"/>
        <v>1</v>
      </c>
      <c r="Q3934" s="8">
        <f t="shared" si="430"/>
        <v>42415.168564814812</v>
      </c>
      <c r="R3934" s="8">
        <f t="shared" si="431"/>
        <v>42445.126898148148</v>
      </c>
      <c r="S3934" t="s">
        <v>8271</v>
      </c>
      <c r="T3934" t="str">
        <f t="shared" si="432"/>
        <v>theater</v>
      </c>
      <c r="U3934" t="str">
        <f t="shared" si="433"/>
        <v>plays</v>
      </c>
    </row>
    <row r="3935" spans="1:21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14">
        <f t="shared" si="427"/>
        <v>91.833333333333329</v>
      </c>
      <c r="N3935" t="b">
        <v>0</v>
      </c>
      <c r="O3935" s="5">
        <f t="shared" si="428"/>
        <v>0.15742857142857142</v>
      </c>
      <c r="P3935" s="14">
        <f t="shared" si="429"/>
        <v>91.833333333333329</v>
      </c>
      <c r="Q3935" s="8">
        <f t="shared" si="430"/>
        <v>42538.968310185184</v>
      </c>
      <c r="R3935" s="8">
        <f t="shared" si="431"/>
        <v>42568.029861111107</v>
      </c>
      <c r="S3935" t="s">
        <v>8271</v>
      </c>
      <c r="T3935" t="str">
        <f t="shared" si="432"/>
        <v>theater</v>
      </c>
      <c r="U3935" t="str">
        <f t="shared" si="433"/>
        <v>plays</v>
      </c>
    </row>
    <row r="3936" spans="1:21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14">
        <f t="shared" si="427"/>
        <v>45.833333333333336</v>
      </c>
      <c r="N3936" t="b">
        <v>0</v>
      </c>
      <c r="O3936" s="5">
        <f t="shared" si="428"/>
        <v>0.11</v>
      </c>
      <c r="P3936" s="14">
        <f t="shared" si="429"/>
        <v>45.833333333333336</v>
      </c>
      <c r="Q3936" s="8">
        <f t="shared" si="430"/>
        <v>42233.671747685185</v>
      </c>
      <c r="R3936" s="8">
        <f t="shared" si="431"/>
        <v>42278.541666666672</v>
      </c>
      <c r="S3936" t="s">
        <v>8271</v>
      </c>
      <c r="T3936" t="str">
        <f t="shared" si="432"/>
        <v>theater</v>
      </c>
      <c r="U3936" t="str">
        <f t="shared" si="433"/>
        <v>plays</v>
      </c>
    </row>
    <row r="3937" spans="1:21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14">
        <f t="shared" si="427"/>
        <v>57.173913043478258</v>
      </c>
      <c r="N3937" t="b">
        <v>0</v>
      </c>
      <c r="O3937" s="5">
        <f t="shared" si="428"/>
        <v>0.43833333333333335</v>
      </c>
      <c r="P3937" s="14">
        <f t="shared" si="429"/>
        <v>57.173913043478258</v>
      </c>
      <c r="Q3937" s="8">
        <f t="shared" si="430"/>
        <v>42221.656782407401</v>
      </c>
      <c r="R3937" s="8">
        <f t="shared" si="431"/>
        <v>42281.656782407401</v>
      </c>
      <c r="S3937" t="s">
        <v>8271</v>
      </c>
      <c r="T3937" t="str">
        <f t="shared" si="432"/>
        <v>theater</v>
      </c>
      <c r="U3937" t="str">
        <f t="shared" si="433"/>
        <v>plays</v>
      </c>
    </row>
    <row r="3938" spans="1:21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14" t="e">
        <f t="shared" si="427"/>
        <v>#DIV/0!</v>
      </c>
      <c r="N3938" t="b">
        <v>0</v>
      </c>
      <c r="O3938" s="5">
        <f t="shared" si="428"/>
        <v>0</v>
      </c>
      <c r="P3938" s="14" t="e">
        <f t="shared" si="429"/>
        <v>#DIV/0!</v>
      </c>
      <c r="Q3938" s="8">
        <f t="shared" si="430"/>
        <v>42675.262962962966</v>
      </c>
      <c r="R3938" s="8">
        <f t="shared" si="431"/>
        <v>42705.304629629631</v>
      </c>
      <c r="S3938" t="s">
        <v>8271</v>
      </c>
      <c r="T3938" t="str">
        <f t="shared" si="432"/>
        <v>theater</v>
      </c>
      <c r="U3938" t="str">
        <f t="shared" si="433"/>
        <v>plays</v>
      </c>
    </row>
    <row r="3939" spans="1:21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14">
        <f t="shared" si="427"/>
        <v>248.5</v>
      </c>
      <c r="N3939" t="b">
        <v>0</v>
      </c>
      <c r="O3939" s="5">
        <f t="shared" si="428"/>
        <v>0.86135181975736563</v>
      </c>
      <c r="P3939" s="14">
        <f t="shared" si="429"/>
        <v>248.5</v>
      </c>
      <c r="Q3939" s="8">
        <f t="shared" si="430"/>
        <v>42534.631481481483</v>
      </c>
      <c r="R3939" s="8">
        <f t="shared" si="431"/>
        <v>42562.631481481483</v>
      </c>
      <c r="S3939" t="s">
        <v>8271</v>
      </c>
      <c r="T3939" t="str">
        <f t="shared" si="432"/>
        <v>theater</v>
      </c>
      <c r="U3939" t="str">
        <f t="shared" si="433"/>
        <v>plays</v>
      </c>
    </row>
    <row r="3940" spans="1:21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14">
        <f t="shared" si="427"/>
        <v>79.400000000000006</v>
      </c>
      <c r="N3940" t="b">
        <v>0</v>
      </c>
      <c r="O3940" s="5">
        <f t="shared" si="428"/>
        <v>0.12196620583717357</v>
      </c>
      <c r="P3940" s="14">
        <f t="shared" si="429"/>
        <v>79.400000000000006</v>
      </c>
      <c r="Q3940" s="8">
        <f t="shared" si="430"/>
        <v>42151.905717592599</v>
      </c>
      <c r="R3940" s="8">
        <f t="shared" si="431"/>
        <v>42182.905717592599</v>
      </c>
      <c r="S3940" t="s">
        <v>8271</v>
      </c>
      <c r="T3940" t="str">
        <f t="shared" si="432"/>
        <v>theater</v>
      </c>
      <c r="U3940" t="str">
        <f t="shared" si="433"/>
        <v>plays</v>
      </c>
    </row>
    <row r="3941" spans="1:21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14">
        <f t="shared" si="427"/>
        <v>5</v>
      </c>
      <c r="N3941" t="b">
        <v>0</v>
      </c>
      <c r="O3941" s="5">
        <f t="shared" si="428"/>
        <v>1E-3</v>
      </c>
      <c r="P3941" s="14">
        <f t="shared" si="429"/>
        <v>5</v>
      </c>
      <c r="Q3941" s="8">
        <f t="shared" si="430"/>
        <v>41915.400219907409</v>
      </c>
      <c r="R3941" s="8">
        <f t="shared" si="431"/>
        <v>41919.1875</v>
      </c>
      <c r="S3941" t="s">
        <v>8271</v>
      </c>
      <c r="T3941" t="str">
        <f t="shared" si="432"/>
        <v>theater</v>
      </c>
      <c r="U3941" t="str">
        <f t="shared" si="433"/>
        <v>plays</v>
      </c>
    </row>
    <row r="3942" spans="1:21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14">
        <f t="shared" si="427"/>
        <v>5.5</v>
      </c>
      <c r="N3942" t="b">
        <v>0</v>
      </c>
      <c r="O3942" s="5">
        <f t="shared" si="428"/>
        <v>2.2000000000000001E-3</v>
      </c>
      <c r="P3942" s="14">
        <f t="shared" si="429"/>
        <v>5.5</v>
      </c>
      <c r="Q3942" s="8">
        <f t="shared" si="430"/>
        <v>41961.492488425924</v>
      </c>
      <c r="R3942" s="8">
        <f t="shared" si="431"/>
        <v>42006.492488425924</v>
      </c>
      <c r="S3942" t="s">
        <v>8271</v>
      </c>
      <c r="T3942" t="str">
        <f t="shared" si="432"/>
        <v>theater</v>
      </c>
      <c r="U3942" t="str">
        <f t="shared" si="433"/>
        <v>plays</v>
      </c>
    </row>
    <row r="3943" spans="1:21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14">
        <f t="shared" si="427"/>
        <v>25</v>
      </c>
      <c r="N3943" t="b">
        <v>0</v>
      </c>
      <c r="O3943" s="5">
        <f t="shared" si="428"/>
        <v>9.0909090909090905E-3</v>
      </c>
      <c r="P3943" s="14">
        <f t="shared" si="429"/>
        <v>25</v>
      </c>
      <c r="Q3943" s="8">
        <f t="shared" si="430"/>
        <v>41940.587233796294</v>
      </c>
      <c r="R3943" s="8">
        <f t="shared" si="431"/>
        <v>41968.041666666672</v>
      </c>
      <c r="S3943" t="s">
        <v>8271</v>
      </c>
      <c r="T3943" t="str">
        <f t="shared" si="432"/>
        <v>theater</v>
      </c>
      <c r="U3943" t="str">
        <f t="shared" si="433"/>
        <v>plays</v>
      </c>
    </row>
    <row r="3944" spans="1:21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14" t="e">
        <f t="shared" si="427"/>
        <v>#DIV/0!</v>
      </c>
      <c r="N3944" t="b">
        <v>0</v>
      </c>
      <c r="O3944" s="5">
        <f t="shared" si="428"/>
        <v>0</v>
      </c>
      <c r="P3944" s="14" t="e">
        <f t="shared" si="429"/>
        <v>#DIV/0!</v>
      </c>
      <c r="Q3944" s="8">
        <f t="shared" si="430"/>
        <v>42111.904097222221</v>
      </c>
      <c r="R3944" s="8">
        <f t="shared" si="431"/>
        <v>42171.904097222221</v>
      </c>
      <c r="S3944" t="s">
        <v>8271</v>
      </c>
      <c r="T3944" t="str">
        <f t="shared" si="432"/>
        <v>theater</v>
      </c>
      <c r="U3944" t="str">
        <f t="shared" si="433"/>
        <v>plays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14">
        <f t="shared" si="427"/>
        <v>137.07692307692307</v>
      </c>
      <c r="N3945" t="b">
        <v>0</v>
      </c>
      <c r="O3945" s="5">
        <f t="shared" si="428"/>
        <v>0.35639999999999999</v>
      </c>
      <c r="P3945" s="14">
        <f t="shared" si="429"/>
        <v>137.07692307692307</v>
      </c>
      <c r="Q3945" s="8">
        <f t="shared" si="430"/>
        <v>42279.778564814813</v>
      </c>
      <c r="R3945" s="8">
        <f t="shared" si="431"/>
        <v>42310.701388888891</v>
      </c>
      <c r="S3945" t="s">
        <v>8271</v>
      </c>
      <c r="T3945" t="str">
        <f t="shared" si="432"/>
        <v>theater</v>
      </c>
      <c r="U3945" t="str">
        <f t="shared" si="433"/>
        <v>plays</v>
      </c>
    </row>
    <row r="3946" spans="1:21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14" t="e">
        <f t="shared" si="427"/>
        <v>#DIV/0!</v>
      </c>
      <c r="N3946" t="b">
        <v>0</v>
      </c>
      <c r="O3946" s="5">
        <f t="shared" si="428"/>
        <v>0</v>
      </c>
      <c r="P3946" s="14" t="e">
        <f t="shared" si="429"/>
        <v>#DIV/0!</v>
      </c>
      <c r="Q3946" s="8">
        <f t="shared" si="430"/>
        <v>42213.662905092591</v>
      </c>
      <c r="R3946" s="8">
        <f t="shared" si="431"/>
        <v>42243.662905092591</v>
      </c>
      <c r="S3946" t="s">
        <v>8271</v>
      </c>
      <c r="T3946" t="str">
        <f t="shared" si="432"/>
        <v>theater</v>
      </c>
      <c r="U3946" t="str">
        <f t="shared" si="433"/>
        <v>plays</v>
      </c>
    </row>
    <row r="3947" spans="1:21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14">
        <f t="shared" si="427"/>
        <v>5</v>
      </c>
      <c r="N3947" t="b">
        <v>0</v>
      </c>
      <c r="O3947" s="5">
        <f t="shared" si="428"/>
        <v>2.5000000000000001E-3</v>
      </c>
      <c r="P3947" s="14">
        <f t="shared" si="429"/>
        <v>5</v>
      </c>
      <c r="Q3947" s="8">
        <f t="shared" si="430"/>
        <v>42109.801712962959</v>
      </c>
      <c r="R3947" s="8">
        <f t="shared" si="431"/>
        <v>42139.801712962959</v>
      </c>
      <c r="S3947" t="s">
        <v>8271</v>
      </c>
      <c r="T3947" t="str">
        <f t="shared" si="432"/>
        <v>theater</v>
      </c>
      <c r="U3947" t="str">
        <f t="shared" si="433"/>
        <v>plays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14">
        <f t="shared" si="427"/>
        <v>39</v>
      </c>
      <c r="N3948" t="b">
        <v>0</v>
      </c>
      <c r="O3948" s="5">
        <f t="shared" si="428"/>
        <v>3.2500000000000001E-2</v>
      </c>
      <c r="P3948" s="14">
        <f t="shared" si="429"/>
        <v>39</v>
      </c>
      <c r="Q3948" s="8">
        <f t="shared" si="430"/>
        <v>42031.833587962959</v>
      </c>
      <c r="R3948" s="8">
        <f t="shared" si="431"/>
        <v>42063.333333333328</v>
      </c>
      <c r="S3948" t="s">
        <v>8271</v>
      </c>
      <c r="T3948" t="str">
        <f t="shared" si="432"/>
        <v>theater</v>
      </c>
      <c r="U3948" t="str">
        <f t="shared" si="433"/>
        <v>plays</v>
      </c>
    </row>
    <row r="3949" spans="1:21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14">
        <f t="shared" si="427"/>
        <v>50.5</v>
      </c>
      <c r="N3949" t="b">
        <v>0</v>
      </c>
      <c r="O3949" s="5">
        <f t="shared" si="428"/>
        <v>3.3666666666666664E-2</v>
      </c>
      <c r="P3949" s="14">
        <f t="shared" si="429"/>
        <v>50.5</v>
      </c>
      <c r="Q3949" s="8">
        <f t="shared" si="430"/>
        <v>42615.142870370371</v>
      </c>
      <c r="R3949" s="8">
        <f t="shared" si="431"/>
        <v>42645.142870370371</v>
      </c>
      <c r="S3949" t="s">
        <v>8271</v>
      </c>
      <c r="T3949" t="str">
        <f t="shared" si="432"/>
        <v>theater</v>
      </c>
      <c r="U3949" t="str">
        <f t="shared" si="433"/>
        <v>plays</v>
      </c>
    </row>
    <row r="3950" spans="1:21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14" t="e">
        <f t="shared" si="427"/>
        <v>#DIV/0!</v>
      </c>
      <c r="N3950" t="b">
        <v>0</v>
      </c>
      <c r="O3950" s="5">
        <f t="shared" si="428"/>
        <v>0</v>
      </c>
      <c r="P3950" s="14" t="e">
        <f t="shared" si="429"/>
        <v>#DIV/0!</v>
      </c>
      <c r="Q3950" s="8">
        <f t="shared" si="430"/>
        <v>41829.325497685182</v>
      </c>
      <c r="R3950" s="8">
        <f t="shared" si="431"/>
        <v>41889.325497685182</v>
      </c>
      <c r="S3950" t="s">
        <v>8271</v>
      </c>
      <c r="T3950" t="str">
        <f t="shared" si="432"/>
        <v>theater</v>
      </c>
      <c r="U3950" t="str">
        <f t="shared" si="433"/>
        <v>plays</v>
      </c>
    </row>
    <row r="3951" spans="1:21" ht="28.8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14">
        <f t="shared" si="427"/>
        <v>49.28125</v>
      </c>
      <c r="N3951" t="b">
        <v>0</v>
      </c>
      <c r="O3951" s="5">
        <f t="shared" si="428"/>
        <v>0.15770000000000001</v>
      </c>
      <c r="P3951" s="14">
        <f t="shared" si="429"/>
        <v>49.28125</v>
      </c>
      <c r="Q3951" s="8">
        <f t="shared" si="430"/>
        <v>42016.120613425926</v>
      </c>
      <c r="R3951" s="8">
        <f t="shared" si="431"/>
        <v>42046.120613425926</v>
      </c>
      <c r="S3951" t="s">
        <v>8271</v>
      </c>
      <c r="T3951" t="str">
        <f t="shared" si="432"/>
        <v>theater</v>
      </c>
      <c r="U3951" t="str">
        <f t="shared" si="433"/>
        <v>plays</v>
      </c>
    </row>
    <row r="3952" spans="1:21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14">
        <f t="shared" si="427"/>
        <v>25</v>
      </c>
      <c r="N3952" t="b">
        <v>0</v>
      </c>
      <c r="O3952" s="5">
        <f t="shared" si="428"/>
        <v>6.2500000000000003E-3</v>
      </c>
      <c r="P3952" s="14">
        <f t="shared" si="429"/>
        <v>25</v>
      </c>
      <c r="Q3952" s="8">
        <f t="shared" si="430"/>
        <v>42439.702314814815</v>
      </c>
      <c r="R3952" s="8">
        <f t="shared" si="431"/>
        <v>42468.774305555555</v>
      </c>
      <c r="S3952" t="s">
        <v>8271</v>
      </c>
      <c r="T3952" t="str">
        <f t="shared" si="432"/>
        <v>theater</v>
      </c>
      <c r="U3952" t="str">
        <f t="shared" si="433"/>
        <v>plays</v>
      </c>
    </row>
    <row r="3953" spans="1:21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14">
        <f t="shared" si="427"/>
        <v>1</v>
      </c>
      <c r="N3953" t="b">
        <v>0</v>
      </c>
      <c r="O3953" s="5">
        <f t="shared" si="428"/>
        <v>5.0000000000000004E-6</v>
      </c>
      <c r="P3953" s="14">
        <f t="shared" si="429"/>
        <v>1</v>
      </c>
      <c r="Q3953" s="8">
        <f t="shared" si="430"/>
        <v>42433.825717592597</v>
      </c>
      <c r="R3953" s="8">
        <f t="shared" si="431"/>
        <v>42493.784050925926</v>
      </c>
      <c r="S3953" t="s">
        <v>8271</v>
      </c>
      <c r="T3953" t="str">
        <f t="shared" si="432"/>
        <v>theater</v>
      </c>
      <c r="U3953" t="str">
        <f t="shared" si="433"/>
        <v>plays</v>
      </c>
    </row>
    <row r="3954" spans="1:21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14">
        <f t="shared" si="427"/>
        <v>25</v>
      </c>
      <c r="N3954" t="b">
        <v>0</v>
      </c>
      <c r="O3954" s="5">
        <f t="shared" si="428"/>
        <v>9.6153846153846159E-4</v>
      </c>
      <c r="P3954" s="14">
        <f t="shared" si="429"/>
        <v>25</v>
      </c>
      <c r="Q3954" s="8">
        <f t="shared" si="430"/>
        <v>42243.790393518517</v>
      </c>
      <c r="R3954" s="8">
        <f t="shared" si="431"/>
        <v>42303.790393518517</v>
      </c>
      <c r="S3954" t="s">
        <v>8271</v>
      </c>
      <c r="T3954" t="str">
        <f t="shared" si="432"/>
        <v>theater</v>
      </c>
      <c r="U3954" t="str">
        <f t="shared" si="433"/>
        <v>plays</v>
      </c>
    </row>
    <row r="3955" spans="1:21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14" t="e">
        <f t="shared" si="427"/>
        <v>#DIV/0!</v>
      </c>
      <c r="N3955" t="b">
        <v>0</v>
      </c>
      <c r="O3955" s="5">
        <f t="shared" si="428"/>
        <v>0</v>
      </c>
      <c r="P3955" s="14" t="e">
        <f t="shared" si="429"/>
        <v>#DIV/0!</v>
      </c>
      <c r="Q3955" s="8">
        <f t="shared" si="430"/>
        <v>42550.048449074078</v>
      </c>
      <c r="R3955" s="8">
        <f t="shared" si="431"/>
        <v>42580.978472222225</v>
      </c>
      <c r="S3955" t="s">
        <v>8271</v>
      </c>
      <c r="T3955" t="str">
        <f t="shared" si="432"/>
        <v>theater</v>
      </c>
      <c r="U3955" t="str">
        <f t="shared" si="433"/>
        <v>plays</v>
      </c>
    </row>
    <row r="3956" spans="1:21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14" t="e">
        <f t="shared" si="427"/>
        <v>#DIV/0!</v>
      </c>
      <c r="N3956" t="b">
        <v>0</v>
      </c>
      <c r="O3956" s="5">
        <f t="shared" si="428"/>
        <v>0</v>
      </c>
      <c r="P3956" s="14" t="e">
        <f t="shared" si="429"/>
        <v>#DIV/0!</v>
      </c>
      <c r="Q3956" s="8">
        <f t="shared" si="430"/>
        <v>41774.651203703703</v>
      </c>
      <c r="R3956" s="8">
        <f t="shared" si="431"/>
        <v>41834.651203703703</v>
      </c>
      <c r="S3956" t="s">
        <v>8271</v>
      </c>
      <c r="T3956" t="str">
        <f t="shared" si="432"/>
        <v>theater</v>
      </c>
      <c r="U3956" t="str">
        <f t="shared" si="433"/>
        <v>plays</v>
      </c>
    </row>
    <row r="3957" spans="1:21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14">
        <f t="shared" si="427"/>
        <v>53.125</v>
      </c>
      <c r="N3957" t="b">
        <v>0</v>
      </c>
      <c r="O3957" s="5">
        <f t="shared" si="428"/>
        <v>0.24285714285714285</v>
      </c>
      <c r="P3957" s="14">
        <f t="shared" si="429"/>
        <v>53.125</v>
      </c>
      <c r="Q3957" s="8">
        <f t="shared" si="430"/>
        <v>42306.848854166667</v>
      </c>
      <c r="R3957" s="8">
        <f t="shared" si="431"/>
        <v>42336.890520833331</v>
      </c>
      <c r="S3957" t="s">
        <v>8271</v>
      </c>
      <c r="T3957" t="str">
        <f t="shared" si="432"/>
        <v>theater</v>
      </c>
      <c r="U3957" t="str">
        <f t="shared" si="433"/>
        <v>plays</v>
      </c>
    </row>
    <row r="3958" spans="1:21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14" t="e">
        <f t="shared" si="427"/>
        <v>#DIV/0!</v>
      </c>
      <c r="N3958" t="b">
        <v>0</v>
      </c>
      <c r="O3958" s="5">
        <f t="shared" si="428"/>
        <v>0</v>
      </c>
      <c r="P3958" s="14" t="e">
        <f t="shared" si="429"/>
        <v>#DIV/0!</v>
      </c>
      <c r="Q3958" s="8">
        <f t="shared" si="430"/>
        <v>42457.932025462964</v>
      </c>
      <c r="R3958" s="8">
        <f t="shared" si="431"/>
        <v>42485.013888888891</v>
      </c>
      <c r="S3958" t="s">
        <v>8271</v>
      </c>
      <c r="T3958" t="str">
        <f t="shared" si="432"/>
        <v>theater</v>
      </c>
      <c r="U3958" t="str">
        <f t="shared" si="433"/>
        <v>plays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14">
        <f t="shared" si="427"/>
        <v>7</v>
      </c>
      <c r="N3959" t="b">
        <v>0</v>
      </c>
      <c r="O3959" s="5">
        <f t="shared" si="428"/>
        <v>2.5000000000000001E-4</v>
      </c>
      <c r="P3959" s="14">
        <f t="shared" si="429"/>
        <v>7</v>
      </c>
      <c r="Q3959" s="8">
        <f t="shared" si="430"/>
        <v>42513.976319444439</v>
      </c>
      <c r="R3959" s="8">
        <f t="shared" si="431"/>
        <v>42559.976319444439</v>
      </c>
      <c r="S3959" t="s">
        <v>8271</v>
      </c>
      <c r="T3959" t="str">
        <f t="shared" si="432"/>
        <v>theater</v>
      </c>
      <c r="U3959" t="str">
        <f t="shared" si="433"/>
        <v>plays</v>
      </c>
    </row>
    <row r="3960" spans="1:21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14">
        <f t="shared" si="427"/>
        <v>40.0625</v>
      </c>
      <c r="N3960" t="b">
        <v>0</v>
      </c>
      <c r="O3960" s="5">
        <f t="shared" si="428"/>
        <v>0.32050000000000001</v>
      </c>
      <c r="P3960" s="14">
        <f t="shared" si="429"/>
        <v>40.0625</v>
      </c>
      <c r="Q3960" s="8">
        <f t="shared" si="430"/>
        <v>41816.950370370374</v>
      </c>
      <c r="R3960" s="8">
        <f t="shared" si="431"/>
        <v>41853.583333333336</v>
      </c>
      <c r="S3960" t="s">
        <v>8271</v>
      </c>
      <c r="T3960" t="str">
        <f t="shared" si="432"/>
        <v>theater</v>
      </c>
      <c r="U3960" t="str">
        <f t="shared" si="433"/>
        <v>plays</v>
      </c>
    </row>
    <row r="3961" spans="1:21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14">
        <f t="shared" si="427"/>
        <v>24.333333333333332</v>
      </c>
      <c r="N3961" t="b">
        <v>0</v>
      </c>
      <c r="O3961" s="5">
        <f t="shared" si="428"/>
        <v>0.24333333333333335</v>
      </c>
      <c r="P3961" s="14">
        <f t="shared" si="429"/>
        <v>24.333333333333332</v>
      </c>
      <c r="Q3961" s="8">
        <f t="shared" si="430"/>
        <v>41880.788842592592</v>
      </c>
      <c r="R3961" s="8">
        <f t="shared" si="431"/>
        <v>41910.788842592592</v>
      </c>
      <c r="S3961" t="s">
        <v>8271</v>
      </c>
      <c r="T3961" t="str">
        <f t="shared" si="432"/>
        <v>theater</v>
      </c>
      <c r="U3961" t="str">
        <f t="shared" si="433"/>
        <v>plays</v>
      </c>
    </row>
    <row r="3962" spans="1:21" ht="28.8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14">
        <f t="shared" si="427"/>
        <v>11.25</v>
      </c>
      <c r="N3962" t="b">
        <v>0</v>
      </c>
      <c r="O3962" s="5">
        <f t="shared" si="428"/>
        <v>1.4999999999999999E-2</v>
      </c>
      <c r="P3962" s="14">
        <f t="shared" si="429"/>
        <v>11.25</v>
      </c>
      <c r="Q3962" s="8">
        <f t="shared" si="430"/>
        <v>42342.845555555556</v>
      </c>
      <c r="R3962" s="8">
        <f t="shared" si="431"/>
        <v>42372.845555555556</v>
      </c>
      <c r="S3962" t="s">
        <v>8271</v>
      </c>
      <c r="T3962" t="str">
        <f t="shared" si="432"/>
        <v>theater</v>
      </c>
      <c r="U3962" t="str">
        <f t="shared" si="433"/>
        <v>plays</v>
      </c>
    </row>
    <row r="3963" spans="1:21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14">
        <f t="shared" si="427"/>
        <v>10.5</v>
      </c>
      <c r="N3963" t="b">
        <v>0</v>
      </c>
      <c r="O3963" s="5">
        <f t="shared" si="428"/>
        <v>4.1999999999999997E-3</v>
      </c>
      <c r="P3963" s="14">
        <f t="shared" si="429"/>
        <v>10.5</v>
      </c>
      <c r="Q3963" s="8">
        <f t="shared" si="430"/>
        <v>41745.891319444447</v>
      </c>
      <c r="R3963" s="8">
        <f t="shared" si="431"/>
        <v>41767.891319444447</v>
      </c>
      <c r="S3963" t="s">
        <v>8271</v>
      </c>
      <c r="T3963" t="str">
        <f t="shared" si="432"/>
        <v>theater</v>
      </c>
      <c r="U3963" t="str">
        <f t="shared" si="433"/>
        <v>plays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14">
        <f t="shared" si="427"/>
        <v>15</v>
      </c>
      <c r="N3964" t="b">
        <v>0</v>
      </c>
      <c r="O3964" s="5">
        <f t="shared" si="428"/>
        <v>3.214285714285714E-2</v>
      </c>
      <c r="P3964" s="14">
        <f t="shared" si="429"/>
        <v>15</v>
      </c>
      <c r="Q3964" s="8">
        <f t="shared" si="430"/>
        <v>42311.621458333335</v>
      </c>
      <c r="R3964" s="8">
        <f t="shared" si="431"/>
        <v>42336.621458333335</v>
      </c>
      <c r="S3964" t="s">
        <v>8271</v>
      </c>
      <c r="T3964" t="str">
        <f t="shared" si="432"/>
        <v>theater</v>
      </c>
      <c r="U3964" t="str">
        <f t="shared" si="433"/>
        <v>plays</v>
      </c>
    </row>
    <row r="3965" spans="1:21" ht="28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14" t="e">
        <f t="shared" si="427"/>
        <v>#DIV/0!</v>
      </c>
      <c r="N3965" t="b">
        <v>0</v>
      </c>
      <c r="O3965" s="5">
        <f t="shared" si="428"/>
        <v>0</v>
      </c>
      <c r="P3965" s="14" t="e">
        <f t="shared" si="429"/>
        <v>#DIV/0!</v>
      </c>
      <c r="Q3965" s="8">
        <f t="shared" si="430"/>
        <v>42296.154131944444</v>
      </c>
      <c r="R3965" s="8">
        <f t="shared" si="431"/>
        <v>42326.195798611108</v>
      </c>
      <c r="S3965" t="s">
        <v>8271</v>
      </c>
      <c r="T3965" t="str">
        <f t="shared" si="432"/>
        <v>theater</v>
      </c>
      <c r="U3965" t="str">
        <f t="shared" si="433"/>
        <v>plays</v>
      </c>
    </row>
    <row r="3966" spans="1:21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14">
        <f t="shared" si="427"/>
        <v>42</v>
      </c>
      <c r="N3966" t="b">
        <v>0</v>
      </c>
      <c r="O3966" s="5">
        <f t="shared" si="428"/>
        <v>6.3E-2</v>
      </c>
      <c r="P3966" s="14">
        <f t="shared" si="429"/>
        <v>42</v>
      </c>
      <c r="Q3966" s="8">
        <f t="shared" si="430"/>
        <v>42053.722060185188</v>
      </c>
      <c r="R3966" s="8">
        <f t="shared" si="431"/>
        <v>42113.680393518516</v>
      </c>
      <c r="S3966" t="s">
        <v>8271</v>
      </c>
      <c r="T3966" t="str">
        <f t="shared" si="432"/>
        <v>theater</v>
      </c>
      <c r="U3966" t="str">
        <f t="shared" si="433"/>
        <v>plays</v>
      </c>
    </row>
    <row r="3967" spans="1:21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14">
        <f t="shared" si="427"/>
        <v>71.25</v>
      </c>
      <c r="N3967" t="b">
        <v>0</v>
      </c>
      <c r="O3967" s="5">
        <f t="shared" si="428"/>
        <v>0.14249999999999999</v>
      </c>
      <c r="P3967" s="14">
        <f t="shared" si="429"/>
        <v>71.25</v>
      </c>
      <c r="Q3967" s="8">
        <f t="shared" si="430"/>
        <v>42414.235879629632</v>
      </c>
      <c r="R3967" s="8">
        <f t="shared" si="431"/>
        <v>42474.194212962961</v>
      </c>
      <c r="S3967" t="s">
        <v>8271</v>
      </c>
      <c r="T3967" t="str">
        <f t="shared" si="432"/>
        <v>theater</v>
      </c>
      <c r="U3967" t="str">
        <f t="shared" si="433"/>
        <v>plays</v>
      </c>
    </row>
    <row r="3968" spans="1:21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14">
        <f t="shared" si="427"/>
        <v>22.5</v>
      </c>
      <c r="N3968" t="b">
        <v>0</v>
      </c>
      <c r="O3968" s="5">
        <f t="shared" si="428"/>
        <v>6.0000000000000001E-3</v>
      </c>
      <c r="P3968" s="14">
        <f t="shared" si="429"/>
        <v>22.5</v>
      </c>
      <c r="Q3968" s="8">
        <f t="shared" si="430"/>
        <v>41801.711550925924</v>
      </c>
      <c r="R3968" s="8">
        <f t="shared" si="431"/>
        <v>41844.124305555553</v>
      </c>
      <c r="S3968" t="s">
        <v>8271</v>
      </c>
      <c r="T3968" t="str">
        <f t="shared" si="432"/>
        <v>theater</v>
      </c>
      <c r="U3968" t="str">
        <f t="shared" si="433"/>
        <v>plays</v>
      </c>
    </row>
    <row r="3969" spans="1:21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14">
        <f t="shared" si="427"/>
        <v>41</v>
      </c>
      <c r="N3969" t="b">
        <v>0</v>
      </c>
      <c r="O3969" s="5">
        <f t="shared" si="428"/>
        <v>0.2411764705882353</v>
      </c>
      <c r="P3969" s="14">
        <f t="shared" si="429"/>
        <v>41</v>
      </c>
      <c r="Q3969" s="8">
        <f t="shared" si="430"/>
        <v>42770.290590277778</v>
      </c>
      <c r="R3969" s="8">
        <f t="shared" si="431"/>
        <v>42800.290590277778</v>
      </c>
      <c r="S3969" t="s">
        <v>8271</v>
      </c>
      <c r="T3969" t="str">
        <f t="shared" si="432"/>
        <v>theater</v>
      </c>
      <c r="U3969" t="str">
        <f t="shared" si="433"/>
        <v>plays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14">
        <f t="shared" ref="M3970:M4033" si="434">$E3970/$L3970</f>
        <v>47.909090909090907</v>
      </c>
      <c r="N3970" t="b">
        <v>0</v>
      </c>
      <c r="O3970" s="5">
        <f t="shared" ref="O3970:O4033" si="435">E3970/D3970</f>
        <v>0.10539999999999999</v>
      </c>
      <c r="P3970" s="14">
        <f t="shared" ref="P3970:P4033" si="436">$E3970/$L3970</f>
        <v>47.909090909090907</v>
      </c>
      <c r="Q3970" s="8">
        <f t="shared" ref="Q3970:Q4033" si="437">(((J3970/60)/60)/24)+DATE(1970,1,1)</f>
        <v>42452.815659722226</v>
      </c>
      <c r="R3970" s="8">
        <f t="shared" ref="R3970:R4033" si="438">(((I3970/60)/60)/24)+DATE(1970,1,1)</f>
        <v>42512.815659722226</v>
      </c>
      <c r="S3970" t="s">
        <v>8271</v>
      </c>
      <c r="T3970" t="str">
        <f t="shared" ref="T3970:T4033" si="439">LEFT(S3970, SEARCH("/",S3970,1)-1)</f>
        <v>theater</v>
      </c>
      <c r="U3970" t="str">
        <f t="shared" ref="U3970:U4033" si="440">RIGHT(S3970,LEN(S3970)-SEARCH("/",S3970,1))</f>
        <v>plays</v>
      </c>
    </row>
    <row r="3971" spans="1:21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14">
        <f t="shared" si="434"/>
        <v>35.166666666666664</v>
      </c>
      <c r="N3971" t="b">
        <v>0</v>
      </c>
      <c r="O3971" s="5">
        <f t="shared" si="435"/>
        <v>7.4690265486725665E-2</v>
      </c>
      <c r="P3971" s="14">
        <f t="shared" si="436"/>
        <v>35.166666666666664</v>
      </c>
      <c r="Q3971" s="8">
        <f t="shared" si="437"/>
        <v>42601.854699074072</v>
      </c>
      <c r="R3971" s="8">
        <f t="shared" si="438"/>
        <v>42611.163194444445</v>
      </c>
      <c r="S3971" t="s">
        <v>8271</v>
      </c>
      <c r="T3971" t="str">
        <f t="shared" si="439"/>
        <v>theater</v>
      </c>
      <c r="U3971" t="str">
        <f t="shared" si="440"/>
        <v>plays</v>
      </c>
    </row>
    <row r="3972" spans="1:21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14">
        <f t="shared" si="434"/>
        <v>5.5</v>
      </c>
      <c r="N3972" t="b">
        <v>0</v>
      </c>
      <c r="O3972" s="5">
        <f t="shared" si="435"/>
        <v>7.3333333333333334E-4</v>
      </c>
      <c r="P3972" s="14">
        <f t="shared" si="436"/>
        <v>5.5</v>
      </c>
      <c r="Q3972" s="8">
        <f t="shared" si="437"/>
        <v>42447.863553240735</v>
      </c>
      <c r="R3972" s="8">
        <f t="shared" si="438"/>
        <v>42477.863553240735</v>
      </c>
      <c r="S3972" t="s">
        <v>8271</v>
      </c>
      <c r="T3972" t="str">
        <f t="shared" si="439"/>
        <v>theater</v>
      </c>
      <c r="U3972" t="str">
        <f t="shared" si="440"/>
        <v>plays</v>
      </c>
    </row>
    <row r="3973" spans="1:21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14">
        <f t="shared" si="434"/>
        <v>22.666666666666668</v>
      </c>
      <c r="N3973" t="b">
        <v>0</v>
      </c>
      <c r="O3973" s="5">
        <f t="shared" si="435"/>
        <v>9.7142857142857135E-3</v>
      </c>
      <c r="P3973" s="14">
        <f t="shared" si="436"/>
        <v>22.666666666666668</v>
      </c>
      <c r="Q3973" s="8">
        <f t="shared" si="437"/>
        <v>41811.536180555559</v>
      </c>
      <c r="R3973" s="8">
        <f t="shared" si="438"/>
        <v>41841.536180555559</v>
      </c>
      <c r="S3973" t="s">
        <v>8271</v>
      </c>
      <c r="T3973" t="str">
        <f t="shared" si="439"/>
        <v>theater</v>
      </c>
      <c r="U3973" t="str">
        <f t="shared" si="440"/>
        <v>plays</v>
      </c>
    </row>
    <row r="3974" spans="1:21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14">
        <f t="shared" si="434"/>
        <v>26.375</v>
      </c>
      <c r="N3974" t="b">
        <v>0</v>
      </c>
      <c r="O3974" s="5">
        <f t="shared" si="435"/>
        <v>0.21099999999999999</v>
      </c>
      <c r="P3974" s="14">
        <f t="shared" si="436"/>
        <v>26.375</v>
      </c>
      <c r="Q3974" s="8">
        <f t="shared" si="437"/>
        <v>41981.067523148144</v>
      </c>
      <c r="R3974" s="8">
        <f t="shared" si="438"/>
        <v>42041.067523148144</v>
      </c>
      <c r="S3974" t="s">
        <v>8271</v>
      </c>
      <c r="T3974" t="str">
        <f t="shared" si="439"/>
        <v>theater</v>
      </c>
      <c r="U3974" t="str">
        <f t="shared" si="440"/>
        <v>plays</v>
      </c>
    </row>
    <row r="3975" spans="1:21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14">
        <f t="shared" si="434"/>
        <v>105.54054054054055</v>
      </c>
      <c r="N3975" t="b">
        <v>0</v>
      </c>
      <c r="O3975" s="5">
        <f t="shared" si="435"/>
        <v>0.78100000000000003</v>
      </c>
      <c r="P3975" s="14">
        <f t="shared" si="436"/>
        <v>105.54054054054055</v>
      </c>
      <c r="Q3975" s="8">
        <f t="shared" si="437"/>
        <v>42469.68414351852</v>
      </c>
      <c r="R3975" s="8">
        <f t="shared" si="438"/>
        <v>42499.166666666672</v>
      </c>
      <c r="S3975" t="s">
        <v>8271</v>
      </c>
      <c r="T3975" t="str">
        <f t="shared" si="439"/>
        <v>theater</v>
      </c>
      <c r="U3975" t="str">
        <f t="shared" si="440"/>
        <v>plays</v>
      </c>
    </row>
    <row r="3976" spans="1:21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14">
        <f t="shared" si="434"/>
        <v>29.09090909090909</v>
      </c>
      <c r="N3976" t="b">
        <v>0</v>
      </c>
      <c r="O3976" s="5">
        <f t="shared" si="435"/>
        <v>0.32</v>
      </c>
      <c r="P3976" s="14">
        <f t="shared" si="436"/>
        <v>29.09090909090909</v>
      </c>
      <c r="Q3976" s="8">
        <f t="shared" si="437"/>
        <v>42493.546851851846</v>
      </c>
      <c r="R3976" s="8">
        <f t="shared" si="438"/>
        <v>42523.546851851846</v>
      </c>
      <c r="S3976" t="s">
        <v>8271</v>
      </c>
      <c r="T3976" t="str">
        <f t="shared" si="439"/>
        <v>theater</v>
      </c>
      <c r="U3976" t="str">
        <f t="shared" si="440"/>
        <v>plays</v>
      </c>
    </row>
    <row r="3977" spans="1:21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14" t="e">
        <f t="shared" si="434"/>
        <v>#DIV/0!</v>
      </c>
      <c r="N3977" t="b">
        <v>0</v>
      </c>
      <c r="O3977" s="5">
        <f t="shared" si="435"/>
        <v>0</v>
      </c>
      <c r="P3977" s="14" t="e">
        <f t="shared" si="436"/>
        <v>#DIV/0!</v>
      </c>
      <c r="Q3977" s="8">
        <f t="shared" si="437"/>
        <v>42534.866875</v>
      </c>
      <c r="R3977" s="8">
        <f t="shared" si="438"/>
        <v>42564.866875</v>
      </c>
      <c r="S3977" t="s">
        <v>8271</v>
      </c>
      <c r="T3977" t="str">
        <f t="shared" si="439"/>
        <v>theater</v>
      </c>
      <c r="U3977" t="str">
        <f t="shared" si="440"/>
        <v>plays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14">
        <f t="shared" si="434"/>
        <v>62</v>
      </c>
      <c r="N3978" t="b">
        <v>0</v>
      </c>
      <c r="O3978" s="5">
        <f t="shared" si="435"/>
        <v>0.47692307692307695</v>
      </c>
      <c r="P3978" s="14">
        <f t="shared" si="436"/>
        <v>62</v>
      </c>
      <c r="Q3978" s="8">
        <f t="shared" si="437"/>
        <v>41830.858344907407</v>
      </c>
      <c r="R3978" s="8">
        <f t="shared" si="438"/>
        <v>41852.291666666664</v>
      </c>
      <c r="S3978" t="s">
        <v>8271</v>
      </c>
      <c r="T3978" t="str">
        <f t="shared" si="439"/>
        <v>theater</v>
      </c>
      <c r="U3978" t="str">
        <f t="shared" si="440"/>
        <v>plays</v>
      </c>
    </row>
    <row r="3979" spans="1:21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14">
        <f t="shared" si="434"/>
        <v>217.5</v>
      </c>
      <c r="N3979" t="b">
        <v>0</v>
      </c>
      <c r="O3979" s="5">
        <f t="shared" si="435"/>
        <v>1.4500000000000001E-2</v>
      </c>
      <c r="P3979" s="14">
        <f t="shared" si="436"/>
        <v>217.5</v>
      </c>
      <c r="Q3979" s="8">
        <f t="shared" si="437"/>
        <v>42543.788564814815</v>
      </c>
      <c r="R3979" s="8">
        <f t="shared" si="438"/>
        <v>42573.788564814815</v>
      </c>
      <c r="S3979" t="s">
        <v>8271</v>
      </c>
      <c r="T3979" t="str">
        <f t="shared" si="439"/>
        <v>theater</v>
      </c>
      <c r="U3979" t="str">
        <f t="shared" si="440"/>
        <v>plays</v>
      </c>
    </row>
    <row r="3980" spans="1:21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14">
        <f t="shared" si="434"/>
        <v>26.75</v>
      </c>
      <c r="N3980" t="b">
        <v>0</v>
      </c>
      <c r="O3980" s="5">
        <f t="shared" si="435"/>
        <v>0.107</v>
      </c>
      <c r="P3980" s="14">
        <f t="shared" si="436"/>
        <v>26.75</v>
      </c>
      <c r="Q3980" s="8">
        <f t="shared" si="437"/>
        <v>41975.642974537041</v>
      </c>
      <c r="R3980" s="8">
        <f t="shared" si="438"/>
        <v>42035.642974537041</v>
      </c>
      <c r="S3980" t="s">
        <v>8271</v>
      </c>
      <c r="T3980" t="str">
        <f t="shared" si="439"/>
        <v>theater</v>
      </c>
      <c r="U3980" t="str">
        <f t="shared" si="440"/>
        <v>plays</v>
      </c>
    </row>
    <row r="3981" spans="1:21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14">
        <f t="shared" si="434"/>
        <v>18.333333333333332</v>
      </c>
      <c r="N3981" t="b">
        <v>0</v>
      </c>
      <c r="O3981" s="5">
        <f t="shared" si="435"/>
        <v>1.8333333333333333E-2</v>
      </c>
      <c r="P3981" s="14">
        <f t="shared" si="436"/>
        <v>18.333333333333332</v>
      </c>
      <c r="Q3981" s="8">
        <f t="shared" si="437"/>
        <v>42069.903437500005</v>
      </c>
      <c r="R3981" s="8">
        <f t="shared" si="438"/>
        <v>42092.833333333328</v>
      </c>
      <c r="S3981" t="s">
        <v>8271</v>
      </c>
      <c r="T3981" t="str">
        <f t="shared" si="439"/>
        <v>theater</v>
      </c>
      <c r="U3981" t="str">
        <f t="shared" si="440"/>
        <v>plays</v>
      </c>
    </row>
    <row r="3982" spans="1:21" ht="28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14">
        <f t="shared" si="434"/>
        <v>64.285714285714292</v>
      </c>
      <c r="N3982" t="b">
        <v>0</v>
      </c>
      <c r="O3982" s="5">
        <f t="shared" si="435"/>
        <v>0.18</v>
      </c>
      <c r="P3982" s="14">
        <f t="shared" si="436"/>
        <v>64.285714285714292</v>
      </c>
      <c r="Q3982" s="8">
        <f t="shared" si="437"/>
        <v>41795.598923611113</v>
      </c>
      <c r="R3982" s="8">
        <f t="shared" si="438"/>
        <v>41825.598923611113</v>
      </c>
      <c r="S3982" t="s">
        <v>8271</v>
      </c>
      <c r="T3982" t="str">
        <f t="shared" si="439"/>
        <v>theater</v>
      </c>
      <c r="U3982" t="str">
        <f t="shared" si="440"/>
        <v>plays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14">
        <f t="shared" si="434"/>
        <v>175</v>
      </c>
      <c r="N3983" t="b">
        <v>0</v>
      </c>
      <c r="O3983" s="5">
        <f t="shared" si="435"/>
        <v>4.0833333333333333E-2</v>
      </c>
      <c r="P3983" s="14">
        <f t="shared" si="436"/>
        <v>175</v>
      </c>
      <c r="Q3983" s="8">
        <f t="shared" si="437"/>
        <v>42508.179965277777</v>
      </c>
      <c r="R3983" s="8">
        <f t="shared" si="438"/>
        <v>42568.179965277777</v>
      </c>
      <c r="S3983" t="s">
        <v>8271</v>
      </c>
      <c r="T3983" t="str">
        <f t="shared" si="439"/>
        <v>theater</v>
      </c>
      <c r="U3983" t="str">
        <f t="shared" si="440"/>
        <v>plays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14">
        <f t="shared" si="434"/>
        <v>34</v>
      </c>
      <c r="N3984" t="b">
        <v>0</v>
      </c>
      <c r="O3984" s="5">
        <f t="shared" si="435"/>
        <v>0.2</v>
      </c>
      <c r="P3984" s="14">
        <f t="shared" si="436"/>
        <v>34</v>
      </c>
      <c r="Q3984" s="8">
        <f t="shared" si="437"/>
        <v>42132.809953703705</v>
      </c>
      <c r="R3984" s="8">
        <f t="shared" si="438"/>
        <v>42192.809953703705</v>
      </c>
      <c r="S3984" t="s">
        <v>8271</v>
      </c>
      <c r="T3984" t="str">
        <f t="shared" si="439"/>
        <v>theater</v>
      </c>
      <c r="U3984" t="str">
        <f t="shared" si="440"/>
        <v>plays</v>
      </c>
    </row>
    <row r="3985" spans="1:21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14">
        <f t="shared" si="434"/>
        <v>84.282608695652172</v>
      </c>
      <c r="N3985" t="b">
        <v>0</v>
      </c>
      <c r="O3985" s="5">
        <f t="shared" si="435"/>
        <v>0.34802513464991025</v>
      </c>
      <c r="P3985" s="14">
        <f t="shared" si="436"/>
        <v>84.282608695652172</v>
      </c>
      <c r="Q3985" s="8">
        <f t="shared" si="437"/>
        <v>41747.86986111111</v>
      </c>
      <c r="R3985" s="8">
        <f t="shared" si="438"/>
        <v>41779.290972222225</v>
      </c>
      <c r="S3985" t="s">
        <v>8271</v>
      </c>
      <c r="T3985" t="str">
        <f t="shared" si="439"/>
        <v>theater</v>
      </c>
      <c r="U3985" t="str">
        <f t="shared" si="440"/>
        <v>plays</v>
      </c>
    </row>
    <row r="3986" spans="1:21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14">
        <f t="shared" si="434"/>
        <v>9.5</v>
      </c>
      <c r="N3986" t="b">
        <v>0</v>
      </c>
      <c r="O3986" s="5">
        <f t="shared" si="435"/>
        <v>6.3333333333333339E-2</v>
      </c>
      <c r="P3986" s="14">
        <f t="shared" si="436"/>
        <v>9.5</v>
      </c>
      <c r="Q3986" s="8">
        <f t="shared" si="437"/>
        <v>41920.963472222218</v>
      </c>
      <c r="R3986" s="8">
        <f t="shared" si="438"/>
        <v>41951</v>
      </c>
      <c r="S3986" t="s">
        <v>8271</v>
      </c>
      <c r="T3986" t="str">
        <f t="shared" si="439"/>
        <v>theater</v>
      </c>
      <c r="U3986" t="str">
        <f t="shared" si="440"/>
        <v>plays</v>
      </c>
    </row>
    <row r="3987" spans="1:21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14">
        <f t="shared" si="434"/>
        <v>33.736842105263158</v>
      </c>
      <c r="N3987" t="b">
        <v>0</v>
      </c>
      <c r="O3987" s="5">
        <f t="shared" si="435"/>
        <v>0.32050000000000001</v>
      </c>
      <c r="P3987" s="14">
        <f t="shared" si="436"/>
        <v>33.736842105263158</v>
      </c>
      <c r="Q3987" s="8">
        <f t="shared" si="437"/>
        <v>42399.707407407404</v>
      </c>
      <c r="R3987" s="8">
        <f t="shared" si="438"/>
        <v>42420.878472222219</v>
      </c>
      <c r="S3987" t="s">
        <v>8271</v>
      </c>
      <c r="T3987" t="str">
        <f t="shared" si="439"/>
        <v>theater</v>
      </c>
      <c r="U3987" t="str">
        <f t="shared" si="440"/>
        <v>plays</v>
      </c>
    </row>
    <row r="3988" spans="1:21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14">
        <f t="shared" si="434"/>
        <v>37.53846153846154</v>
      </c>
      <c r="N3988" t="b">
        <v>0</v>
      </c>
      <c r="O3988" s="5">
        <f t="shared" si="435"/>
        <v>9.7600000000000006E-2</v>
      </c>
      <c r="P3988" s="14">
        <f t="shared" si="436"/>
        <v>37.53846153846154</v>
      </c>
      <c r="Q3988" s="8">
        <f t="shared" si="437"/>
        <v>42467.548541666663</v>
      </c>
      <c r="R3988" s="8">
        <f t="shared" si="438"/>
        <v>42496.544444444444</v>
      </c>
      <c r="S3988" t="s">
        <v>8271</v>
      </c>
      <c r="T3988" t="str">
        <f t="shared" si="439"/>
        <v>theater</v>
      </c>
      <c r="U3988" t="str">
        <f t="shared" si="440"/>
        <v>plays</v>
      </c>
    </row>
    <row r="3989" spans="1:21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14">
        <f t="shared" si="434"/>
        <v>11.615384615384615</v>
      </c>
      <c r="N3989" t="b">
        <v>0</v>
      </c>
      <c r="O3989" s="5">
        <f t="shared" si="435"/>
        <v>0.3775</v>
      </c>
      <c r="P3989" s="14">
        <f t="shared" si="436"/>
        <v>11.615384615384615</v>
      </c>
      <c r="Q3989" s="8">
        <f t="shared" si="437"/>
        <v>41765.92465277778</v>
      </c>
      <c r="R3989" s="8">
        <f t="shared" si="438"/>
        <v>41775.92465277778</v>
      </c>
      <c r="S3989" t="s">
        <v>8271</v>
      </c>
      <c r="T3989" t="str">
        <f t="shared" si="439"/>
        <v>theater</v>
      </c>
      <c r="U3989" t="str">
        <f t="shared" si="440"/>
        <v>plays</v>
      </c>
    </row>
    <row r="3990" spans="1:2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14">
        <f t="shared" si="434"/>
        <v>8</v>
      </c>
      <c r="N3990" t="b">
        <v>0</v>
      </c>
      <c r="O3990" s="5">
        <f t="shared" si="435"/>
        <v>2.1333333333333333E-2</v>
      </c>
      <c r="P3990" s="14">
        <f t="shared" si="436"/>
        <v>8</v>
      </c>
      <c r="Q3990" s="8">
        <f t="shared" si="437"/>
        <v>42230.08116898148</v>
      </c>
      <c r="R3990" s="8">
        <f t="shared" si="438"/>
        <v>42245.08116898148</v>
      </c>
      <c r="S3990" t="s">
        <v>8271</v>
      </c>
      <c r="T3990" t="str">
        <f t="shared" si="439"/>
        <v>theater</v>
      </c>
      <c r="U3990" t="str">
        <f t="shared" si="440"/>
        <v>plays</v>
      </c>
    </row>
    <row r="3991" spans="1:21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14" t="e">
        <f t="shared" si="434"/>
        <v>#DIV/0!</v>
      </c>
      <c r="N3991" t="b">
        <v>0</v>
      </c>
      <c r="O3991" s="5">
        <f t="shared" si="435"/>
        <v>0</v>
      </c>
      <c r="P3991" s="14" t="e">
        <f t="shared" si="436"/>
        <v>#DIV/0!</v>
      </c>
      <c r="Q3991" s="8">
        <f t="shared" si="437"/>
        <v>42286.749780092592</v>
      </c>
      <c r="R3991" s="8">
        <f t="shared" si="438"/>
        <v>42316.791446759264</v>
      </c>
      <c r="S3991" t="s">
        <v>8271</v>
      </c>
      <c r="T3991" t="str">
        <f t="shared" si="439"/>
        <v>theater</v>
      </c>
      <c r="U3991" t="str">
        <f t="shared" si="440"/>
        <v>plays</v>
      </c>
    </row>
    <row r="3992" spans="1:21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14">
        <f t="shared" si="434"/>
        <v>23</v>
      </c>
      <c r="N3992" t="b">
        <v>0</v>
      </c>
      <c r="O3992" s="5">
        <f t="shared" si="435"/>
        <v>4.1818181818181817E-2</v>
      </c>
      <c r="P3992" s="14">
        <f t="shared" si="436"/>
        <v>23</v>
      </c>
      <c r="Q3992" s="8">
        <f t="shared" si="437"/>
        <v>42401.672372685185</v>
      </c>
      <c r="R3992" s="8">
        <f t="shared" si="438"/>
        <v>42431.672372685185</v>
      </c>
      <c r="S3992" t="s">
        <v>8271</v>
      </c>
      <c r="T3992" t="str">
        <f t="shared" si="439"/>
        <v>theater</v>
      </c>
      <c r="U3992" t="str">
        <f t="shared" si="440"/>
        <v>plays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14">
        <f t="shared" si="434"/>
        <v>100</v>
      </c>
      <c r="N3993" t="b">
        <v>0</v>
      </c>
      <c r="O3993" s="5">
        <f t="shared" si="435"/>
        <v>0.2</v>
      </c>
      <c r="P3993" s="14">
        <f t="shared" si="436"/>
        <v>100</v>
      </c>
      <c r="Q3993" s="8">
        <f t="shared" si="437"/>
        <v>42125.644467592589</v>
      </c>
      <c r="R3993" s="8">
        <f t="shared" si="438"/>
        <v>42155.644467592589</v>
      </c>
      <c r="S3993" t="s">
        <v>8271</v>
      </c>
      <c r="T3993" t="str">
        <f t="shared" si="439"/>
        <v>theater</v>
      </c>
      <c r="U3993" t="str">
        <f t="shared" si="440"/>
        <v>plays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14">
        <f t="shared" si="434"/>
        <v>60.111111111111114</v>
      </c>
      <c r="N3994" t="b">
        <v>0</v>
      </c>
      <c r="O3994" s="5">
        <f t="shared" si="435"/>
        <v>5.4100000000000002E-2</v>
      </c>
      <c r="P3994" s="14">
        <f t="shared" si="436"/>
        <v>60.111111111111114</v>
      </c>
      <c r="Q3994" s="8">
        <f t="shared" si="437"/>
        <v>42289.94049768518</v>
      </c>
      <c r="R3994" s="8">
        <f t="shared" si="438"/>
        <v>42349.982164351852</v>
      </c>
      <c r="S3994" t="s">
        <v>8271</v>
      </c>
      <c r="T3994" t="str">
        <f t="shared" si="439"/>
        <v>theater</v>
      </c>
      <c r="U3994" t="str">
        <f t="shared" si="440"/>
        <v>plays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14">
        <f t="shared" si="434"/>
        <v>3</v>
      </c>
      <c r="N3995" t="b">
        <v>0</v>
      </c>
      <c r="O3995" s="5">
        <f t="shared" si="435"/>
        <v>6.0000000000000002E-5</v>
      </c>
      <c r="P3995" s="14">
        <f t="shared" si="436"/>
        <v>3</v>
      </c>
      <c r="Q3995" s="8">
        <f t="shared" si="437"/>
        <v>42107.864722222221</v>
      </c>
      <c r="R3995" s="8">
        <f t="shared" si="438"/>
        <v>42137.864722222221</v>
      </c>
      <c r="S3995" t="s">
        <v>8271</v>
      </c>
      <c r="T3995" t="str">
        <f t="shared" si="439"/>
        <v>theater</v>
      </c>
      <c r="U3995" t="str">
        <f t="shared" si="440"/>
        <v>plays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14">
        <f t="shared" si="434"/>
        <v>5</v>
      </c>
      <c r="N3996" t="b">
        <v>0</v>
      </c>
      <c r="O3996" s="5">
        <f t="shared" si="435"/>
        <v>2.5000000000000001E-3</v>
      </c>
      <c r="P3996" s="14">
        <f t="shared" si="436"/>
        <v>5</v>
      </c>
      <c r="Q3996" s="8">
        <f t="shared" si="437"/>
        <v>41809.389930555553</v>
      </c>
      <c r="R3996" s="8">
        <f t="shared" si="438"/>
        <v>41839.389930555553</v>
      </c>
      <c r="S3996" t="s">
        <v>8271</v>
      </c>
      <c r="T3996" t="str">
        <f t="shared" si="439"/>
        <v>theater</v>
      </c>
      <c r="U3996" t="str">
        <f t="shared" si="440"/>
        <v>plays</v>
      </c>
    </row>
    <row r="3997" spans="1:21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14">
        <f t="shared" si="434"/>
        <v>17.5</v>
      </c>
      <c r="N3997" t="b">
        <v>0</v>
      </c>
      <c r="O3997" s="5">
        <f t="shared" si="435"/>
        <v>0.35</v>
      </c>
      <c r="P3997" s="14">
        <f t="shared" si="436"/>
        <v>17.5</v>
      </c>
      <c r="Q3997" s="8">
        <f t="shared" si="437"/>
        <v>42019.683761574073</v>
      </c>
      <c r="R3997" s="8">
        <f t="shared" si="438"/>
        <v>42049.477083333331</v>
      </c>
      <c r="S3997" t="s">
        <v>8271</v>
      </c>
      <c r="T3997" t="str">
        <f t="shared" si="439"/>
        <v>theater</v>
      </c>
      <c r="U3997" t="str">
        <f t="shared" si="440"/>
        <v>plays</v>
      </c>
    </row>
    <row r="3998" spans="1:21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14">
        <f t="shared" si="434"/>
        <v>29.235294117647058</v>
      </c>
      <c r="N3998" t="b">
        <v>0</v>
      </c>
      <c r="O3998" s="5">
        <f t="shared" si="435"/>
        <v>0.16566666666666666</v>
      </c>
      <c r="P3998" s="14">
        <f t="shared" si="436"/>
        <v>29.235294117647058</v>
      </c>
      <c r="Q3998" s="8">
        <f t="shared" si="437"/>
        <v>41950.26694444444</v>
      </c>
      <c r="R3998" s="8">
        <f t="shared" si="438"/>
        <v>41963.669444444444</v>
      </c>
      <c r="S3998" t="s">
        <v>8271</v>
      </c>
      <c r="T3998" t="str">
        <f t="shared" si="439"/>
        <v>theater</v>
      </c>
      <c r="U3998" t="str">
        <f t="shared" si="440"/>
        <v>plays</v>
      </c>
    </row>
    <row r="3999" spans="1:21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14" t="e">
        <f t="shared" si="434"/>
        <v>#DIV/0!</v>
      </c>
      <c r="N3999" t="b">
        <v>0</v>
      </c>
      <c r="O3999" s="5">
        <f t="shared" si="435"/>
        <v>0</v>
      </c>
      <c r="P3999" s="14" t="e">
        <f t="shared" si="436"/>
        <v>#DIV/0!</v>
      </c>
      <c r="Q3999" s="8">
        <f t="shared" si="437"/>
        <v>42069.391446759255</v>
      </c>
      <c r="R3999" s="8">
        <f t="shared" si="438"/>
        <v>42099.349780092598</v>
      </c>
      <c r="S3999" t="s">
        <v>8271</v>
      </c>
      <c r="T3999" t="str">
        <f t="shared" si="439"/>
        <v>theater</v>
      </c>
      <c r="U3999" t="str">
        <f t="shared" si="440"/>
        <v>plays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14">
        <f t="shared" si="434"/>
        <v>59.583333333333336</v>
      </c>
      <c r="N4000" t="b">
        <v>0</v>
      </c>
      <c r="O4000" s="5">
        <f t="shared" si="435"/>
        <v>0.57199999999999995</v>
      </c>
      <c r="P4000" s="14">
        <f t="shared" si="436"/>
        <v>59.583333333333336</v>
      </c>
      <c r="Q4000" s="8">
        <f t="shared" si="437"/>
        <v>42061.963263888887</v>
      </c>
      <c r="R4000" s="8">
        <f t="shared" si="438"/>
        <v>42091.921597222223</v>
      </c>
      <c r="S4000" t="s">
        <v>8271</v>
      </c>
      <c r="T4000" t="str">
        <f t="shared" si="439"/>
        <v>theater</v>
      </c>
      <c r="U4000" t="str">
        <f t="shared" si="440"/>
        <v>plays</v>
      </c>
    </row>
    <row r="4001" spans="1:21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14">
        <f t="shared" si="434"/>
        <v>82.571428571428569</v>
      </c>
      <c r="N4001" t="b">
        <v>0</v>
      </c>
      <c r="O4001" s="5">
        <f t="shared" si="435"/>
        <v>0.16514285714285715</v>
      </c>
      <c r="P4001" s="14">
        <f t="shared" si="436"/>
        <v>82.571428571428569</v>
      </c>
      <c r="Q4001" s="8">
        <f t="shared" si="437"/>
        <v>41842.828680555554</v>
      </c>
      <c r="R4001" s="8">
        <f t="shared" si="438"/>
        <v>41882.827650462961</v>
      </c>
      <c r="S4001" t="s">
        <v>8271</v>
      </c>
      <c r="T4001" t="str">
        <f t="shared" si="439"/>
        <v>theater</v>
      </c>
      <c r="U4001" t="str">
        <f t="shared" si="440"/>
        <v>plays</v>
      </c>
    </row>
    <row r="4002" spans="1:2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14">
        <f t="shared" si="434"/>
        <v>10</v>
      </c>
      <c r="N4002" t="b">
        <v>0</v>
      </c>
      <c r="O4002" s="5">
        <f t="shared" si="435"/>
        <v>1.25E-3</v>
      </c>
      <c r="P4002" s="14">
        <f t="shared" si="436"/>
        <v>10</v>
      </c>
      <c r="Q4002" s="8">
        <f t="shared" si="437"/>
        <v>42437.64534722222</v>
      </c>
      <c r="R4002" s="8">
        <f t="shared" si="438"/>
        <v>42497.603680555556</v>
      </c>
      <c r="S4002" t="s">
        <v>8271</v>
      </c>
      <c r="T4002" t="str">
        <f t="shared" si="439"/>
        <v>theater</v>
      </c>
      <c r="U4002" t="str">
        <f t="shared" si="440"/>
        <v>plays</v>
      </c>
    </row>
    <row r="4003" spans="1:21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14">
        <f t="shared" si="434"/>
        <v>32.357142857142854</v>
      </c>
      <c r="N4003" t="b">
        <v>0</v>
      </c>
      <c r="O4003" s="5">
        <f t="shared" si="435"/>
        <v>0.3775</v>
      </c>
      <c r="P4003" s="14">
        <f t="shared" si="436"/>
        <v>32.357142857142854</v>
      </c>
      <c r="Q4003" s="8">
        <f t="shared" si="437"/>
        <v>42775.964212962965</v>
      </c>
      <c r="R4003" s="8">
        <f t="shared" si="438"/>
        <v>42795.791666666672</v>
      </c>
      <c r="S4003" t="s">
        <v>8271</v>
      </c>
      <c r="T4003" t="str">
        <f t="shared" si="439"/>
        <v>theater</v>
      </c>
      <c r="U4003" t="str">
        <f t="shared" si="440"/>
        <v>plays</v>
      </c>
    </row>
    <row r="4004" spans="1:21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14">
        <f t="shared" si="434"/>
        <v>5.75</v>
      </c>
      <c r="N4004" t="b">
        <v>0</v>
      </c>
      <c r="O4004" s="5">
        <f t="shared" si="435"/>
        <v>1.84E-2</v>
      </c>
      <c r="P4004" s="14">
        <f t="shared" si="436"/>
        <v>5.75</v>
      </c>
      <c r="Q4004" s="8">
        <f t="shared" si="437"/>
        <v>41879.043530092589</v>
      </c>
      <c r="R4004" s="8">
        <f t="shared" si="438"/>
        <v>41909.043530092589</v>
      </c>
      <c r="S4004" t="s">
        <v>8271</v>
      </c>
      <c r="T4004" t="str">
        <f t="shared" si="439"/>
        <v>theater</v>
      </c>
      <c r="U4004" t="str">
        <f t="shared" si="440"/>
        <v>plays</v>
      </c>
    </row>
    <row r="4005" spans="1:21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14">
        <f t="shared" si="434"/>
        <v>100.5</v>
      </c>
      <c r="N4005" t="b">
        <v>0</v>
      </c>
      <c r="O4005" s="5">
        <f t="shared" si="435"/>
        <v>0.10050000000000001</v>
      </c>
      <c r="P4005" s="14">
        <f t="shared" si="436"/>
        <v>100.5</v>
      </c>
      <c r="Q4005" s="8">
        <f t="shared" si="437"/>
        <v>42020.587349537032</v>
      </c>
      <c r="R4005" s="8">
        <f t="shared" si="438"/>
        <v>42050.587349537032</v>
      </c>
      <c r="S4005" t="s">
        <v>8271</v>
      </c>
      <c r="T4005" t="str">
        <f t="shared" si="439"/>
        <v>theater</v>
      </c>
      <c r="U4005" t="str">
        <f t="shared" si="440"/>
        <v>plays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14">
        <f t="shared" si="434"/>
        <v>1</v>
      </c>
      <c r="N4006" t="b">
        <v>0</v>
      </c>
      <c r="O4006" s="5">
        <f t="shared" si="435"/>
        <v>2E-3</v>
      </c>
      <c r="P4006" s="14">
        <f t="shared" si="436"/>
        <v>1</v>
      </c>
      <c r="Q4006" s="8">
        <f t="shared" si="437"/>
        <v>41890.16269675926</v>
      </c>
      <c r="R4006" s="8">
        <f t="shared" si="438"/>
        <v>41920.16269675926</v>
      </c>
      <c r="S4006" t="s">
        <v>8271</v>
      </c>
      <c r="T4006" t="str">
        <f t="shared" si="439"/>
        <v>theater</v>
      </c>
      <c r="U4006" t="str">
        <f t="shared" si="440"/>
        <v>plays</v>
      </c>
    </row>
    <row r="4007" spans="1:21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14">
        <f t="shared" si="434"/>
        <v>20</v>
      </c>
      <c r="N4007" t="b">
        <v>0</v>
      </c>
      <c r="O4007" s="5">
        <f t="shared" si="435"/>
        <v>1.3333333333333334E-2</v>
      </c>
      <c r="P4007" s="14">
        <f t="shared" si="436"/>
        <v>20</v>
      </c>
      <c r="Q4007" s="8">
        <f t="shared" si="437"/>
        <v>41872.807696759257</v>
      </c>
      <c r="R4007" s="8">
        <f t="shared" si="438"/>
        <v>41932.807696759257</v>
      </c>
      <c r="S4007" t="s">
        <v>8271</v>
      </c>
      <c r="T4007" t="str">
        <f t="shared" si="439"/>
        <v>theater</v>
      </c>
      <c r="U4007" t="str">
        <f t="shared" si="440"/>
        <v>plays</v>
      </c>
    </row>
    <row r="4008" spans="1:21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14">
        <f t="shared" si="434"/>
        <v>2</v>
      </c>
      <c r="N4008" t="b">
        <v>0</v>
      </c>
      <c r="O4008" s="5">
        <f t="shared" si="435"/>
        <v>6.666666666666667E-5</v>
      </c>
      <c r="P4008" s="14">
        <f t="shared" si="436"/>
        <v>2</v>
      </c>
      <c r="Q4008" s="8">
        <f t="shared" si="437"/>
        <v>42391.772997685184</v>
      </c>
      <c r="R4008" s="8">
        <f t="shared" si="438"/>
        <v>42416.772997685184</v>
      </c>
      <c r="S4008" t="s">
        <v>8271</v>
      </c>
      <c r="T4008" t="str">
        <f t="shared" si="439"/>
        <v>theater</v>
      </c>
      <c r="U4008" t="str">
        <f t="shared" si="440"/>
        <v>plays</v>
      </c>
    </row>
    <row r="4009" spans="1:21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14">
        <f t="shared" si="434"/>
        <v>5</v>
      </c>
      <c r="N4009" t="b">
        <v>0</v>
      </c>
      <c r="O4009" s="5">
        <f t="shared" si="435"/>
        <v>2.5000000000000001E-3</v>
      </c>
      <c r="P4009" s="14">
        <f t="shared" si="436"/>
        <v>5</v>
      </c>
      <c r="Q4009" s="8">
        <f t="shared" si="437"/>
        <v>41848.772928240738</v>
      </c>
      <c r="R4009" s="8">
        <f t="shared" si="438"/>
        <v>41877.686111111114</v>
      </c>
      <c r="S4009" t="s">
        <v>8271</v>
      </c>
      <c r="T4009" t="str">
        <f t="shared" si="439"/>
        <v>theater</v>
      </c>
      <c r="U4009" t="str">
        <f t="shared" si="440"/>
        <v>plays</v>
      </c>
    </row>
    <row r="4010" spans="1:21" ht="28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14">
        <f t="shared" si="434"/>
        <v>15</v>
      </c>
      <c r="N4010" t="b">
        <v>0</v>
      </c>
      <c r="O4010" s="5">
        <f t="shared" si="435"/>
        <v>0.06</v>
      </c>
      <c r="P4010" s="14">
        <f t="shared" si="436"/>
        <v>15</v>
      </c>
      <c r="Q4010" s="8">
        <f t="shared" si="437"/>
        <v>42177.964201388888</v>
      </c>
      <c r="R4010" s="8">
        <f t="shared" si="438"/>
        <v>42207.964201388888</v>
      </c>
      <c r="S4010" t="s">
        <v>8271</v>
      </c>
      <c r="T4010" t="str">
        <f t="shared" si="439"/>
        <v>theater</v>
      </c>
      <c r="U4010" t="str">
        <f t="shared" si="440"/>
        <v>plays</v>
      </c>
    </row>
    <row r="4011" spans="1:21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14">
        <f t="shared" si="434"/>
        <v>25</v>
      </c>
      <c r="N4011" t="b">
        <v>0</v>
      </c>
      <c r="O4011" s="5">
        <f t="shared" si="435"/>
        <v>3.8860103626943004E-2</v>
      </c>
      <c r="P4011" s="14">
        <f t="shared" si="436"/>
        <v>25</v>
      </c>
      <c r="Q4011" s="8">
        <f t="shared" si="437"/>
        <v>41851.700925925928</v>
      </c>
      <c r="R4011" s="8">
        <f t="shared" si="438"/>
        <v>41891.700925925928</v>
      </c>
      <c r="S4011" t="s">
        <v>8271</v>
      </c>
      <c r="T4011" t="str">
        <f t="shared" si="439"/>
        <v>theater</v>
      </c>
      <c r="U4011" t="str">
        <f t="shared" si="440"/>
        <v>plays</v>
      </c>
    </row>
    <row r="4012" spans="1:21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14">
        <f t="shared" si="434"/>
        <v>45.842105263157897</v>
      </c>
      <c r="N4012" t="b">
        <v>0</v>
      </c>
      <c r="O4012" s="5">
        <f t="shared" si="435"/>
        <v>0.24194444444444443</v>
      </c>
      <c r="P4012" s="14">
        <f t="shared" si="436"/>
        <v>45.842105263157897</v>
      </c>
      <c r="Q4012" s="8">
        <f t="shared" si="437"/>
        <v>41921.770439814813</v>
      </c>
      <c r="R4012" s="8">
        <f t="shared" si="438"/>
        <v>41938.770439814813</v>
      </c>
      <c r="S4012" t="s">
        <v>8271</v>
      </c>
      <c r="T4012" t="str">
        <f t="shared" si="439"/>
        <v>theater</v>
      </c>
      <c r="U4012" t="str">
        <f t="shared" si="440"/>
        <v>plays</v>
      </c>
    </row>
    <row r="4013" spans="1:21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14">
        <f t="shared" si="434"/>
        <v>4.75</v>
      </c>
      <c r="N4013" t="b">
        <v>0</v>
      </c>
      <c r="O4013" s="5">
        <f t="shared" si="435"/>
        <v>7.5999999999999998E-2</v>
      </c>
      <c r="P4013" s="14">
        <f t="shared" si="436"/>
        <v>4.75</v>
      </c>
      <c r="Q4013" s="8">
        <f t="shared" si="437"/>
        <v>42002.54488425926</v>
      </c>
      <c r="R4013" s="8">
        <f t="shared" si="438"/>
        <v>42032.54488425926</v>
      </c>
      <c r="S4013" t="s">
        <v>8271</v>
      </c>
      <c r="T4013" t="str">
        <f t="shared" si="439"/>
        <v>theater</v>
      </c>
      <c r="U4013" t="str">
        <f t="shared" si="440"/>
        <v>plays</v>
      </c>
    </row>
    <row r="4014" spans="1:21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14" t="e">
        <f t="shared" si="434"/>
        <v>#DIV/0!</v>
      </c>
      <c r="N4014" t="b">
        <v>0</v>
      </c>
      <c r="O4014" s="5">
        <f t="shared" si="435"/>
        <v>0</v>
      </c>
      <c r="P4014" s="14" t="e">
        <f t="shared" si="436"/>
        <v>#DIV/0!</v>
      </c>
      <c r="Q4014" s="8">
        <f t="shared" si="437"/>
        <v>42096.544548611113</v>
      </c>
      <c r="R4014" s="8">
        <f t="shared" si="438"/>
        <v>42126.544548611113</v>
      </c>
      <c r="S4014" t="s">
        <v>8271</v>
      </c>
      <c r="T4014" t="str">
        <f t="shared" si="439"/>
        <v>theater</v>
      </c>
      <c r="U4014" t="str">
        <f t="shared" si="440"/>
        <v>plays</v>
      </c>
    </row>
    <row r="4015" spans="1:21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14">
        <f t="shared" si="434"/>
        <v>13</v>
      </c>
      <c r="N4015" t="b">
        <v>0</v>
      </c>
      <c r="O4015" s="5">
        <f t="shared" si="435"/>
        <v>1.2999999999999999E-2</v>
      </c>
      <c r="P4015" s="14">
        <f t="shared" si="436"/>
        <v>13</v>
      </c>
      <c r="Q4015" s="8">
        <f t="shared" si="437"/>
        <v>42021.301192129627</v>
      </c>
      <c r="R4015" s="8">
        <f t="shared" si="438"/>
        <v>42051.301192129627</v>
      </c>
      <c r="S4015" t="s">
        <v>8271</v>
      </c>
      <c r="T4015" t="str">
        <f t="shared" si="439"/>
        <v>theater</v>
      </c>
      <c r="U4015" t="str">
        <f t="shared" si="440"/>
        <v>plays</v>
      </c>
    </row>
    <row r="4016" spans="1:21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14" t="e">
        <f t="shared" si="434"/>
        <v>#DIV/0!</v>
      </c>
      <c r="N4016" t="b">
        <v>0</v>
      </c>
      <c r="O4016" s="5">
        <f t="shared" si="435"/>
        <v>0</v>
      </c>
      <c r="P4016" s="14" t="e">
        <f t="shared" si="436"/>
        <v>#DIV/0!</v>
      </c>
      <c r="Q4016" s="8">
        <f t="shared" si="437"/>
        <v>42419.246168981481</v>
      </c>
      <c r="R4016" s="8">
        <f t="shared" si="438"/>
        <v>42434.246168981481</v>
      </c>
      <c r="S4016" t="s">
        <v>8271</v>
      </c>
      <c r="T4016" t="str">
        <f t="shared" si="439"/>
        <v>theater</v>
      </c>
      <c r="U4016" t="str">
        <f t="shared" si="440"/>
        <v>plays</v>
      </c>
    </row>
    <row r="4017" spans="1:21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14">
        <f t="shared" si="434"/>
        <v>1</v>
      </c>
      <c r="N4017" t="b">
        <v>0</v>
      </c>
      <c r="O4017" s="5">
        <f t="shared" si="435"/>
        <v>1.4285714285714287E-4</v>
      </c>
      <c r="P4017" s="14">
        <f t="shared" si="436"/>
        <v>1</v>
      </c>
      <c r="Q4017" s="8">
        <f t="shared" si="437"/>
        <v>42174.780821759254</v>
      </c>
      <c r="R4017" s="8">
        <f t="shared" si="438"/>
        <v>42204.780821759254</v>
      </c>
      <c r="S4017" t="s">
        <v>8271</v>
      </c>
      <c r="T4017" t="str">
        <f t="shared" si="439"/>
        <v>theater</v>
      </c>
      <c r="U4017" t="str">
        <f t="shared" si="440"/>
        <v>plays</v>
      </c>
    </row>
    <row r="4018" spans="1:21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14">
        <f t="shared" si="434"/>
        <v>10</v>
      </c>
      <c r="N4018" t="b">
        <v>0</v>
      </c>
      <c r="O4018" s="5">
        <f t="shared" si="435"/>
        <v>0.14000000000000001</v>
      </c>
      <c r="P4018" s="14">
        <f t="shared" si="436"/>
        <v>10</v>
      </c>
      <c r="Q4018" s="8">
        <f t="shared" si="437"/>
        <v>41869.872685185182</v>
      </c>
      <c r="R4018" s="8">
        <f t="shared" si="438"/>
        <v>41899.872685185182</v>
      </c>
      <c r="S4018" t="s">
        <v>8271</v>
      </c>
      <c r="T4018" t="str">
        <f t="shared" si="439"/>
        <v>theater</v>
      </c>
      <c r="U4018" t="str">
        <f t="shared" si="440"/>
        <v>plays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14">
        <f t="shared" si="434"/>
        <v>52.5</v>
      </c>
      <c r="N4019" t="b">
        <v>0</v>
      </c>
      <c r="O4019" s="5">
        <f t="shared" si="435"/>
        <v>1.0500000000000001E-2</v>
      </c>
      <c r="P4019" s="14">
        <f t="shared" si="436"/>
        <v>52.5</v>
      </c>
      <c r="Q4019" s="8">
        <f t="shared" si="437"/>
        <v>41856.672152777777</v>
      </c>
      <c r="R4019" s="8">
        <f t="shared" si="438"/>
        <v>41886.672152777777</v>
      </c>
      <c r="S4019" t="s">
        <v>8271</v>
      </c>
      <c r="T4019" t="str">
        <f t="shared" si="439"/>
        <v>theater</v>
      </c>
      <c r="U4019" t="str">
        <f t="shared" si="440"/>
        <v>plays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14">
        <f t="shared" si="434"/>
        <v>32.5</v>
      </c>
      <c r="N4020" t="b">
        <v>0</v>
      </c>
      <c r="O4020" s="5">
        <f t="shared" si="435"/>
        <v>8.666666666666667E-2</v>
      </c>
      <c r="P4020" s="14">
        <f t="shared" si="436"/>
        <v>32.5</v>
      </c>
      <c r="Q4020" s="8">
        <f t="shared" si="437"/>
        <v>42620.91097222222</v>
      </c>
      <c r="R4020" s="8">
        <f t="shared" si="438"/>
        <v>42650.91097222222</v>
      </c>
      <c r="S4020" t="s">
        <v>8271</v>
      </c>
      <c r="T4020" t="str">
        <f t="shared" si="439"/>
        <v>theater</v>
      </c>
      <c r="U4020" t="str">
        <f t="shared" si="440"/>
        <v>plays</v>
      </c>
    </row>
    <row r="4021" spans="1:21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14">
        <f t="shared" si="434"/>
        <v>7.25</v>
      </c>
      <c r="N4021" t="b">
        <v>0</v>
      </c>
      <c r="O4021" s="5">
        <f t="shared" si="435"/>
        <v>8.2857142857142851E-3</v>
      </c>
      <c r="P4021" s="14">
        <f t="shared" si="436"/>
        <v>7.25</v>
      </c>
      <c r="Q4021" s="8">
        <f t="shared" si="437"/>
        <v>42417.675879629634</v>
      </c>
      <c r="R4021" s="8">
        <f t="shared" si="438"/>
        <v>42475.686111111107</v>
      </c>
      <c r="S4021" t="s">
        <v>8271</v>
      </c>
      <c r="T4021" t="str">
        <f t="shared" si="439"/>
        <v>theater</v>
      </c>
      <c r="U4021" t="str">
        <f t="shared" si="440"/>
        <v>plays</v>
      </c>
    </row>
    <row r="4022" spans="1:21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14">
        <f t="shared" si="434"/>
        <v>33.333333333333336</v>
      </c>
      <c r="N4022" t="b">
        <v>0</v>
      </c>
      <c r="O4022" s="5">
        <f t="shared" si="435"/>
        <v>0.16666666666666666</v>
      </c>
      <c r="P4022" s="14">
        <f t="shared" si="436"/>
        <v>33.333333333333336</v>
      </c>
      <c r="Q4022" s="8">
        <f t="shared" si="437"/>
        <v>42057.190960648149</v>
      </c>
      <c r="R4022" s="8">
        <f t="shared" si="438"/>
        <v>42087.149293981478</v>
      </c>
      <c r="S4022" t="s">
        <v>8271</v>
      </c>
      <c r="T4022" t="str">
        <f t="shared" si="439"/>
        <v>theater</v>
      </c>
      <c r="U4022" t="str">
        <f t="shared" si="440"/>
        <v>plays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14">
        <f t="shared" si="434"/>
        <v>62.5</v>
      </c>
      <c r="N4023" t="b">
        <v>0</v>
      </c>
      <c r="O4023" s="5">
        <f t="shared" si="435"/>
        <v>8.3333333333333332E-3</v>
      </c>
      <c r="P4023" s="14">
        <f t="shared" si="436"/>
        <v>62.5</v>
      </c>
      <c r="Q4023" s="8">
        <f t="shared" si="437"/>
        <v>41878.911550925928</v>
      </c>
      <c r="R4023" s="8">
        <f t="shared" si="438"/>
        <v>41938.911550925928</v>
      </c>
      <c r="S4023" t="s">
        <v>8271</v>
      </c>
      <c r="T4023" t="str">
        <f t="shared" si="439"/>
        <v>theater</v>
      </c>
      <c r="U4023" t="str">
        <f t="shared" si="440"/>
        <v>plays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14">
        <f t="shared" si="434"/>
        <v>63.558375634517766</v>
      </c>
      <c r="N4024" t="b">
        <v>0</v>
      </c>
      <c r="O4024" s="5">
        <f t="shared" si="435"/>
        <v>0.69561111111111107</v>
      </c>
      <c r="P4024" s="14">
        <f t="shared" si="436"/>
        <v>63.558375634517766</v>
      </c>
      <c r="Q4024" s="8">
        <f t="shared" si="437"/>
        <v>41990.584108796291</v>
      </c>
      <c r="R4024" s="8">
        <f t="shared" si="438"/>
        <v>42036.120833333334</v>
      </c>
      <c r="S4024" t="s">
        <v>8271</v>
      </c>
      <c r="T4024" t="str">
        <f t="shared" si="439"/>
        <v>theater</v>
      </c>
      <c r="U4024" t="str">
        <f t="shared" si="440"/>
        <v>plays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14" t="e">
        <f t="shared" si="434"/>
        <v>#DIV/0!</v>
      </c>
      <c r="N4025" t="b">
        <v>0</v>
      </c>
      <c r="O4025" s="5">
        <f t="shared" si="435"/>
        <v>0</v>
      </c>
      <c r="P4025" s="14" t="e">
        <f t="shared" si="436"/>
        <v>#DIV/0!</v>
      </c>
      <c r="Q4025" s="8">
        <f t="shared" si="437"/>
        <v>42408.999571759254</v>
      </c>
      <c r="R4025" s="8">
        <f t="shared" si="438"/>
        <v>42453.957905092597</v>
      </c>
      <c r="S4025" t="s">
        <v>8271</v>
      </c>
      <c r="T4025" t="str">
        <f t="shared" si="439"/>
        <v>theater</v>
      </c>
      <c r="U4025" t="str">
        <f t="shared" si="440"/>
        <v>plays</v>
      </c>
    </row>
    <row r="4026" spans="1:21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14">
        <f t="shared" si="434"/>
        <v>10</v>
      </c>
      <c r="N4026" t="b">
        <v>0</v>
      </c>
      <c r="O4026" s="5">
        <f t="shared" si="435"/>
        <v>1.2500000000000001E-2</v>
      </c>
      <c r="P4026" s="14">
        <f t="shared" si="436"/>
        <v>10</v>
      </c>
      <c r="Q4026" s="8">
        <f t="shared" si="437"/>
        <v>42217.670104166667</v>
      </c>
      <c r="R4026" s="8">
        <f t="shared" si="438"/>
        <v>42247.670104166667</v>
      </c>
      <c r="S4026" t="s">
        <v>8271</v>
      </c>
      <c r="T4026" t="str">
        <f t="shared" si="439"/>
        <v>theater</v>
      </c>
      <c r="U4026" t="str">
        <f t="shared" si="440"/>
        <v>plays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14">
        <f t="shared" si="434"/>
        <v>62.5</v>
      </c>
      <c r="N4027" t="b">
        <v>0</v>
      </c>
      <c r="O4027" s="5">
        <f t="shared" si="435"/>
        <v>0.05</v>
      </c>
      <c r="P4027" s="14">
        <f t="shared" si="436"/>
        <v>62.5</v>
      </c>
      <c r="Q4027" s="8">
        <f t="shared" si="437"/>
        <v>42151.237685185188</v>
      </c>
      <c r="R4027" s="8">
        <f t="shared" si="438"/>
        <v>42211.237685185188</v>
      </c>
      <c r="S4027" t="s">
        <v>8271</v>
      </c>
      <c r="T4027" t="str">
        <f t="shared" si="439"/>
        <v>theater</v>
      </c>
      <c r="U4027" t="str">
        <f t="shared" si="440"/>
        <v>plays</v>
      </c>
    </row>
    <row r="4028" spans="1:21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14" t="e">
        <f t="shared" si="434"/>
        <v>#DIV/0!</v>
      </c>
      <c r="N4028" t="b">
        <v>0</v>
      </c>
      <c r="O4028" s="5">
        <f t="shared" si="435"/>
        <v>0</v>
      </c>
      <c r="P4028" s="14" t="e">
        <f t="shared" si="436"/>
        <v>#DIV/0!</v>
      </c>
      <c r="Q4028" s="8">
        <f t="shared" si="437"/>
        <v>42282.655543981484</v>
      </c>
      <c r="R4028" s="8">
        <f t="shared" si="438"/>
        <v>42342.697210648148</v>
      </c>
      <c r="S4028" t="s">
        <v>8271</v>
      </c>
      <c r="T4028" t="str">
        <f t="shared" si="439"/>
        <v>theater</v>
      </c>
      <c r="U4028" t="str">
        <f t="shared" si="440"/>
        <v>plays</v>
      </c>
    </row>
    <row r="4029" spans="1:21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14">
        <f t="shared" si="434"/>
        <v>30.714285714285715</v>
      </c>
      <c r="N4029" t="b">
        <v>0</v>
      </c>
      <c r="O4029" s="5">
        <f t="shared" si="435"/>
        <v>7.166666666666667E-2</v>
      </c>
      <c r="P4029" s="14">
        <f t="shared" si="436"/>
        <v>30.714285714285715</v>
      </c>
      <c r="Q4029" s="8">
        <f t="shared" si="437"/>
        <v>42768.97084490741</v>
      </c>
      <c r="R4029" s="8">
        <f t="shared" si="438"/>
        <v>42789.041666666672</v>
      </c>
      <c r="S4029" t="s">
        <v>8271</v>
      </c>
      <c r="T4029" t="str">
        <f t="shared" si="439"/>
        <v>theater</v>
      </c>
      <c r="U4029" t="str">
        <f t="shared" si="440"/>
        <v>plays</v>
      </c>
    </row>
    <row r="4030" spans="1:21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14">
        <f t="shared" si="434"/>
        <v>51</v>
      </c>
      <c r="N4030" t="b">
        <v>0</v>
      </c>
      <c r="O4030" s="5">
        <f t="shared" si="435"/>
        <v>0.28050000000000003</v>
      </c>
      <c r="P4030" s="14">
        <f t="shared" si="436"/>
        <v>51</v>
      </c>
      <c r="Q4030" s="8">
        <f t="shared" si="437"/>
        <v>41765.938657407409</v>
      </c>
      <c r="R4030" s="8">
        <f t="shared" si="438"/>
        <v>41795.938657407409</v>
      </c>
      <c r="S4030" t="s">
        <v>8271</v>
      </c>
      <c r="T4030" t="str">
        <f t="shared" si="439"/>
        <v>theater</v>
      </c>
      <c r="U4030" t="str">
        <f t="shared" si="440"/>
        <v>plays</v>
      </c>
    </row>
    <row r="4031" spans="1:21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14" t="e">
        <f t="shared" si="434"/>
        <v>#DIV/0!</v>
      </c>
      <c r="N4031" t="b">
        <v>0</v>
      </c>
      <c r="O4031" s="5">
        <f t="shared" si="435"/>
        <v>0</v>
      </c>
      <c r="P4031" s="14" t="e">
        <f t="shared" si="436"/>
        <v>#DIV/0!</v>
      </c>
      <c r="Q4031" s="8">
        <f t="shared" si="437"/>
        <v>42322.025115740747</v>
      </c>
      <c r="R4031" s="8">
        <f t="shared" si="438"/>
        <v>42352.025115740747</v>
      </c>
      <c r="S4031" t="s">
        <v>8271</v>
      </c>
      <c r="T4031" t="str">
        <f t="shared" si="439"/>
        <v>theater</v>
      </c>
      <c r="U4031" t="str">
        <f t="shared" si="440"/>
        <v>plays</v>
      </c>
    </row>
    <row r="4032" spans="1:21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14">
        <f t="shared" si="434"/>
        <v>66.666666666666671</v>
      </c>
      <c r="N4032" t="b">
        <v>0</v>
      </c>
      <c r="O4032" s="5">
        <f t="shared" si="435"/>
        <v>0.16</v>
      </c>
      <c r="P4032" s="14">
        <f t="shared" si="436"/>
        <v>66.666666666666671</v>
      </c>
      <c r="Q4032" s="8">
        <f t="shared" si="437"/>
        <v>42374.655081018514</v>
      </c>
      <c r="R4032" s="8">
        <f t="shared" si="438"/>
        <v>42403.784027777772</v>
      </c>
      <c r="S4032" t="s">
        <v>8271</v>
      </c>
      <c r="T4032" t="str">
        <f t="shared" si="439"/>
        <v>theater</v>
      </c>
      <c r="U4032" t="str">
        <f t="shared" si="440"/>
        <v>plays</v>
      </c>
    </row>
    <row r="4033" spans="1:21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14" t="e">
        <f t="shared" si="434"/>
        <v>#DIV/0!</v>
      </c>
      <c r="N4033" t="b">
        <v>0</v>
      </c>
      <c r="O4033" s="5">
        <f t="shared" si="435"/>
        <v>0</v>
      </c>
      <c r="P4033" s="14" t="e">
        <f t="shared" si="436"/>
        <v>#DIV/0!</v>
      </c>
      <c r="Q4033" s="8">
        <f t="shared" si="437"/>
        <v>41941.585231481484</v>
      </c>
      <c r="R4033" s="8">
        <f t="shared" si="438"/>
        <v>41991.626898148148</v>
      </c>
      <c r="S4033" t="s">
        <v>8271</v>
      </c>
      <c r="T4033" t="str">
        <f t="shared" si="439"/>
        <v>theater</v>
      </c>
      <c r="U4033" t="str">
        <f t="shared" si="440"/>
        <v>plays</v>
      </c>
    </row>
    <row r="4034" spans="1:21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14">
        <f t="shared" ref="M4034:M4097" si="441">$E4034/$L4034</f>
        <v>59</v>
      </c>
      <c r="N4034" t="b">
        <v>0</v>
      </c>
      <c r="O4034" s="5">
        <f t="shared" ref="O4034:O4097" si="442">E4034/D4034</f>
        <v>6.8287037037037035E-2</v>
      </c>
      <c r="P4034" s="14">
        <f t="shared" ref="P4034:P4097" si="443">$E4034/$L4034</f>
        <v>59</v>
      </c>
      <c r="Q4034" s="8">
        <f t="shared" ref="Q4034:Q4097" si="444">(((J4034/60)/60)/24)+DATE(1970,1,1)</f>
        <v>42293.809212962966</v>
      </c>
      <c r="R4034" s="8">
        <f t="shared" ref="R4034:R4097" si="445">(((I4034/60)/60)/24)+DATE(1970,1,1)</f>
        <v>42353.85087962963</v>
      </c>
      <c r="S4034" t="s">
        <v>8271</v>
      </c>
      <c r="T4034" t="str">
        <f t="shared" ref="T4034:T4097" si="446">LEFT(S4034, SEARCH("/",S4034,1)-1)</f>
        <v>theater</v>
      </c>
      <c r="U4034" t="str">
        <f t="shared" ref="U4034:U4097" si="447">RIGHT(S4034,LEN(S4034)-SEARCH("/",S4034,1))</f>
        <v>plays</v>
      </c>
    </row>
    <row r="4035" spans="1:21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14">
        <f t="shared" si="441"/>
        <v>65.340319148936175</v>
      </c>
      <c r="N4035" t="b">
        <v>0</v>
      </c>
      <c r="O4035" s="5">
        <f t="shared" si="442"/>
        <v>0.25698702928870293</v>
      </c>
      <c r="P4035" s="14">
        <f t="shared" si="443"/>
        <v>65.340319148936175</v>
      </c>
      <c r="Q4035" s="8">
        <f t="shared" si="444"/>
        <v>42614.268796296295</v>
      </c>
      <c r="R4035" s="8">
        <f t="shared" si="445"/>
        <v>42645.375</v>
      </c>
      <c r="S4035" t="s">
        <v>8271</v>
      </c>
      <c r="T4035" t="str">
        <f t="shared" si="446"/>
        <v>theater</v>
      </c>
      <c r="U4035" t="str">
        <f t="shared" si="447"/>
        <v>plays</v>
      </c>
    </row>
    <row r="4036" spans="1:21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14">
        <f t="shared" si="441"/>
        <v>100</v>
      </c>
      <c r="N4036" t="b">
        <v>0</v>
      </c>
      <c r="O4036" s="5">
        <f t="shared" si="442"/>
        <v>1.4814814814814815E-2</v>
      </c>
      <c r="P4036" s="14">
        <f t="shared" si="443"/>
        <v>100</v>
      </c>
      <c r="Q4036" s="8">
        <f t="shared" si="444"/>
        <v>42067.947337962964</v>
      </c>
      <c r="R4036" s="8">
        <f t="shared" si="445"/>
        <v>42097.905671296292</v>
      </c>
      <c r="S4036" t="s">
        <v>8271</v>
      </c>
      <c r="T4036" t="str">
        <f t="shared" si="446"/>
        <v>theater</v>
      </c>
      <c r="U4036" t="str">
        <f t="shared" si="447"/>
        <v>plays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14">
        <f t="shared" si="441"/>
        <v>147.4</v>
      </c>
      <c r="N4037" t="b">
        <v>0</v>
      </c>
      <c r="O4037" s="5">
        <f t="shared" si="442"/>
        <v>0.36849999999999999</v>
      </c>
      <c r="P4037" s="14">
        <f t="shared" si="443"/>
        <v>147.4</v>
      </c>
      <c r="Q4037" s="8">
        <f t="shared" si="444"/>
        <v>41903.882951388885</v>
      </c>
      <c r="R4037" s="8">
        <f t="shared" si="445"/>
        <v>41933.882951388885</v>
      </c>
      <c r="S4037" t="s">
        <v>8271</v>
      </c>
      <c r="T4037" t="str">
        <f t="shared" si="446"/>
        <v>theater</v>
      </c>
      <c r="U4037" t="str">
        <f t="shared" si="447"/>
        <v>plays</v>
      </c>
    </row>
    <row r="4038" spans="1:21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14">
        <f t="shared" si="441"/>
        <v>166.05882352941177</v>
      </c>
      <c r="N4038" t="b">
        <v>0</v>
      </c>
      <c r="O4038" s="5">
        <f t="shared" si="442"/>
        <v>0.47049999999999997</v>
      </c>
      <c r="P4038" s="14">
        <f t="shared" si="443"/>
        <v>166.05882352941177</v>
      </c>
      <c r="Q4038" s="8">
        <f t="shared" si="444"/>
        <v>41804.937083333331</v>
      </c>
      <c r="R4038" s="8">
        <f t="shared" si="445"/>
        <v>41821.9375</v>
      </c>
      <c r="S4038" t="s">
        <v>8271</v>
      </c>
      <c r="T4038" t="str">
        <f t="shared" si="446"/>
        <v>theater</v>
      </c>
      <c r="U4038" t="str">
        <f t="shared" si="447"/>
        <v>plays</v>
      </c>
    </row>
    <row r="4039" spans="1:21" ht="28.8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14">
        <f t="shared" si="441"/>
        <v>40</v>
      </c>
      <c r="N4039" t="b">
        <v>0</v>
      </c>
      <c r="O4039" s="5">
        <f t="shared" si="442"/>
        <v>0.11428571428571428</v>
      </c>
      <c r="P4039" s="14">
        <f t="shared" si="443"/>
        <v>40</v>
      </c>
      <c r="Q4039" s="8">
        <f t="shared" si="444"/>
        <v>42497.070775462969</v>
      </c>
      <c r="R4039" s="8">
        <f t="shared" si="445"/>
        <v>42514.600694444445</v>
      </c>
      <c r="S4039" t="s">
        <v>8271</v>
      </c>
      <c r="T4039" t="str">
        <f t="shared" si="446"/>
        <v>theater</v>
      </c>
      <c r="U4039" t="str">
        <f t="shared" si="447"/>
        <v>plays</v>
      </c>
    </row>
    <row r="4040" spans="1:21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14">
        <f t="shared" si="441"/>
        <v>75.25</v>
      </c>
      <c r="N4040" t="b">
        <v>0</v>
      </c>
      <c r="O4040" s="5">
        <f t="shared" si="442"/>
        <v>0.12039999999999999</v>
      </c>
      <c r="P4040" s="14">
        <f t="shared" si="443"/>
        <v>75.25</v>
      </c>
      <c r="Q4040" s="8">
        <f t="shared" si="444"/>
        <v>41869.798726851855</v>
      </c>
      <c r="R4040" s="8">
        <f t="shared" si="445"/>
        <v>41929.798726851855</v>
      </c>
      <c r="S4040" t="s">
        <v>8271</v>
      </c>
      <c r="T4040" t="str">
        <f t="shared" si="446"/>
        <v>theater</v>
      </c>
      <c r="U4040" t="str">
        <f t="shared" si="447"/>
        <v>plays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14">
        <f t="shared" si="441"/>
        <v>60</v>
      </c>
      <c r="N4041" t="b">
        <v>0</v>
      </c>
      <c r="O4041" s="5">
        <f t="shared" si="442"/>
        <v>0.6</v>
      </c>
      <c r="P4041" s="14">
        <f t="shared" si="443"/>
        <v>60</v>
      </c>
      <c r="Q4041" s="8">
        <f t="shared" si="444"/>
        <v>42305.670914351853</v>
      </c>
      <c r="R4041" s="8">
        <f t="shared" si="445"/>
        <v>42339.249305555553</v>
      </c>
      <c r="S4041" t="s">
        <v>8271</v>
      </c>
      <c r="T4041" t="str">
        <f t="shared" si="446"/>
        <v>theater</v>
      </c>
      <c r="U4041" t="str">
        <f t="shared" si="447"/>
        <v>plays</v>
      </c>
    </row>
    <row r="4042" spans="1:21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14">
        <f t="shared" si="441"/>
        <v>1250</v>
      </c>
      <c r="N4042" t="b">
        <v>0</v>
      </c>
      <c r="O4042" s="5">
        <f t="shared" si="442"/>
        <v>0.3125</v>
      </c>
      <c r="P4042" s="14">
        <f t="shared" si="443"/>
        <v>1250</v>
      </c>
      <c r="Q4042" s="8">
        <f t="shared" si="444"/>
        <v>42144.231527777782</v>
      </c>
      <c r="R4042" s="8">
        <f t="shared" si="445"/>
        <v>42203.125</v>
      </c>
      <c r="S4042" t="s">
        <v>8271</v>
      </c>
      <c r="T4042" t="str">
        <f t="shared" si="446"/>
        <v>theater</v>
      </c>
      <c r="U4042" t="str">
        <f t="shared" si="447"/>
        <v>plays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14">
        <f t="shared" si="441"/>
        <v>10.5</v>
      </c>
      <c r="N4043" t="b">
        <v>0</v>
      </c>
      <c r="O4043" s="5">
        <f t="shared" si="442"/>
        <v>4.1999999999999997E-3</v>
      </c>
      <c r="P4043" s="14">
        <f t="shared" si="443"/>
        <v>10.5</v>
      </c>
      <c r="Q4043" s="8">
        <f t="shared" si="444"/>
        <v>42559.474004629628</v>
      </c>
      <c r="R4043" s="8">
        <f t="shared" si="445"/>
        <v>42619.474004629628</v>
      </c>
      <c r="S4043" t="s">
        <v>8271</v>
      </c>
      <c r="T4043" t="str">
        <f t="shared" si="446"/>
        <v>theater</v>
      </c>
      <c r="U4043" t="str">
        <f t="shared" si="447"/>
        <v>plays</v>
      </c>
    </row>
    <row r="4044" spans="1:21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14">
        <f t="shared" si="441"/>
        <v>7</v>
      </c>
      <c r="N4044" t="b">
        <v>0</v>
      </c>
      <c r="O4044" s="5">
        <f t="shared" si="442"/>
        <v>2.0999999999999999E-3</v>
      </c>
      <c r="P4044" s="14">
        <f t="shared" si="443"/>
        <v>7</v>
      </c>
      <c r="Q4044" s="8">
        <f t="shared" si="444"/>
        <v>41995.084074074075</v>
      </c>
      <c r="R4044" s="8">
        <f t="shared" si="445"/>
        <v>42024.802777777775</v>
      </c>
      <c r="S4044" t="s">
        <v>8271</v>
      </c>
      <c r="T4044" t="str">
        <f t="shared" si="446"/>
        <v>theater</v>
      </c>
      <c r="U4044" t="str">
        <f t="shared" si="447"/>
        <v>plays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14" t="e">
        <f t="shared" si="441"/>
        <v>#DIV/0!</v>
      </c>
      <c r="N4045" t="b">
        <v>0</v>
      </c>
      <c r="O4045" s="5">
        <f t="shared" si="442"/>
        <v>0</v>
      </c>
      <c r="P4045" s="14" t="e">
        <f t="shared" si="443"/>
        <v>#DIV/0!</v>
      </c>
      <c r="Q4045" s="8">
        <f t="shared" si="444"/>
        <v>41948.957465277781</v>
      </c>
      <c r="R4045" s="8">
        <f t="shared" si="445"/>
        <v>41963.957465277781</v>
      </c>
      <c r="S4045" t="s">
        <v>8271</v>
      </c>
      <c r="T4045" t="str">
        <f t="shared" si="446"/>
        <v>theater</v>
      </c>
      <c r="U4045" t="str">
        <f t="shared" si="447"/>
        <v>plays</v>
      </c>
    </row>
    <row r="4046" spans="1:21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14">
        <f t="shared" si="441"/>
        <v>56.25</v>
      </c>
      <c r="N4046" t="b">
        <v>0</v>
      </c>
      <c r="O4046" s="5">
        <f t="shared" si="442"/>
        <v>0.375</v>
      </c>
      <c r="P4046" s="14">
        <f t="shared" si="443"/>
        <v>56.25</v>
      </c>
      <c r="Q4046" s="8">
        <f t="shared" si="444"/>
        <v>42074.219699074078</v>
      </c>
      <c r="R4046" s="8">
        <f t="shared" si="445"/>
        <v>42104.208333333328</v>
      </c>
      <c r="S4046" t="s">
        <v>8271</v>
      </c>
      <c r="T4046" t="str">
        <f t="shared" si="446"/>
        <v>theater</v>
      </c>
      <c r="U4046" t="str">
        <f t="shared" si="447"/>
        <v>plays</v>
      </c>
    </row>
    <row r="4047" spans="1:21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14">
        <f t="shared" si="441"/>
        <v>1</v>
      </c>
      <c r="N4047" t="b">
        <v>0</v>
      </c>
      <c r="O4047" s="5">
        <f t="shared" si="442"/>
        <v>2.0000000000000001E-4</v>
      </c>
      <c r="P4047" s="14">
        <f t="shared" si="443"/>
        <v>1</v>
      </c>
      <c r="Q4047" s="8">
        <f t="shared" si="444"/>
        <v>41842.201261574075</v>
      </c>
      <c r="R4047" s="8">
        <f t="shared" si="445"/>
        <v>41872.201261574075</v>
      </c>
      <c r="S4047" t="s">
        <v>8271</v>
      </c>
      <c r="T4047" t="str">
        <f t="shared" si="446"/>
        <v>theater</v>
      </c>
      <c r="U4047" t="str">
        <f t="shared" si="447"/>
        <v>plays</v>
      </c>
    </row>
    <row r="4048" spans="1:21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14">
        <f t="shared" si="441"/>
        <v>38.333333333333336</v>
      </c>
      <c r="N4048" t="b">
        <v>0</v>
      </c>
      <c r="O4048" s="5">
        <f t="shared" si="442"/>
        <v>8.2142857142857142E-2</v>
      </c>
      <c r="P4048" s="14">
        <f t="shared" si="443"/>
        <v>38.333333333333336</v>
      </c>
      <c r="Q4048" s="8">
        <f t="shared" si="444"/>
        <v>41904.650578703702</v>
      </c>
      <c r="R4048" s="8">
        <f t="shared" si="445"/>
        <v>41934.650578703702</v>
      </c>
      <c r="S4048" t="s">
        <v>8271</v>
      </c>
      <c r="T4048" t="str">
        <f t="shared" si="446"/>
        <v>theater</v>
      </c>
      <c r="U4048" t="str">
        <f t="shared" si="447"/>
        <v>plays</v>
      </c>
    </row>
    <row r="4049" spans="1:21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14">
        <f t="shared" si="441"/>
        <v>27.5</v>
      </c>
      <c r="N4049" t="b">
        <v>0</v>
      </c>
      <c r="O4049" s="5">
        <f t="shared" si="442"/>
        <v>2.1999999999999999E-2</v>
      </c>
      <c r="P4049" s="14">
        <f t="shared" si="443"/>
        <v>27.5</v>
      </c>
      <c r="Q4049" s="8">
        <f t="shared" si="444"/>
        <v>41991.022488425922</v>
      </c>
      <c r="R4049" s="8">
        <f t="shared" si="445"/>
        <v>42015.041666666672</v>
      </c>
      <c r="S4049" t="s">
        <v>8271</v>
      </c>
      <c r="T4049" t="str">
        <f t="shared" si="446"/>
        <v>theater</v>
      </c>
      <c r="U4049" t="str">
        <f t="shared" si="447"/>
        <v>plays</v>
      </c>
    </row>
    <row r="4050" spans="1:21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14">
        <f t="shared" si="441"/>
        <v>32.978021978021978</v>
      </c>
      <c r="N4050" t="b">
        <v>0</v>
      </c>
      <c r="O4050" s="5">
        <f t="shared" si="442"/>
        <v>0.17652941176470588</v>
      </c>
      <c r="P4050" s="14">
        <f t="shared" si="443"/>
        <v>32.978021978021978</v>
      </c>
      <c r="Q4050" s="8">
        <f t="shared" si="444"/>
        <v>42436.509108796294</v>
      </c>
      <c r="R4050" s="8">
        <f t="shared" si="445"/>
        <v>42471.467442129629</v>
      </c>
      <c r="S4050" t="s">
        <v>8271</v>
      </c>
      <c r="T4050" t="str">
        <f t="shared" si="446"/>
        <v>theater</v>
      </c>
      <c r="U4050" t="str">
        <f t="shared" si="447"/>
        <v>plays</v>
      </c>
    </row>
    <row r="4051" spans="1:21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14">
        <f t="shared" si="441"/>
        <v>16</v>
      </c>
      <c r="N4051" t="b">
        <v>0</v>
      </c>
      <c r="O4051" s="5">
        <f t="shared" si="442"/>
        <v>8.0000000000000004E-4</v>
      </c>
      <c r="P4051" s="14">
        <f t="shared" si="443"/>
        <v>16</v>
      </c>
      <c r="Q4051" s="8">
        <f t="shared" si="444"/>
        <v>42169.958506944444</v>
      </c>
      <c r="R4051" s="8">
        <f t="shared" si="445"/>
        <v>42199.958506944444</v>
      </c>
      <c r="S4051" t="s">
        <v>8271</v>
      </c>
      <c r="T4051" t="str">
        <f t="shared" si="446"/>
        <v>theater</v>
      </c>
      <c r="U4051" t="str">
        <f t="shared" si="447"/>
        <v>plays</v>
      </c>
    </row>
    <row r="4052" spans="1:21" ht="28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14">
        <f t="shared" si="441"/>
        <v>1</v>
      </c>
      <c r="N4052" t="b">
        <v>0</v>
      </c>
      <c r="O4052" s="5">
        <f t="shared" si="442"/>
        <v>6.6666666666666664E-4</v>
      </c>
      <c r="P4052" s="14">
        <f t="shared" si="443"/>
        <v>1</v>
      </c>
      <c r="Q4052" s="8">
        <f t="shared" si="444"/>
        <v>41905.636469907404</v>
      </c>
      <c r="R4052" s="8">
        <f t="shared" si="445"/>
        <v>41935.636469907404</v>
      </c>
      <c r="S4052" t="s">
        <v>8271</v>
      </c>
      <c r="T4052" t="str">
        <f t="shared" si="446"/>
        <v>theater</v>
      </c>
      <c r="U4052" t="str">
        <f t="shared" si="447"/>
        <v>plays</v>
      </c>
    </row>
    <row r="4053" spans="1:21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14" t="e">
        <f t="shared" si="441"/>
        <v>#DIV/0!</v>
      </c>
      <c r="N4053" t="b">
        <v>0</v>
      </c>
      <c r="O4053" s="5">
        <f t="shared" si="442"/>
        <v>0</v>
      </c>
      <c r="P4053" s="14" t="e">
        <f t="shared" si="443"/>
        <v>#DIV/0!</v>
      </c>
      <c r="Q4053" s="8">
        <f t="shared" si="444"/>
        <v>41761.810150462967</v>
      </c>
      <c r="R4053" s="8">
        <f t="shared" si="445"/>
        <v>41768.286805555559</v>
      </c>
      <c r="S4053" t="s">
        <v>8271</v>
      </c>
      <c r="T4053" t="str">
        <f t="shared" si="446"/>
        <v>theater</v>
      </c>
      <c r="U4053" t="str">
        <f t="shared" si="447"/>
        <v>plays</v>
      </c>
    </row>
    <row r="4054" spans="1:21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14">
        <f t="shared" si="441"/>
        <v>86.615384615384613</v>
      </c>
      <c r="N4054" t="b">
        <v>0</v>
      </c>
      <c r="O4054" s="5">
        <f t="shared" si="442"/>
        <v>0.37533333333333335</v>
      </c>
      <c r="P4054" s="14">
        <f t="shared" si="443"/>
        <v>86.615384615384613</v>
      </c>
      <c r="Q4054" s="8">
        <f t="shared" si="444"/>
        <v>41865.878657407404</v>
      </c>
      <c r="R4054" s="8">
        <f t="shared" si="445"/>
        <v>41925.878657407404</v>
      </c>
      <c r="S4054" t="s">
        <v>8271</v>
      </c>
      <c r="T4054" t="str">
        <f t="shared" si="446"/>
        <v>theater</v>
      </c>
      <c r="U4054" t="str">
        <f t="shared" si="447"/>
        <v>plays</v>
      </c>
    </row>
    <row r="4055" spans="1:21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14">
        <f t="shared" si="441"/>
        <v>55</v>
      </c>
      <c r="N4055" t="b">
        <v>0</v>
      </c>
      <c r="O4055" s="5">
        <f t="shared" si="442"/>
        <v>0.22</v>
      </c>
      <c r="P4055" s="14">
        <f t="shared" si="443"/>
        <v>55</v>
      </c>
      <c r="Q4055" s="8">
        <f t="shared" si="444"/>
        <v>41928.690138888887</v>
      </c>
      <c r="R4055" s="8">
        <f t="shared" si="445"/>
        <v>41958.833333333328</v>
      </c>
      <c r="S4055" t="s">
        <v>8271</v>
      </c>
      <c r="T4055" t="str">
        <f t="shared" si="446"/>
        <v>theater</v>
      </c>
      <c r="U4055" t="str">
        <f t="shared" si="447"/>
        <v>plays</v>
      </c>
    </row>
    <row r="4056" spans="1:21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14" t="e">
        <f t="shared" si="441"/>
        <v>#DIV/0!</v>
      </c>
      <c r="N4056" t="b">
        <v>0</v>
      </c>
      <c r="O4056" s="5">
        <f t="shared" si="442"/>
        <v>0</v>
      </c>
      <c r="P4056" s="14" t="e">
        <f t="shared" si="443"/>
        <v>#DIV/0!</v>
      </c>
      <c r="Q4056" s="8">
        <f t="shared" si="444"/>
        <v>42613.841261574074</v>
      </c>
      <c r="R4056" s="8">
        <f t="shared" si="445"/>
        <v>42644.166666666672</v>
      </c>
      <c r="S4056" t="s">
        <v>8271</v>
      </c>
      <c r="T4056" t="str">
        <f t="shared" si="446"/>
        <v>theater</v>
      </c>
      <c r="U4056" t="str">
        <f t="shared" si="447"/>
        <v>plays</v>
      </c>
    </row>
    <row r="4057" spans="1:21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14">
        <f t="shared" si="441"/>
        <v>41.952380952380949</v>
      </c>
      <c r="N4057" t="b">
        <v>0</v>
      </c>
      <c r="O4057" s="5">
        <f t="shared" si="442"/>
        <v>0.1762</v>
      </c>
      <c r="P4057" s="14">
        <f t="shared" si="443"/>
        <v>41.952380952380949</v>
      </c>
      <c r="Q4057" s="8">
        <f t="shared" si="444"/>
        <v>41779.648506944446</v>
      </c>
      <c r="R4057" s="8">
        <f t="shared" si="445"/>
        <v>41809.648506944446</v>
      </c>
      <c r="S4057" t="s">
        <v>8271</v>
      </c>
      <c r="T4057" t="str">
        <f t="shared" si="446"/>
        <v>theater</v>
      </c>
      <c r="U4057" t="str">
        <f t="shared" si="447"/>
        <v>plays</v>
      </c>
    </row>
    <row r="4058" spans="1:21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14">
        <f t="shared" si="441"/>
        <v>88.333333333333329</v>
      </c>
      <c r="N4058" t="b">
        <v>0</v>
      </c>
      <c r="O4058" s="5">
        <f t="shared" si="442"/>
        <v>0.53</v>
      </c>
      <c r="P4058" s="14">
        <f t="shared" si="443"/>
        <v>88.333333333333329</v>
      </c>
      <c r="Q4058" s="8">
        <f t="shared" si="444"/>
        <v>42534.933321759265</v>
      </c>
      <c r="R4058" s="8">
        <f t="shared" si="445"/>
        <v>42554.832638888889</v>
      </c>
      <c r="S4058" t="s">
        <v>8271</v>
      </c>
      <c r="T4058" t="str">
        <f t="shared" si="446"/>
        <v>theater</v>
      </c>
      <c r="U4058" t="str">
        <f t="shared" si="447"/>
        <v>plays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14">
        <f t="shared" si="441"/>
        <v>129.16666666666666</v>
      </c>
      <c r="N4059" t="b">
        <v>0</v>
      </c>
      <c r="O4059" s="5">
        <f t="shared" si="442"/>
        <v>0.22142857142857142</v>
      </c>
      <c r="P4059" s="14">
        <f t="shared" si="443"/>
        <v>129.16666666666666</v>
      </c>
      <c r="Q4059" s="8">
        <f t="shared" si="444"/>
        <v>42310.968518518523</v>
      </c>
      <c r="R4059" s="8">
        <f t="shared" si="445"/>
        <v>42333.958333333328</v>
      </c>
      <c r="S4059" t="s">
        <v>8271</v>
      </c>
      <c r="T4059" t="str">
        <f t="shared" si="446"/>
        <v>theater</v>
      </c>
      <c r="U4059" t="str">
        <f t="shared" si="447"/>
        <v>plays</v>
      </c>
    </row>
    <row r="4060" spans="1:21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14">
        <f t="shared" si="441"/>
        <v>23.75</v>
      </c>
      <c r="N4060" t="b">
        <v>0</v>
      </c>
      <c r="O4060" s="5">
        <f t="shared" si="442"/>
        <v>2.5333333333333333E-2</v>
      </c>
      <c r="P4060" s="14">
        <f t="shared" si="443"/>
        <v>23.75</v>
      </c>
      <c r="Q4060" s="8">
        <f t="shared" si="444"/>
        <v>42446.060694444444</v>
      </c>
      <c r="R4060" s="8">
        <f t="shared" si="445"/>
        <v>42461.165972222225</v>
      </c>
      <c r="S4060" t="s">
        <v>8271</v>
      </c>
      <c r="T4060" t="str">
        <f t="shared" si="446"/>
        <v>theater</v>
      </c>
      <c r="U4060" t="str">
        <f t="shared" si="447"/>
        <v>plays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14">
        <f t="shared" si="441"/>
        <v>35.714285714285715</v>
      </c>
      <c r="N4061" t="b">
        <v>0</v>
      </c>
      <c r="O4061" s="5">
        <f t="shared" si="442"/>
        <v>2.5000000000000001E-2</v>
      </c>
      <c r="P4061" s="14">
        <f t="shared" si="443"/>
        <v>35.714285714285715</v>
      </c>
      <c r="Q4061" s="8">
        <f t="shared" si="444"/>
        <v>41866.640648148146</v>
      </c>
      <c r="R4061" s="8">
        <f t="shared" si="445"/>
        <v>41898.125</v>
      </c>
      <c r="S4061" t="s">
        <v>8271</v>
      </c>
      <c r="T4061" t="str">
        <f t="shared" si="446"/>
        <v>theater</v>
      </c>
      <c r="U4061" t="str">
        <f t="shared" si="447"/>
        <v>plays</v>
      </c>
    </row>
    <row r="4062" spans="1:21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14">
        <f t="shared" si="441"/>
        <v>57</v>
      </c>
      <c r="N4062" t="b">
        <v>0</v>
      </c>
      <c r="O4062" s="5">
        <f t="shared" si="442"/>
        <v>2.8500000000000001E-2</v>
      </c>
      <c r="P4062" s="14">
        <f t="shared" si="443"/>
        <v>57</v>
      </c>
      <c r="Q4062" s="8">
        <f t="shared" si="444"/>
        <v>41779.695092592592</v>
      </c>
      <c r="R4062" s="8">
        <f t="shared" si="445"/>
        <v>41813.666666666664</v>
      </c>
      <c r="S4062" t="s">
        <v>8271</v>
      </c>
      <c r="T4062" t="str">
        <f t="shared" si="446"/>
        <v>theater</v>
      </c>
      <c r="U4062" t="str">
        <f t="shared" si="447"/>
        <v>plays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14" t="e">
        <f t="shared" si="441"/>
        <v>#DIV/0!</v>
      </c>
      <c r="N4063" t="b">
        <v>0</v>
      </c>
      <c r="O4063" s="5">
        <f t="shared" si="442"/>
        <v>0</v>
      </c>
      <c r="P4063" s="14" t="e">
        <f t="shared" si="443"/>
        <v>#DIV/0!</v>
      </c>
      <c r="Q4063" s="8">
        <f t="shared" si="444"/>
        <v>42421.141469907408</v>
      </c>
      <c r="R4063" s="8">
        <f t="shared" si="445"/>
        <v>42481.099803240737</v>
      </c>
      <c r="S4063" t="s">
        <v>8271</v>
      </c>
      <c r="T4063" t="str">
        <f t="shared" si="446"/>
        <v>theater</v>
      </c>
      <c r="U4063" t="str">
        <f t="shared" si="447"/>
        <v>plays</v>
      </c>
    </row>
    <row r="4064" spans="1:21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14">
        <f t="shared" si="441"/>
        <v>163.33333333333334</v>
      </c>
      <c r="N4064" t="b">
        <v>0</v>
      </c>
      <c r="O4064" s="5">
        <f t="shared" si="442"/>
        <v>2.4500000000000001E-2</v>
      </c>
      <c r="P4064" s="14">
        <f t="shared" si="443"/>
        <v>163.33333333333334</v>
      </c>
      <c r="Q4064" s="8">
        <f t="shared" si="444"/>
        <v>42523.739212962959</v>
      </c>
      <c r="R4064" s="8">
        <f t="shared" si="445"/>
        <v>42553.739212962959</v>
      </c>
      <c r="S4064" t="s">
        <v>8271</v>
      </c>
      <c r="T4064" t="str">
        <f t="shared" si="446"/>
        <v>theater</v>
      </c>
      <c r="U4064" t="str">
        <f t="shared" si="447"/>
        <v>plays</v>
      </c>
    </row>
    <row r="4065" spans="1:21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14">
        <f t="shared" si="441"/>
        <v>15</v>
      </c>
      <c r="N4065" t="b">
        <v>0</v>
      </c>
      <c r="O4065" s="5">
        <f t="shared" si="442"/>
        <v>1.4210526315789474E-2</v>
      </c>
      <c r="P4065" s="14">
        <f t="shared" si="443"/>
        <v>15</v>
      </c>
      <c r="Q4065" s="8">
        <f t="shared" si="444"/>
        <v>41787.681527777779</v>
      </c>
      <c r="R4065" s="8">
        <f t="shared" si="445"/>
        <v>41817.681527777779</v>
      </c>
      <c r="S4065" t="s">
        <v>8271</v>
      </c>
      <c r="T4065" t="str">
        <f t="shared" si="446"/>
        <v>theater</v>
      </c>
      <c r="U4065" t="str">
        <f t="shared" si="447"/>
        <v>plays</v>
      </c>
    </row>
    <row r="4066" spans="1:21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14">
        <f t="shared" si="441"/>
        <v>64.166666666666671</v>
      </c>
      <c r="N4066" t="b">
        <v>0</v>
      </c>
      <c r="O4066" s="5">
        <f t="shared" si="442"/>
        <v>0.1925</v>
      </c>
      <c r="P4066" s="14">
        <f t="shared" si="443"/>
        <v>64.166666666666671</v>
      </c>
      <c r="Q4066" s="8">
        <f t="shared" si="444"/>
        <v>42093.588263888887</v>
      </c>
      <c r="R4066" s="8">
        <f t="shared" si="445"/>
        <v>42123.588263888887</v>
      </c>
      <c r="S4066" t="s">
        <v>8271</v>
      </c>
      <c r="T4066" t="str">
        <f t="shared" si="446"/>
        <v>theater</v>
      </c>
      <c r="U4066" t="str">
        <f t="shared" si="447"/>
        <v>plays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14">
        <f t="shared" si="441"/>
        <v>6.75</v>
      </c>
      <c r="N4067" t="b">
        <v>0</v>
      </c>
      <c r="O4067" s="5">
        <f t="shared" si="442"/>
        <v>6.7499999999999999E-3</v>
      </c>
      <c r="P4067" s="14">
        <f t="shared" si="443"/>
        <v>6.75</v>
      </c>
      <c r="Q4067" s="8">
        <f t="shared" si="444"/>
        <v>41833.951516203706</v>
      </c>
      <c r="R4067" s="8">
        <f t="shared" si="445"/>
        <v>41863.951516203706</v>
      </c>
      <c r="S4067" t="s">
        <v>8271</v>
      </c>
      <c r="T4067" t="str">
        <f t="shared" si="446"/>
        <v>theater</v>
      </c>
      <c r="U4067" t="str">
        <f t="shared" si="447"/>
        <v>plays</v>
      </c>
    </row>
    <row r="4068" spans="1:21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14">
        <f t="shared" si="441"/>
        <v>25</v>
      </c>
      <c r="N4068" t="b">
        <v>0</v>
      </c>
      <c r="O4068" s="5">
        <f t="shared" si="442"/>
        <v>1.6666666666666668E-3</v>
      </c>
      <c r="P4068" s="14">
        <f t="shared" si="443"/>
        <v>25</v>
      </c>
      <c r="Q4068" s="8">
        <f t="shared" si="444"/>
        <v>42479.039212962962</v>
      </c>
      <c r="R4068" s="8">
        <f t="shared" si="445"/>
        <v>42509.039212962962</v>
      </c>
      <c r="S4068" t="s">
        <v>8271</v>
      </c>
      <c r="T4068" t="str">
        <f t="shared" si="446"/>
        <v>theater</v>
      </c>
      <c r="U4068" t="str">
        <f t="shared" si="447"/>
        <v>plays</v>
      </c>
    </row>
    <row r="4069" spans="1:21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14">
        <f t="shared" si="441"/>
        <v>179.11764705882354</v>
      </c>
      <c r="N4069" t="b">
        <v>0</v>
      </c>
      <c r="O4069" s="5">
        <f t="shared" si="442"/>
        <v>0.60899999999999999</v>
      </c>
      <c r="P4069" s="14">
        <f t="shared" si="443"/>
        <v>179.11764705882354</v>
      </c>
      <c r="Q4069" s="8">
        <f t="shared" si="444"/>
        <v>42235.117476851854</v>
      </c>
      <c r="R4069" s="8">
        <f t="shared" si="445"/>
        <v>42275.117476851854</v>
      </c>
      <c r="S4069" t="s">
        <v>8271</v>
      </c>
      <c r="T4069" t="str">
        <f t="shared" si="446"/>
        <v>theater</v>
      </c>
      <c r="U4069" t="str">
        <f t="shared" si="447"/>
        <v>plays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14">
        <f t="shared" si="441"/>
        <v>34.950000000000003</v>
      </c>
      <c r="N4070" t="b">
        <v>0</v>
      </c>
      <c r="O4070" s="5">
        <f t="shared" si="442"/>
        <v>0.01</v>
      </c>
      <c r="P4070" s="14">
        <f t="shared" si="443"/>
        <v>34.950000000000003</v>
      </c>
      <c r="Q4070" s="8">
        <f t="shared" si="444"/>
        <v>42718.963599537034</v>
      </c>
      <c r="R4070" s="8">
        <f t="shared" si="445"/>
        <v>42748.961805555555</v>
      </c>
      <c r="S4070" t="s">
        <v>8271</v>
      </c>
      <c r="T4070" t="str">
        <f t="shared" si="446"/>
        <v>theater</v>
      </c>
      <c r="U4070" t="str">
        <f t="shared" si="447"/>
        <v>plays</v>
      </c>
    </row>
    <row r="4071" spans="1:21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14">
        <f t="shared" si="441"/>
        <v>33.07692307692308</v>
      </c>
      <c r="N4071" t="b">
        <v>0</v>
      </c>
      <c r="O4071" s="5">
        <f t="shared" si="442"/>
        <v>0.34399999999999997</v>
      </c>
      <c r="P4071" s="14">
        <f t="shared" si="443"/>
        <v>33.07692307692308</v>
      </c>
      <c r="Q4071" s="8">
        <f t="shared" si="444"/>
        <v>42022.661527777775</v>
      </c>
      <c r="R4071" s="8">
        <f t="shared" si="445"/>
        <v>42063.5</v>
      </c>
      <c r="S4071" t="s">
        <v>8271</v>
      </c>
      <c r="T4071" t="str">
        <f t="shared" si="446"/>
        <v>theater</v>
      </c>
      <c r="U4071" t="str">
        <f t="shared" si="447"/>
        <v>plays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14">
        <f t="shared" si="441"/>
        <v>27.5</v>
      </c>
      <c r="N4072" t="b">
        <v>0</v>
      </c>
      <c r="O4072" s="5">
        <f t="shared" si="442"/>
        <v>0.16500000000000001</v>
      </c>
      <c r="P4072" s="14">
        <f t="shared" si="443"/>
        <v>27.5</v>
      </c>
      <c r="Q4072" s="8">
        <f t="shared" si="444"/>
        <v>42031.666898148149</v>
      </c>
      <c r="R4072" s="8">
        <f t="shared" si="445"/>
        <v>42064.125</v>
      </c>
      <c r="S4072" t="s">
        <v>8271</v>
      </c>
      <c r="T4072" t="str">
        <f t="shared" si="446"/>
        <v>theater</v>
      </c>
      <c r="U4072" t="str">
        <f t="shared" si="447"/>
        <v>plays</v>
      </c>
    </row>
    <row r="4073" spans="1:21" ht="28.8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14" t="e">
        <f t="shared" si="441"/>
        <v>#DIV/0!</v>
      </c>
      <c r="N4073" t="b">
        <v>0</v>
      </c>
      <c r="O4073" s="5">
        <f t="shared" si="442"/>
        <v>0</v>
      </c>
      <c r="P4073" s="14" t="e">
        <f t="shared" si="443"/>
        <v>#DIV/0!</v>
      </c>
      <c r="Q4073" s="8">
        <f t="shared" si="444"/>
        <v>42700.804756944446</v>
      </c>
      <c r="R4073" s="8">
        <f t="shared" si="445"/>
        <v>42730.804756944446</v>
      </c>
      <c r="S4073" t="s">
        <v>8271</v>
      </c>
      <c r="T4073" t="str">
        <f t="shared" si="446"/>
        <v>theater</v>
      </c>
      <c r="U4073" t="str">
        <f t="shared" si="447"/>
        <v>plays</v>
      </c>
    </row>
    <row r="4074" spans="1:21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14">
        <f t="shared" si="441"/>
        <v>2</v>
      </c>
      <c r="N4074" t="b">
        <v>0</v>
      </c>
      <c r="O4074" s="5">
        <f t="shared" si="442"/>
        <v>4.0000000000000001E-3</v>
      </c>
      <c r="P4074" s="14">
        <f t="shared" si="443"/>
        <v>2</v>
      </c>
      <c r="Q4074" s="8">
        <f t="shared" si="444"/>
        <v>41812.77443287037</v>
      </c>
      <c r="R4074" s="8">
        <f t="shared" si="445"/>
        <v>41872.77443287037</v>
      </c>
      <c r="S4074" t="s">
        <v>8271</v>
      </c>
      <c r="T4074" t="str">
        <f t="shared" si="446"/>
        <v>theater</v>
      </c>
      <c r="U4074" t="str">
        <f t="shared" si="447"/>
        <v>plays</v>
      </c>
    </row>
    <row r="4075" spans="1:21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14">
        <f t="shared" si="441"/>
        <v>18.5</v>
      </c>
      <c r="N4075" t="b">
        <v>0</v>
      </c>
      <c r="O4075" s="5">
        <f t="shared" si="442"/>
        <v>1.0571428571428572E-2</v>
      </c>
      <c r="P4075" s="14">
        <f t="shared" si="443"/>
        <v>18.5</v>
      </c>
      <c r="Q4075" s="8">
        <f t="shared" si="444"/>
        <v>42078.34520833334</v>
      </c>
      <c r="R4075" s="8">
        <f t="shared" si="445"/>
        <v>42133.166666666672</v>
      </c>
      <c r="S4075" t="s">
        <v>8271</v>
      </c>
      <c r="T4075" t="str">
        <f t="shared" si="446"/>
        <v>theater</v>
      </c>
      <c r="U4075" t="str">
        <f t="shared" si="447"/>
        <v>plays</v>
      </c>
    </row>
    <row r="4076" spans="1:21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14">
        <f t="shared" si="441"/>
        <v>35</v>
      </c>
      <c r="N4076" t="b">
        <v>0</v>
      </c>
      <c r="O4076" s="5">
        <f t="shared" si="442"/>
        <v>0.26727272727272727</v>
      </c>
      <c r="P4076" s="14">
        <f t="shared" si="443"/>
        <v>35</v>
      </c>
      <c r="Q4076" s="8">
        <f t="shared" si="444"/>
        <v>42283.552951388891</v>
      </c>
      <c r="R4076" s="8">
        <f t="shared" si="445"/>
        <v>42313.594618055555</v>
      </c>
      <c r="S4076" t="s">
        <v>8271</v>
      </c>
      <c r="T4076" t="str">
        <f t="shared" si="446"/>
        <v>theater</v>
      </c>
      <c r="U4076" t="str">
        <f t="shared" si="447"/>
        <v>plays</v>
      </c>
    </row>
    <row r="4077" spans="1:21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14">
        <f t="shared" si="441"/>
        <v>44.307692307692307</v>
      </c>
      <c r="N4077" t="b">
        <v>0</v>
      </c>
      <c r="O4077" s="5">
        <f t="shared" si="442"/>
        <v>0.28799999999999998</v>
      </c>
      <c r="P4077" s="14">
        <f t="shared" si="443"/>
        <v>44.307692307692307</v>
      </c>
      <c r="Q4077" s="8">
        <f t="shared" si="444"/>
        <v>41779.045937499999</v>
      </c>
      <c r="R4077" s="8">
        <f t="shared" si="445"/>
        <v>41820.727777777778</v>
      </c>
      <c r="S4077" t="s">
        <v>8271</v>
      </c>
      <c r="T4077" t="str">
        <f t="shared" si="446"/>
        <v>theater</v>
      </c>
      <c r="U4077" t="str">
        <f t="shared" si="447"/>
        <v>plays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14" t="e">
        <f t="shared" si="441"/>
        <v>#DIV/0!</v>
      </c>
      <c r="N4078" t="b">
        <v>0</v>
      </c>
      <c r="O4078" s="5">
        <f t="shared" si="442"/>
        <v>0</v>
      </c>
      <c r="P4078" s="14" t="e">
        <f t="shared" si="443"/>
        <v>#DIV/0!</v>
      </c>
      <c r="Q4078" s="8">
        <f t="shared" si="444"/>
        <v>41905.795706018522</v>
      </c>
      <c r="R4078" s="8">
        <f t="shared" si="445"/>
        <v>41933.82708333333</v>
      </c>
      <c r="S4078" t="s">
        <v>8271</v>
      </c>
      <c r="T4078" t="str">
        <f t="shared" si="446"/>
        <v>theater</v>
      </c>
      <c r="U4078" t="str">
        <f t="shared" si="447"/>
        <v>plays</v>
      </c>
    </row>
    <row r="4079" spans="1:21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14">
        <f t="shared" si="441"/>
        <v>222.5</v>
      </c>
      <c r="N4079" t="b">
        <v>0</v>
      </c>
      <c r="O4079" s="5">
        <f t="shared" si="442"/>
        <v>8.8999999999999996E-2</v>
      </c>
      <c r="P4079" s="14">
        <f t="shared" si="443"/>
        <v>222.5</v>
      </c>
      <c r="Q4079" s="8">
        <f t="shared" si="444"/>
        <v>42695.7105787037</v>
      </c>
      <c r="R4079" s="8">
        <f t="shared" si="445"/>
        <v>42725.7105787037</v>
      </c>
      <c r="S4079" t="s">
        <v>8271</v>
      </c>
      <c r="T4079" t="str">
        <f t="shared" si="446"/>
        <v>theater</v>
      </c>
      <c r="U4079" t="str">
        <f t="shared" si="447"/>
        <v>plays</v>
      </c>
    </row>
    <row r="4080" spans="1:21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14" t="e">
        <f t="shared" si="441"/>
        <v>#DIV/0!</v>
      </c>
      <c r="N4080" t="b">
        <v>0</v>
      </c>
      <c r="O4080" s="5">
        <f t="shared" si="442"/>
        <v>0</v>
      </c>
      <c r="P4080" s="14" t="e">
        <f t="shared" si="443"/>
        <v>#DIV/0!</v>
      </c>
      <c r="Q4080" s="8">
        <f t="shared" si="444"/>
        <v>42732.787523148145</v>
      </c>
      <c r="R4080" s="8">
        <f t="shared" si="445"/>
        <v>42762.787523148145</v>
      </c>
      <c r="S4080" t="s">
        <v>8271</v>
      </c>
      <c r="T4080" t="str">
        <f t="shared" si="446"/>
        <v>theater</v>
      </c>
      <c r="U4080" t="str">
        <f t="shared" si="447"/>
        <v>plays</v>
      </c>
    </row>
    <row r="4081" spans="1:21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14">
        <f t="shared" si="441"/>
        <v>5</v>
      </c>
      <c r="N4081" t="b">
        <v>0</v>
      </c>
      <c r="O4081" s="5">
        <f t="shared" si="442"/>
        <v>1.6666666666666668E-3</v>
      </c>
      <c r="P4081" s="14">
        <f t="shared" si="443"/>
        <v>5</v>
      </c>
      <c r="Q4081" s="8">
        <f t="shared" si="444"/>
        <v>42510.938900462963</v>
      </c>
      <c r="R4081" s="8">
        <f t="shared" si="445"/>
        <v>42540.938900462963</v>
      </c>
      <c r="S4081" t="s">
        <v>8271</v>
      </c>
      <c r="T4081" t="str">
        <f t="shared" si="446"/>
        <v>theater</v>
      </c>
      <c r="U4081" t="str">
        <f t="shared" si="447"/>
        <v>plays</v>
      </c>
    </row>
    <row r="4082" spans="1:21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14" t="e">
        <f t="shared" si="441"/>
        <v>#DIV/0!</v>
      </c>
      <c r="N4082" t="b">
        <v>0</v>
      </c>
      <c r="O4082" s="5">
        <f t="shared" si="442"/>
        <v>0</v>
      </c>
      <c r="P4082" s="14" t="e">
        <f t="shared" si="443"/>
        <v>#DIV/0!</v>
      </c>
      <c r="Q4082" s="8">
        <f t="shared" si="444"/>
        <v>42511.698101851856</v>
      </c>
      <c r="R4082" s="8">
        <f t="shared" si="445"/>
        <v>42535.787500000006</v>
      </c>
      <c r="S4082" t="s">
        <v>8271</v>
      </c>
      <c r="T4082" t="str">
        <f t="shared" si="446"/>
        <v>theater</v>
      </c>
      <c r="U4082" t="str">
        <f t="shared" si="447"/>
        <v>plays</v>
      </c>
    </row>
    <row r="4083" spans="1:21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14">
        <f t="shared" si="441"/>
        <v>29.166666666666668</v>
      </c>
      <c r="N4083" t="b">
        <v>0</v>
      </c>
      <c r="O4083" s="5">
        <f t="shared" si="442"/>
        <v>0.15737410071942445</v>
      </c>
      <c r="P4083" s="14">
        <f t="shared" si="443"/>
        <v>29.166666666666668</v>
      </c>
      <c r="Q4083" s="8">
        <f t="shared" si="444"/>
        <v>42041.581307870365</v>
      </c>
      <c r="R4083" s="8">
        <f t="shared" si="445"/>
        <v>42071.539641203708</v>
      </c>
      <c r="S4083" t="s">
        <v>8271</v>
      </c>
      <c r="T4083" t="str">
        <f t="shared" si="446"/>
        <v>theater</v>
      </c>
      <c r="U4083" t="str">
        <f t="shared" si="447"/>
        <v>plays</v>
      </c>
    </row>
    <row r="4084" spans="1:21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14">
        <f t="shared" si="441"/>
        <v>1.5</v>
      </c>
      <c r="N4084" t="b">
        <v>0</v>
      </c>
      <c r="O4084" s="5">
        <f t="shared" si="442"/>
        <v>0.02</v>
      </c>
      <c r="P4084" s="14">
        <f t="shared" si="443"/>
        <v>1.5</v>
      </c>
      <c r="Q4084" s="8">
        <f t="shared" si="444"/>
        <v>42307.189270833333</v>
      </c>
      <c r="R4084" s="8">
        <f t="shared" si="445"/>
        <v>42322.958333333328</v>
      </c>
      <c r="S4084" t="s">
        <v>8271</v>
      </c>
      <c r="T4084" t="str">
        <f t="shared" si="446"/>
        <v>theater</v>
      </c>
      <c r="U4084" t="str">
        <f t="shared" si="447"/>
        <v>plays</v>
      </c>
    </row>
    <row r="4085" spans="1:21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14">
        <f t="shared" si="441"/>
        <v>126.5</v>
      </c>
      <c r="N4085" t="b">
        <v>0</v>
      </c>
      <c r="O4085" s="5">
        <f t="shared" si="442"/>
        <v>0.21685714285714286</v>
      </c>
      <c r="P4085" s="14">
        <f t="shared" si="443"/>
        <v>126.5</v>
      </c>
      <c r="Q4085" s="8">
        <f t="shared" si="444"/>
        <v>42353.761759259258</v>
      </c>
      <c r="R4085" s="8">
        <f t="shared" si="445"/>
        <v>42383.761759259258</v>
      </c>
      <c r="S4085" t="s">
        <v>8271</v>
      </c>
      <c r="T4085" t="str">
        <f t="shared" si="446"/>
        <v>theater</v>
      </c>
      <c r="U4085" t="str">
        <f t="shared" si="447"/>
        <v>plays</v>
      </c>
    </row>
    <row r="4086" spans="1:21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14">
        <f t="shared" si="441"/>
        <v>10</v>
      </c>
      <c r="N4086" t="b">
        <v>0</v>
      </c>
      <c r="O4086" s="5">
        <f t="shared" si="442"/>
        <v>3.3333333333333335E-3</v>
      </c>
      <c r="P4086" s="14">
        <f t="shared" si="443"/>
        <v>10</v>
      </c>
      <c r="Q4086" s="8">
        <f t="shared" si="444"/>
        <v>42622.436412037037</v>
      </c>
      <c r="R4086" s="8">
        <f t="shared" si="445"/>
        <v>42652.436412037037</v>
      </c>
      <c r="S4086" t="s">
        <v>8271</v>
      </c>
      <c r="T4086" t="str">
        <f t="shared" si="446"/>
        <v>theater</v>
      </c>
      <c r="U4086" t="str">
        <f t="shared" si="447"/>
        <v>plays</v>
      </c>
    </row>
    <row r="4087" spans="1:21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14">
        <f t="shared" si="441"/>
        <v>10</v>
      </c>
      <c r="N4087" t="b">
        <v>0</v>
      </c>
      <c r="O4087" s="5">
        <f t="shared" si="442"/>
        <v>2.8571428571428571E-3</v>
      </c>
      <c r="P4087" s="14">
        <f t="shared" si="443"/>
        <v>10</v>
      </c>
      <c r="Q4087" s="8">
        <f t="shared" si="444"/>
        <v>42058.603877314818</v>
      </c>
      <c r="R4087" s="8">
        <f t="shared" si="445"/>
        <v>42087.165972222225</v>
      </c>
      <c r="S4087" t="s">
        <v>8271</v>
      </c>
      <c r="T4087" t="str">
        <f t="shared" si="446"/>
        <v>theater</v>
      </c>
      <c r="U4087" t="str">
        <f t="shared" si="447"/>
        <v>plays</v>
      </c>
    </row>
    <row r="4088" spans="1:21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14">
        <f t="shared" si="441"/>
        <v>9.4</v>
      </c>
      <c r="N4088" t="b">
        <v>0</v>
      </c>
      <c r="O4088" s="5">
        <f t="shared" si="442"/>
        <v>4.7E-2</v>
      </c>
      <c r="P4088" s="14">
        <f t="shared" si="443"/>
        <v>9.4</v>
      </c>
      <c r="Q4088" s="8">
        <f t="shared" si="444"/>
        <v>42304.940960648149</v>
      </c>
      <c r="R4088" s="8">
        <f t="shared" si="445"/>
        <v>42329.166666666672</v>
      </c>
      <c r="S4088" t="s">
        <v>8271</v>
      </c>
      <c r="T4088" t="str">
        <f t="shared" si="446"/>
        <v>theater</v>
      </c>
      <c r="U4088" t="str">
        <f t="shared" si="447"/>
        <v>plays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14" t="e">
        <f t="shared" si="441"/>
        <v>#DIV/0!</v>
      </c>
      <c r="N4089" t="b">
        <v>0</v>
      </c>
      <c r="O4089" s="5">
        <f t="shared" si="442"/>
        <v>0</v>
      </c>
      <c r="P4089" s="14" t="e">
        <f t="shared" si="443"/>
        <v>#DIV/0!</v>
      </c>
      <c r="Q4089" s="8">
        <f t="shared" si="444"/>
        <v>42538.742893518516</v>
      </c>
      <c r="R4089" s="8">
        <f t="shared" si="445"/>
        <v>42568.742893518516</v>
      </c>
      <c r="S4089" t="s">
        <v>8271</v>
      </c>
      <c r="T4089" t="str">
        <f t="shared" si="446"/>
        <v>theater</v>
      </c>
      <c r="U4089" t="str">
        <f t="shared" si="447"/>
        <v>plays</v>
      </c>
    </row>
    <row r="4090" spans="1:21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14">
        <f t="shared" si="441"/>
        <v>72</v>
      </c>
      <c r="N4090" t="b">
        <v>0</v>
      </c>
      <c r="O4090" s="5">
        <f t="shared" si="442"/>
        <v>0.108</v>
      </c>
      <c r="P4090" s="14">
        <f t="shared" si="443"/>
        <v>72</v>
      </c>
      <c r="Q4090" s="8">
        <f t="shared" si="444"/>
        <v>41990.612546296295</v>
      </c>
      <c r="R4090" s="8">
        <f t="shared" si="445"/>
        <v>42020.434722222228</v>
      </c>
      <c r="S4090" t="s">
        <v>8271</v>
      </c>
      <c r="T4090" t="str">
        <f t="shared" si="446"/>
        <v>theater</v>
      </c>
      <c r="U4090" t="str">
        <f t="shared" si="447"/>
        <v>plays</v>
      </c>
    </row>
    <row r="4091" spans="1:21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14">
        <f t="shared" si="441"/>
        <v>30</v>
      </c>
      <c r="N4091" t="b">
        <v>0</v>
      </c>
      <c r="O4091" s="5">
        <f t="shared" si="442"/>
        <v>4.8000000000000001E-2</v>
      </c>
      <c r="P4091" s="14">
        <f t="shared" si="443"/>
        <v>30</v>
      </c>
      <c r="Q4091" s="8">
        <f t="shared" si="444"/>
        <v>42122.732499999998</v>
      </c>
      <c r="R4091" s="8">
        <f t="shared" si="445"/>
        <v>42155.732638888891</v>
      </c>
      <c r="S4091" t="s">
        <v>8271</v>
      </c>
      <c r="T4091" t="str">
        <f t="shared" si="446"/>
        <v>theater</v>
      </c>
      <c r="U4091" t="str">
        <f t="shared" si="447"/>
        <v>plays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14">
        <f t="shared" si="441"/>
        <v>10.666666666666666</v>
      </c>
      <c r="N4092" t="b">
        <v>0</v>
      </c>
      <c r="O4092" s="5">
        <f t="shared" si="442"/>
        <v>3.2000000000000001E-2</v>
      </c>
      <c r="P4092" s="14">
        <f t="shared" si="443"/>
        <v>10.666666666666666</v>
      </c>
      <c r="Q4092" s="8">
        <f t="shared" si="444"/>
        <v>42209.67288194444</v>
      </c>
      <c r="R4092" s="8">
        <f t="shared" si="445"/>
        <v>42223.625</v>
      </c>
      <c r="S4092" t="s">
        <v>8271</v>
      </c>
      <c r="T4092" t="str">
        <f t="shared" si="446"/>
        <v>theater</v>
      </c>
      <c r="U4092" t="str">
        <f t="shared" si="447"/>
        <v>plays</v>
      </c>
    </row>
    <row r="4093" spans="1:21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14">
        <f t="shared" si="441"/>
        <v>25.5</v>
      </c>
      <c r="N4093" t="b">
        <v>0</v>
      </c>
      <c r="O4093" s="5">
        <f t="shared" si="442"/>
        <v>0.1275</v>
      </c>
      <c r="P4093" s="14">
        <f t="shared" si="443"/>
        <v>25.5</v>
      </c>
      <c r="Q4093" s="8">
        <f t="shared" si="444"/>
        <v>41990.506377314814</v>
      </c>
      <c r="R4093" s="8">
        <f t="shared" si="445"/>
        <v>42020.506377314814</v>
      </c>
      <c r="S4093" t="s">
        <v>8271</v>
      </c>
      <c r="T4093" t="str">
        <f t="shared" si="446"/>
        <v>theater</v>
      </c>
      <c r="U4093" t="str">
        <f t="shared" si="447"/>
        <v>plays</v>
      </c>
    </row>
    <row r="4094" spans="1:21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14">
        <f t="shared" si="441"/>
        <v>20</v>
      </c>
      <c r="N4094" t="b">
        <v>0</v>
      </c>
      <c r="O4094" s="5">
        <f t="shared" si="442"/>
        <v>1.8181818181818181E-4</v>
      </c>
      <c r="P4094" s="14">
        <f t="shared" si="443"/>
        <v>20</v>
      </c>
      <c r="Q4094" s="8">
        <f t="shared" si="444"/>
        <v>42039.194988425923</v>
      </c>
      <c r="R4094" s="8">
        <f t="shared" si="445"/>
        <v>42099.153321759266</v>
      </c>
      <c r="S4094" t="s">
        <v>8271</v>
      </c>
      <c r="T4094" t="str">
        <f t="shared" si="446"/>
        <v>theater</v>
      </c>
      <c r="U4094" t="str">
        <f t="shared" si="447"/>
        <v>plays</v>
      </c>
    </row>
    <row r="4095" spans="1:21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14">
        <f t="shared" si="441"/>
        <v>15</v>
      </c>
      <c r="N4095" t="b">
        <v>0</v>
      </c>
      <c r="O4095" s="5">
        <f t="shared" si="442"/>
        <v>2.4E-2</v>
      </c>
      <c r="P4095" s="14">
        <f t="shared" si="443"/>
        <v>15</v>
      </c>
      <c r="Q4095" s="8">
        <f t="shared" si="444"/>
        <v>42178.815891203703</v>
      </c>
      <c r="R4095" s="8">
        <f t="shared" si="445"/>
        <v>42238.815891203703</v>
      </c>
      <c r="S4095" t="s">
        <v>8271</v>
      </c>
      <c r="T4095" t="str">
        <f t="shared" si="446"/>
        <v>theater</v>
      </c>
      <c r="U4095" t="str">
        <f t="shared" si="447"/>
        <v>plays</v>
      </c>
    </row>
    <row r="4096" spans="1:21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14">
        <f t="shared" si="441"/>
        <v>91.25</v>
      </c>
      <c r="N4096" t="b">
        <v>0</v>
      </c>
      <c r="O4096" s="5">
        <f t="shared" si="442"/>
        <v>0.36499999999999999</v>
      </c>
      <c r="P4096" s="14">
        <f t="shared" si="443"/>
        <v>91.25</v>
      </c>
      <c r="Q4096" s="8">
        <f t="shared" si="444"/>
        <v>41890.086805555555</v>
      </c>
      <c r="R4096" s="8">
        <f t="shared" si="445"/>
        <v>41934.207638888889</v>
      </c>
      <c r="S4096" t="s">
        <v>8271</v>
      </c>
      <c r="T4096" t="str">
        <f t="shared" si="446"/>
        <v>theater</v>
      </c>
      <c r="U4096" t="str">
        <f t="shared" si="447"/>
        <v>plays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14">
        <f t="shared" si="441"/>
        <v>800</v>
      </c>
      <c r="N4097" t="b">
        <v>0</v>
      </c>
      <c r="O4097" s="5">
        <f t="shared" si="442"/>
        <v>2.6666666666666668E-2</v>
      </c>
      <c r="P4097" s="14">
        <f t="shared" si="443"/>
        <v>800</v>
      </c>
      <c r="Q4097" s="8">
        <f t="shared" si="444"/>
        <v>42693.031828703708</v>
      </c>
      <c r="R4097" s="8">
        <f t="shared" si="445"/>
        <v>42723.031828703708</v>
      </c>
      <c r="S4097" t="s">
        <v>8271</v>
      </c>
      <c r="T4097" t="str">
        <f t="shared" si="446"/>
        <v>theater</v>
      </c>
      <c r="U4097" t="str">
        <f t="shared" si="447"/>
        <v>plays</v>
      </c>
    </row>
    <row r="4098" spans="1:21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14">
        <f t="shared" ref="M4098:M4115" si="448">$E4098/$L4098</f>
        <v>80</v>
      </c>
      <c r="N4098" t="b">
        <v>0</v>
      </c>
      <c r="O4098" s="5">
        <f t="shared" ref="O4098:O4115" si="449">E4098/D4098</f>
        <v>0.11428571428571428</v>
      </c>
      <c r="P4098" s="14">
        <f t="shared" ref="P4098:P4115" si="450">$E4098/$L4098</f>
        <v>80</v>
      </c>
      <c r="Q4098" s="8">
        <f t="shared" ref="Q4098:Q4115" si="451">(((J4098/60)/60)/24)+DATE(1970,1,1)</f>
        <v>42750.530312499999</v>
      </c>
      <c r="R4098" s="8">
        <f t="shared" ref="R4098:R4115" si="452">(((I4098/60)/60)/24)+DATE(1970,1,1)</f>
        <v>42794.368749999994</v>
      </c>
      <c r="S4098" t="s">
        <v>8271</v>
      </c>
      <c r="T4098" t="str">
        <f t="shared" ref="T4098:T4161" si="453">LEFT(S4098, SEARCH("/",S4098,1)-1)</f>
        <v>theater</v>
      </c>
      <c r="U4098" t="str">
        <f t="shared" ref="U4098:U4115" si="454">RIGHT(S4098,LEN(S4098)-SEARCH("/",S4098,1))</f>
        <v>plays</v>
      </c>
    </row>
    <row r="4099" spans="1:21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14" t="e">
        <f t="shared" si="448"/>
        <v>#DIV/0!</v>
      </c>
      <c r="N4099" t="b">
        <v>0</v>
      </c>
      <c r="O4099" s="5">
        <f t="shared" si="449"/>
        <v>0</v>
      </c>
      <c r="P4099" s="14" t="e">
        <f t="shared" si="450"/>
        <v>#DIV/0!</v>
      </c>
      <c r="Q4099" s="8">
        <f t="shared" si="451"/>
        <v>42344.824502314819</v>
      </c>
      <c r="R4099" s="8">
        <f t="shared" si="452"/>
        <v>42400.996527777781</v>
      </c>
      <c r="S4099" t="s">
        <v>8271</v>
      </c>
      <c r="T4099" t="str">
        <f t="shared" si="453"/>
        <v>theater</v>
      </c>
      <c r="U4099" t="str">
        <f t="shared" si="454"/>
        <v>plays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14" t="e">
        <f t="shared" si="448"/>
        <v>#DIV/0!</v>
      </c>
      <c r="N4100" t="b">
        <v>0</v>
      </c>
      <c r="O4100" s="5">
        <f t="shared" si="449"/>
        <v>0</v>
      </c>
      <c r="P4100" s="14" t="e">
        <f t="shared" si="450"/>
        <v>#DIV/0!</v>
      </c>
      <c r="Q4100" s="8">
        <f t="shared" si="451"/>
        <v>42495.722187499996</v>
      </c>
      <c r="R4100" s="8">
        <f t="shared" si="452"/>
        <v>42525.722187499996</v>
      </c>
      <c r="S4100" t="s">
        <v>8271</v>
      </c>
      <c r="T4100" t="str">
        <f t="shared" si="453"/>
        <v>theater</v>
      </c>
      <c r="U4100" t="str">
        <f t="shared" si="454"/>
        <v>plays</v>
      </c>
    </row>
    <row r="4101" spans="1:21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14">
        <f t="shared" si="448"/>
        <v>50</v>
      </c>
      <c r="N4101" t="b">
        <v>0</v>
      </c>
      <c r="O4101" s="5">
        <f t="shared" si="449"/>
        <v>1.1111111111111112E-2</v>
      </c>
      <c r="P4101" s="14">
        <f t="shared" si="450"/>
        <v>50</v>
      </c>
      <c r="Q4101" s="8">
        <f t="shared" si="451"/>
        <v>42570.850381944445</v>
      </c>
      <c r="R4101" s="8">
        <f t="shared" si="452"/>
        <v>42615.850381944445</v>
      </c>
      <c r="S4101" t="s">
        <v>8271</v>
      </c>
      <c r="T4101" t="str">
        <f t="shared" si="453"/>
        <v>theater</v>
      </c>
      <c r="U4101" t="str">
        <f t="shared" si="454"/>
        <v>plays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14" t="e">
        <f t="shared" si="448"/>
        <v>#DIV/0!</v>
      </c>
      <c r="N4102" t="b">
        <v>0</v>
      </c>
      <c r="O4102" s="5">
        <f t="shared" si="449"/>
        <v>0</v>
      </c>
      <c r="P4102" s="14" t="e">
        <f t="shared" si="450"/>
        <v>#DIV/0!</v>
      </c>
      <c r="Q4102" s="8">
        <f t="shared" si="451"/>
        <v>41927.124884259261</v>
      </c>
      <c r="R4102" s="8">
        <f t="shared" si="452"/>
        <v>41937.124884259261</v>
      </c>
      <c r="S4102" t="s">
        <v>8271</v>
      </c>
      <c r="T4102" t="str">
        <f t="shared" si="453"/>
        <v>theater</v>
      </c>
      <c r="U4102" t="str">
        <f t="shared" si="454"/>
        <v>plays</v>
      </c>
    </row>
    <row r="4103" spans="1:21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14" t="e">
        <f t="shared" si="448"/>
        <v>#DIV/0!</v>
      </c>
      <c r="N4103" t="b">
        <v>0</v>
      </c>
      <c r="O4103" s="5">
        <f t="shared" si="449"/>
        <v>0</v>
      </c>
      <c r="P4103" s="14" t="e">
        <f t="shared" si="450"/>
        <v>#DIV/0!</v>
      </c>
      <c r="Q4103" s="8">
        <f t="shared" si="451"/>
        <v>42730.903726851851</v>
      </c>
      <c r="R4103" s="8">
        <f t="shared" si="452"/>
        <v>42760.903726851851</v>
      </c>
      <c r="S4103" t="s">
        <v>8271</v>
      </c>
      <c r="T4103" t="str">
        <f t="shared" si="453"/>
        <v>theater</v>
      </c>
      <c r="U4103" t="str">
        <f t="shared" si="454"/>
        <v>plays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14">
        <f t="shared" si="448"/>
        <v>22.833333333333332</v>
      </c>
      <c r="N4104" t="b">
        <v>0</v>
      </c>
      <c r="O4104" s="5">
        <f t="shared" si="449"/>
        <v>0.27400000000000002</v>
      </c>
      <c r="P4104" s="14">
        <f t="shared" si="450"/>
        <v>22.833333333333332</v>
      </c>
      <c r="Q4104" s="8">
        <f t="shared" si="451"/>
        <v>42475.848067129627</v>
      </c>
      <c r="R4104" s="8">
        <f t="shared" si="452"/>
        <v>42505.848067129627</v>
      </c>
      <c r="S4104" t="s">
        <v>8271</v>
      </c>
      <c r="T4104" t="str">
        <f t="shared" si="453"/>
        <v>theater</v>
      </c>
      <c r="U4104" t="str">
        <f t="shared" si="454"/>
        <v>plays</v>
      </c>
    </row>
    <row r="4105" spans="1:21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14">
        <f t="shared" si="448"/>
        <v>16.666666666666668</v>
      </c>
      <c r="N4105" t="b">
        <v>0</v>
      </c>
      <c r="O4105" s="5">
        <f t="shared" si="449"/>
        <v>0.1</v>
      </c>
      <c r="P4105" s="14">
        <f t="shared" si="450"/>
        <v>16.666666666666668</v>
      </c>
      <c r="Q4105" s="8">
        <f t="shared" si="451"/>
        <v>42188.83293981482</v>
      </c>
      <c r="R4105" s="8">
        <f t="shared" si="452"/>
        <v>42242.772222222222</v>
      </c>
      <c r="S4105" t="s">
        <v>8271</v>
      </c>
      <c r="T4105" t="str">
        <f t="shared" si="453"/>
        <v>theater</v>
      </c>
      <c r="U4105" t="str">
        <f t="shared" si="454"/>
        <v>plays</v>
      </c>
    </row>
    <row r="4106" spans="1:21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14">
        <f t="shared" si="448"/>
        <v>45.785714285714285</v>
      </c>
      <c r="N4106" t="b">
        <v>0</v>
      </c>
      <c r="O4106" s="5">
        <f t="shared" si="449"/>
        <v>0.21366666666666667</v>
      </c>
      <c r="P4106" s="14">
        <f t="shared" si="450"/>
        <v>45.785714285714285</v>
      </c>
      <c r="Q4106" s="8">
        <f t="shared" si="451"/>
        <v>42640.278171296297</v>
      </c>
      <c r="R4106" s="8">
        <f t="shared" si="452"/>
        <v>42670.278171296297</v>
      </c>
      <c r="S4106" t="s">
        <v>8271</v>
      </c>
      <c r="T4106" t="str">
        <f t="shared" si="453"/>
        <v>theater</v>
      </c>
      <c r="U4106" t="str">
        <f t="shared" si="454"/>
        <v>plays</v>
      </c>
    </row>
    <row r="4107" spans="1:21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14">
        <f t="shared" si="448"/>
        <v>383.33333333333331</v>
      </c>
      <c r="N4107" t="b">
        <v>0</v>
      </c>
      <c r="O4107" s="5">
        <f t="shared" si="449"/>
        <v>6.9696969696969702E-2</v>
      </c>
      <c r="P4107" s="14">
        <f t="shared" si="450"/>
        <v>383.33333333333331</v>
      </c>
      <c r="Q4107" s="8">
        <f t="shared" si="451"/>
        <v>42697.010520833333</v>
      </c>
      <c r="R4107" s="8">
        <f t="shared" si="452"/>
        <v>42730.010520833333</v>
      </c>
      <c r="S4107" t="s">
        <v>8271</v>
      </c>
      <c r="T4107" t="str">
        <f t="shared" si="453"/>
        <v>theater</v>
      </c>
      <c r="U4107" t="str">
        <f t="shared" si="454"/>
        <v>plays</v>
      </c>
    </row>
    <row r="4108" spans="1:21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14">
        <f t="shared" si="448"/>
        <v>106.96969696969697</v>
      </c>
      <c r="N4108" t="b">
        <v>0</v>
      </c>
      <c r="O4108" s="5">
        <f t="shared" si="449"/>
        <v>0.70599999999999996</v>
      </c>
      <c r="P4108" s="14">
        <f t="shared" si="450"/>
        <v>106.96969696969697</v>
      </c>
      <c r="Q4108" s="8">
        <f t="shared" si="451"/>
        <v>42053.049375000002</v>
      </c>
      <c r="R4108" s="8">
        <f t="shared" si="452"/>
        <v>42096.041666666672</v>
      </c>
      <c r="S4108" t="s">
        <v>8271</v>
      </c>
      <c r="T4108" t="str">
        <f t="shared" si="453"/>
        <v>theater</v>
      </c>
      <c r="U4108" t="str">
        <f t="shared" si="454"/>
        <v>plays</v>
      </c>
    </row>
    <row r="4109" spans="1:21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14">
        <f t="shared" si="448"/>
        <v>10.25</v>
      </c>
      <c r="N4109" t="b">
        <v>0</v>
      </c>
      <c r="O4109" s="5">
        <f t="shared" si="449"/>
        <v>2.0500000000000001E-2</v>
      </c>
      <c r="P4109" s="14">
        <f t="shared" si="450"/>
        <v>10.25</v>
      </c>
      <c r="Q4109" s="8">
        <f t="shared" si="451"/>
        <v>41883.916678240741</v>
      </c>
      <c r="R4109" s="8">
        <f t="shared" si="452"/>
        <v>41906.916678240741</v>
      </c>
      <c r="S4109" t="s">
        <v>8271</v>
      </c>
      <c r="T4109" t="str">
        <f t="shared" si="453"/>
        <v>theater</v>
      </c>
      <c r="U4109" t="str">
        <f t="shared" si="454"/>
        <v>plays</v>
      </c>
    </row>
    <row r="4110" spans="1:21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14">
        <f t="shared" si="448"/>
        <v>59</v>
      </c>
      <c r="N4110" t="b">
        <v>0</v>
      </c>
      <c r="O4110" s="5">
        <f t="shared" si="449"/>
        <v>1.9666666666666666E-2</v>
      </c>
      <c r="P4110" s="14">
        <f t="shared" si="450"/>
        <v>59</v>
      </c>
      <c r="Q4110" s="8">
        <f t="shared" si="451"/>
        <v>42767.031678240746</v>
      </c>
      <c r="R4110" s="8">
        <f t="shared" si="452"/>
        <v>42797.208333333328</v>
      </c>
      <c r="S4110" t="s">
        <v>8271</v>
      </c>
      <c r="T4110" t="str">
        <f t="shared" si="453"/>
        <v>theater</v>
      </c>
      <c r="U4110" t="str">
        <f t="shared" si="454"/>
        <v>plays</v>
      </c>
    </row>
    <row r="4111" spans="1:21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14" t="e">
        <f t="shared" si="448"/>
        <v>#DIV/0!</v>
      </c>
      <c r="N4111" t="b">
        <v>0</v>
      </c>
      <c r="O4111" s="5">
        <f t="shared" si="449"/>
        <v>0</v>
      </c>
      <c r="P4111" s="14" t="e">
        <f t="shared" si="450"/>
        <v>#DIV/0!</v>
      </c>
      <c r="Q4111" s="8">
        <f t="shared" si="451"/>
        <v>42307.539398148147</v>
      </c>
      <c r="R4111" s="8">
        <f t="shared" si="452"/>
        <v>42337.581064814818</v>
      </c>
      <c r="S4111" t="s">
        <v>8271</v>
      </c>
      <c r="T4111" t="str">
        <f t="shared" si="453"/>
        <v>theater</v>
      </c>
      <c r="U4111" t="str">
        <f t="shared" si="454"/>
        <v>plays</v>
      </c>
    </row>
    <row r="4112" spans="1:21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14">
        <f t="shared" si="448"/>
        <v>14.333333333333334</v>
      </c>
      <c r="N4112" t="b">
        <v>0</v>
      </c>
      <c r="O4112" s="5">
        <f t="shared" si="449"/>
        <v>0.28666666666666668</v>
      </c>
      <c r="P4112" s="14">
        <f t="shared" si="450"/>
        <v>14.333333333333334</v>
      </c>
      <c r="Q4112" s="8">
        <f t="shared" si="451"/>
        <v>42512.626747685179</v>
      </c>
      <c r="R4112" s="8">
        <f t="shared" si="452"/>
        <v>42572.626747685179</v>
      </c>
      <c r="S4112" t="s">
        <v>8271</v>
      </c>
      <c r="T4112" t="str">
        <f t="shared" si="453"/>
        <v>theater</v>
      </c>
      <c r="U4112" t="str">
        <f t="shared" si="454"/>
        <v>plays</v>
      </c>
    </row>
    <row r="4113" spans="1:21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14">
        <f t="shared" si="448"/>
        <v>15.666666666666666</v>
      </c>
      <c r="N4113" t="b">
        <v>0</v>
      </c>
      <c r="O4113" s="5">
        <f t="shared" si="449"/>
        <v>3.1333333333333331E-2</v>
      </c>
      <c r="P4113" s="14">
        <f t="shared" si="450"/>
        <v>15.666666666666666</v>
      </c>
      <c r="Q4113" s="8">
        <f t="shared" si="451"/>
        <v>42029.135879629626</v>
      </c>
      <c r="R4113" s="8">
        <f t="shared" si="452"/>
        <v>42059.135879629626</v>
      </c>
      <c r="S4113" t="s">
        <v>8271</v>
      </c>
      <c r="T4113" t="str">
        <f t="shared" si="453"/>
        <v>theater</v>
      </c>
      <c r="U4113" t="str">
        <f t="shared" si="454"/>
        <v>plays</v>
      </c>
    </row>
    <row r="4114" spans="1:21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14">
        <f t="shared" si="448"/>
        <v>1</v>
      </c>
      <c r="N4114" t="b">
        <v>0</v>
      </c>
      <c r="O4114" s="5">
        <f t="shared" si="449"/>
        <v>4.0000000000000002E-4</v>
      </c>
      <c r="P4114" s="14">
        <f t="shared" si="450"/>
        <v>1</v>
      </c>
      <c r="Q4114" s="8">
        <f t="shared" si="451"/>
        <v>42400.946597222224</v>
      </c>
      <c r="R4114" s="8">
        <f t="shared" si="452"/>
        <v>42428</v>
      </c>
      <c r="S4114" t="s">
        <v>8271</v>
      </c>
      <c r="T4114" t="str">
        <f t="shared" si="453"/>
        <v>theater</v>
      </c>
      <c r="U4114" t="str">
        <f t="shared" si="454"/>
        <v>plays</v>
      </c>
    </row>
    <row r="4115" spans="1:21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14">
        <f t="shared" si="448"/>
        <v>1</v>
      </c>
      <c r="N4115" t="b">
        <v>0</v>
      </c>
      <c r="O4115" s="5">
        <f t="shared" si="449"/>
        <v>2E-3</v>
      </c>
      <c r="P4115" s="14">
        <f t="shared" si="450"/>
        <v>1</v>
      </c>
      <c r="Q4115" s="8">
        <f t="shared" si="451"/>
        <v>42358.573182870372</v>
      </c>
      <c r="R4115" s="8">
        <f t="shared" si="452"/>
        <v>42377.273611111115</v>
      </c>
      <c r="S4115" t="s">
        <v>8271</v>
      </c>
      <c r="T4115" t="str">
        <f t="shared" si="453"/>
        <v>theater</v>
      </c>
      <c r="U4115" t="str">
        <f t="shared" si="454"/>
        <v>plays</v>
      </c>
    </row>
  </sheetData>
  <autoFilter ref="A1:U4115" xr:uid="{146C7B6B-6697-4B79-AF99-70742FF94311}"/>
  <sortState xmlns:xlrd2="http://schemas.microsoft.com/office/spreadsheetml/2017/richdata2" ref="A2:U4115">
    <sortCondition ref="A2:A4115"/>
  </sortState>
  <conditionalFormatting sqref="F1:F1048576">
    <cfRule type="cellIs" dxfId="31" priority="5" operator="equal">
      <formula>"Live"</formula>
    </cfRule>
    <cfRule type="cellIs" dxfId="30" priority="6" operator="equal">
      <formula>"Failed"</formula>
    </cfRule>
    <cfRule type="cellIs" dxfId="29" priority="7" operator="equal">
      <formula>"Canceled"</formula>
    </cfRule>
    <cfRule type="cellIs" dxfId="28" priority="8" operator="equal">
      <formula>"Successful"</formula>
    </cfRule>
  </conditionalFormatting>
  <conditionalFormatting sqref="O1:O1048576">
    <cfRule type="colorScale" priority="1">
      <colorScale>
        <cfvo type="min"/>
        <cfvo type="formula" val="1"/>
        <cfvo type="formula" val="2"/>
        <color rgb="FFC00000"/>
        <color rgb="FF00B050"/>
        <color rgb="FF0099FF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8FA13-320C-4F53-AFD8-067B76FE0CDD}">
  <dimension ref="A2:F15"/>
  <sheetViews>
    <sheetView workbookViewId="0">
      <selection activeCell="M32" sqref="M32"/>
    </sheetView>
  </sheetViews>
  <sheetFormatPr defaultRowHeight="14.4" x14ac:dyDescent="0.3"/>
  <cols>
    <col min="1" max="1" width="13.21875" bestFit="1" customWidth="1"/>
    <col min="2" max="2" width="17.33203125" bestFit="1" customWidth="1"/>
    <col min="3" max="3" width="6.88671875" bestFit="1" customWidth="1"/>
    <col min="4" max="4" width="4.3320312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2" spans="1:6" x14ac:dyDescent="0.3">
      <c r="A2" s="9" t="s">
        <v>8223</v>
      </c>
      <c r="B2" t="s">
        <v>8377</v>
      </c>
    </row>
    <row r="4" spans="1:6" x14ac:dyDescent="0.3">
      <c r="A4" s="9" t="s">
        <v>8322</v>
      </c>
      <c r="B4" s="9" t="s">
        <v>8443</v>
      </c>
    </row>
    <row r="5" spans="1:6" x14ac:dyDescent="0.3">
      <c r="A5" s="9" t="s">
        <v>8310</v>
      </c>
      <c r="B5" s="12" t="s">
        <v>8220</v>
      </c>
      <c r="C5" s="12" t="s">
        <v>8221</v>
      </c>
      <c r="D5" s="12" t="s">
        <v>8222</v>
      </c>
      <c r="E5" s="12" t="s">
        <v>8219</v>
      </c>
      <c r="F5" t="s">
        <v>8321</v>
      </c>
    </row>
    <row r="6" spans="1:6" x14ac:dyDescent="0.3">
      <c r="A6" s="10" t="s">
        <v>8311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">
      <c r="A7" s="10" t="s">
        <v>8312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">
      <c r="A8" s="10" t="s">
        <v>8313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">
      <c r="A9" s="10" t="s">
        <v>8314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8315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">
      <c r="A11" s="10" t="s">
        <v>8316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">
      <c r="A12" s="10" t="s">
        <v>8317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">
      <c r="A13" s="10" t="s">
        <v>8318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">
      <c r="A14" s="10" t="s">
        <v>8319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">
      <c r="A15" s="10" t="s">
        <v>8321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6A7A0-9CCF-46D7-B121-FEB678B0C9EB}">
  <dimension ref="A2:F47"/>
  <sheetViews>
    <sheetView topLeftCell="A16" workbookViewId="0">
      <selection activeCell="M32" sqref="M32"/>
    </sheetView>
  </sheetViews>
  <sheetFormatPr defaultRowHeight="14.4" x14ac:dyDescent="0.3"/>
  <cols>
    <col min="1" max="1" width="15.5546875" bestFit="1" customWidth="1"/>
    <col min="2" max="2" width="16.109375" bestFit="1" customWidth="1"/>
    <col min="3" max="3" width="6.88671875" bestFit="1" customWidth="1"/>
    <col min="4" max="4" width="4.33203125" bestFit="1" customWidth="1"/>
    <col min="5" max="5" width="9.44140625" bestFit="1" customWidth="1"/>
    <col min="6" max="7" width="10.77734375" bestFit="1" customWidth="1"/>
  </cols>
  <sheetData>
    <row r="2" spans="1:6" x14ac:dyDescent="0.3">
      <c r="A2" s="9" t="s">
        <v>8223</v>
      </c>
      <c r="B2" t="s">
        <v>8377</v>
      </c>
    </row>
    <row r="4" spans="1:6" x14ac:dyDescent="0.3">
      <c r="A4" s="9" t="s">
        <v>8322</v>
      </c>
      <c r="B4" s="9" t="s">
        <v>8324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0" t="s">
        <v>8337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8338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8339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8340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8341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8342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8343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8344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8346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8347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8350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8351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8353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8354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8356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8357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8358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8359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8360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8361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8362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8363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8364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8365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8366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8367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8368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8369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8370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8371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8336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8372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8373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8374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8375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8376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A209D-BF76-4FD9-B694-AABC29700589}">
  <dimension ref="A1:E18"/>
  <sheetViews>
    <sheetView workbookViewId="0">
      <selection activeCell="E25" sqref="E25"/>
    </sheetView>
  </sheetViews>
  <sheetFormatPr defaultRowHeight="14.4" x14ac:dyDescent="0.3"/>
  <cols>
    <col min="1" max="1" width="14.88671875" bestFit="1" customWidth="1"/>
    <col min="2" max="2" width="17.33203125" bestFit="1" customWidth="1"/>
    <col min="3" max="3" width="6.88671875" bestFit="1" customWidth="1"/>
    <col min="4" max="4" width="9.6640625" bestFit="1" customWidth="1"/>
    <col min="5" max="7" width="11" bestFit="1" customWidth="1"/>
    <col min="8" max="10" width="5" bestFit="1" customWidth="1"/>
    <col min="11" max="11" width="13.44140625" bestFit="1" customWidth="1"/>
    <col min="12" max="12" width="7.77734375" bestFit="1" customWidth="1"/>
    <col min="13" max="20" width="5" bestFit="1" customWidth="1"/>
    <col min="21" max="21" width="10.6640625" bestFit="1" customWidth="1"/>
    <col min="22" max="22" width="5.88671875" bestFit="1" customWidth="1"/>
    <col min="24" max="24" width="11.44140625" bestFit="1" customWidth="1"/>
    <col min="25" max="32" width="5" bestFit="1" customWidth="1"/>
    <col min="33" max="33" width="14.5546875" bestFit="1" customWidth="1"/>
    <col min="34" max="34" width="10.77734375" bestFit="1" customWidth="1"/>
    <col min="35" max="35" width="11.77734375" bestFit="1" customWidth="1"/>
    <col min="36" max="36" width="11" bestFit="1" customWidth="1"/>
  </cols>
  <sheetData>
    <row r="1" spans="1:5" x14ac:dyDescent="0.3">
      <c r="A1" s="9" t="s">
        <v>8378</v>
      </c>
      <c r="B1" t="s">
        <v>8323</v>
      </c>
    </row>
    <row r="2" spans="1:5" x14ac:dyDescent="0.3">
      <c r="A2" s="9" t="s">
        <v>8379</v>
      </c>
      <c r="B2" t="s">
        <v>8377</v>
      </c>
    </row>
    <row r="4" spans="1:5" x14ac:dyDescent="0.3">
      <c r="A4" s="9" t="s">
        <v>8322</v>
      </c>
      <c r="B4" s="9" t="s">
        <v>8324</v>
      </c>
    </row>
    <row r="5" spans="1:5" x14ac:dyDescent="0.3">
      <c r="A5" s="9" t="s">
        <v>8310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3">
      <c r="A6" s="10" t="s">
        <v>8444</v>
      </c>
      <c r="B6" s="23">
        <v>26</v>
      </c>
      <c r="C6" s="23">
        <v>126</v>
      </c>
      <c r="D6" s="23">
        <v>147</v>
      </c>
      <c r="E6" s="23">
        <v>299</v>
      </c>
    </row>
    <row r="7" spans="1:5" x14ac:dyDescent="0.3">
      <c r="A7" s="10" t="s">
        <v>8445</v>
      </c>
      <c r="B7" s="23">
        <v>19</v>
      </c>
      <c r="C7" s="23">
        <v>98</v>
      </c>
      <c r="D7" s="23">
        <v>179</v>
      </c>
      <c r="E7" s="23">
        <v>296</v>
      </c>
    </row>
    <row r="8" spans="1:5" x14ac:dyDescent="0.3">
      <c r="A8" s="10" t="s">
        <v>8446</v>
      </c>
      <c r="B8" s="23">
        <v>27</v>
      </c>
      <c r="C8" s="23">
        <v>108</v>
      </c>
      <c r="D8" s="23">
        <v>179</v>
      </c>
      <c r="E8" s="23">
        <v>314</v>
      </c>
    </row>
    <row r="9" spans="1:5" x14ac:dyDescent="0.3">
      <c r="A9" s="10" t="s">
        <v>8447</v>
      </c>
      <c r="B9" s="23">
        <v>27</v>
      </c>
      <c r="C9" s="23">
        <v>102</v>
      </c>
      <c r="D9" s="23">
        <v>192</v>
      </c>
      <c r="E9" s="23">
        <v>321</v>
      </c>
    </row>
    <row r="10" spans="1:5" x14ac:dyDescent="0.3">
      <c r="A10" s="10" t="s">
        <v>8448</v>
      </c>
      <c r="B10" s="23">
        <v>26</v>
      </c>
      <c r="C10" s="23">
        <v>126</v>
      </c>
      <c r="D10" s="23">
        <v>233</v>
      </c>
      <c r="E10" s="23">
        <v>385</v>
      </c>
    </row>
    <row r="11" spans="1:5" x14ac:dyDescent="0.3">
      <c r="A11" s="10" t="s">
        <v>8449</v>
      </c>
      <c r="B11" s="23">
        <v>27</v>
      </c>
      <c r="C11" s="23">
        <v>147</v>
      </c>
      <c r="D11" s="23">
        <v>211</v>
      </c>
      <c r="E11" s="23">
        <v>385</v>
      </c>
    </row>
    <row r="12" spans="1:5" x14ac:dyDescent="0.3">
      <c r="A12" s="10" t="s">
        <v>8450</v>
      </c>
      <c r="B12" s="23">
        <v>43</v>
      </c>
      <c r="C12" s="23">
        <v>150</v>
      </c>
      <c r="D12" s="23">
        <v>193</v>
      </c>
      <c r="E12" s="23">
        <v>386</v>
      </c>
    </row>
    <row r="13" spans="1:5" x14ac:dyDescent="0.3">
      <c r="A13" s="10" t="s">
        <v>8451</v>
      </c>
      <c r="B13" s="23">
        <v>33</v>
      </c>
      <c r="C13" s="23">
        <v>133</v>
      </c>
      <c r="D13" s="23">
        <v>165</v>
      </c>
      <c r="E13" s="23">
        <v>331</v>
      </c>
    </row>
    <row r="14" spans="1:5" x14ac:dyDescent="0.3">
      <c r="A14" s="10" t="s">
        <v>8452</v>
      </c>
      <c r="B14" s="23">
        <v>23</v>
      </c>
      <c r="C14" s="23">
        <v>125</v>
      </c>
      <c r="D14" s="23">
        <v>145</v>
      </c>
      <c r="E14" s="23">
        <v>293</v>
      </c>
    </row>
    <row r="15" spans="1:5" x14ac:dyDescent="0.3">
      <c r="A15" s="10" t="s">
        <v>8453</v>
      </c>
      <c r="B15" s="23">
        <v>20</v>
      </c>
      <c r="C15" s="23">
        <v>148</v>
      </c>
      <c r="D15" s="23">
        <v>182</v>
      </c>
      <c r="E15" s="23">
        <v>350</v>
      </c>
    </row>
    <row r="16" spans="1:5" x14ac:dyDescent="0.3">
      <c r="A16" s="10" t="s">
        <v>8454</v>
      </c>
      <c r="B16" s="23">
        <v>37</v>
      </c>
      <c r="C16" s="23">
        <v>114</v>
      </c>
      <c r="D16" s="23">
        <v>180</v>
      </c>
      <c r="E16" s="23">
        <v>331</v>
      </c>
    </row>
    <row r="17" spans="1:5" x14ac:dyDescent="0.3">
      <c r="A17" s="10" t="s">
        <v>8455</v>
      </c>
      <c r="B17" s="23">
        <v>23</v>
      </c>
      <c r="C17" s="23">
        <v>118</v>
      </c>
      <c r="D17" s="23">
        <v>111</v>
      </c>
      <c r="E17" s="23">
        <v>252</v>
      </c>
    </row>
    <row r="18" spans="1:5" x14ac:dyDescent="0.3">
      <c r="A18" s="10" t="s">
        <v>8321</v>
      </c>
      <c r="B18" s="37">
        <v>331</v>
      </c>
      <c r="C18" s="11">
        <v>1495</v>
      </c>
      <c r="D18" s="11">
        <v>2117</v>
      </c>
      <c r="E18" s="11">
        <v>3943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AE0F-015C-43F9-BB75-DEBB2E7FFCEF}">
  <dimension ref="A3:M17"/>
  <sheetViews>
    <sheetView topLeftCell="B1" workbookViewId="0">
      <selection activeCell="K23" sqref="K23"/>
    </sheetView>
  </sheetViews>
  <sheetFormatPr defaultRowHeight="14.4" x14ac:dyDescent="0.3"/>
  <cols>
    <col min="1" max="1" width="14" bestFit="1" customWidth="1"/>
    <col min="2" max="2" width="17.33203125" bestFit="1" customWidth="1"/>
    <col min="3" max="3" width="11.77734375" bestFit="1" customWidth="1"/>
    <col min="4" max="4" width="11.109375" bestFit="1" customWidth="1"/>
    <col min="5" max="5" width="13.21875" bestFit="1" customWidth="1"/>
    <col min="6" max="6" width="11.77734375" bestFit="1" customWidth="1"/>
    <col min="7" max="7" width="11.109375" bestFit="1" customWidth="1"/>
    <col min="8" max="8" width="13.21875" bestFit="1" customWidth="1"/>
    <col min="9" max="9" width="11.77734375" bestFit="1" customWidth="1"/>
    <col min="10" max="10" width="11.109375" bestFit="1" customWidth="1"/>
    <col min="11" max="11" width="18" bestFit="1" customWidth="1"/>
    <col min="12" max="12" width="16.77734375" bestFit="1" customWidth="1"/>
    <col min="13" max="13" width="16" bestFit="1" customWidth="1"/>
  </cols>
  <sheetData>
    <row r="3" spans="1:13" x14ac:dyDescent="0.3">
      <c r="A3" s="9" t="s">
        <v>8379</v>
      </c>
      <c r="B3" t="s">
        <v>8377</v>
      </c>
    </row>
    <row r="5" spans="1:13" x14ac:dyDescent="0.3">
      <c r="B5" s="9" t="s">
        <v>8324</v>
      </c>
    </row>
    <row r="6" spans="1:13" x14ac:dyDescent="0.3">
      <c r="B6" t="s">
        <v>8220</v>
      </c>
      <c r="E6" t="s">
        <v>8221</v>
      </c>
      <c r="H6" t="s">
        <v>8219</v>
      </c>
      <c r="K6" s="12" t="s">
        <v>8419</v>
      </c>
      <c r="L6" s="12" t="s">
        <v>8422</v>
      </c>
      <c r="M6" s="12" t="s">
        <v>8420</v>
      </c>
    </row>
    <row r="7" spans="1:13" x14ac:dyDescent="0.3">
      <c r="A7" s="9" t="s">
        <v>8310</v>
      </c>
      <c r="B7" t="s">
        <v>8322</v>
      </c>
      <c r="C7" t="s">
        <v>8423</v>
      </c>
      <c r="D7" t="s">
        <v>8421</v>
      </c>
      <c r="E7" t="s">
        <v>8322</v>
      </c>
      <c r="F7" t="s">
        <v>8423</v>
      </c>
      <c r="G7" t="s">
        <v>8421</v>
      </c>
      <c r="H7" t="s">
        <v>8322</v>
      </c>
      <c r="I7" t="s">
        <v>8423</v>
      </c>
      <c r="J7" t="s">
        <v>8421</v>
      </c>
      <c r="K7" s="12"/>
      <c r="L7" s="12"/>
      <c r="M7" s="12"/>
    </row>
    <row r="8" spans="1:13" x14ac:dyDescent="0.3">
      <c r="A8" s="10" t="s">
        <v>8311</v>
      </c>
      <c r="B8" s="11">
        <v>40</v>
      </c>
      <c r="C8" s="28">
        <v>0.11461318051575932</v>
      </c>
      <c r="D8" s="28">
        <v>9.8425196850393699E-3</v>
      </c>
      <c r="E8" s="11">
        <v>180</v>
      </c>
      <c r="F8" s="28">
        <v>0.11764705882352941</v>
      </c>
      <c r="G8" s="28">
        <v>4.4291338582677163E-2</v>
      </c>
      <c r="H8" s="11">
        <v>300</v>
      </c>
      <c r="I8" s="28">
        <v>0.13729977116704806</v>
      </c>
      <c r="J8" s="28">
        <v>7.3818897637795269E-2</v>
      </c>
      <c r="K8" s="11">
        <v>520</v>
      </c>
      <c r="L8" s="27">
        <v>0.12795275590551181</v>
      </c>
      <c r="M8" s="28">
        <v>0.12795275590551181</v>
      </c>
    </row>
    <row r="9" spans="1:13" x14ac:dyDescent="0.3">
      <c r="A9" s="10" t="s">
        <v>8312</v>
      </c>
      <c r="B9" s="11">
        <v>20</v>
      </c>
      <c r="C9" s="28">
        <v>5.730659025787966E-2</v>
      </c>
      <c r="D9" s="28">
        <v>4.921259842519685E-3</v>
      </c>
      <c r="E9" s="11">
        <v>140</v>
      </c>
      <c r="F9" s="28">
        <v>9.1503267973856203E-2</v>
      </c>
      <c r="G9" s="28">
        <v>3.4448818897637797E-2</v>
      </c>
      <c r="H9" s="11">
        <v>34</v>
      </c>
      <c r="I9" s="28">
        <v>1.5560640732265447E-2</v>
      </c>
      <c r="J9" s="28">
        <v>8.3661417322834653E-3</v>
      </c>
      <c r="K9" s="11">
        <v>194</v>
      </c>
      <c r="L9" s="27">
        <v>4.7736220472440943E-2</v>
      </c>
      <c r="M9" s="28">
        <v>4.7736220472440943E-2</v>
      </c>
    </row>
    <row r="10" spans="1:13" x14ac:dyDescent="0.3">
      <c r="A10" s="10" t="s">
        <v>8313</v>
      </c>
      <c r="B10" s="11"/>
      <c r="C10" s="28">
        <v>0</v>
      </c>
      <c r="D10" s="28">
        <v>0</v>
      </c>
      <c r="E10" s="11">
        <v>140</v>
      </c>
      <c r="F10" s="28">
        <v>9.1503267973856203E-2</v>
      </c>
      <c r="G10" s="28">
        <v>3.4448818897637797E-2</v>
      </c>
      <c r="H10" s="11">
        <v>80</v>
      </c>
      <c r="I10" s="28">
        <v>3.6613272311212815E-2</v>
      </c>
      <c r="J10" s="28">
        <v>1.968503937007874E-2</v>
      </c>
      <c r="K10" s="11">
        <v>220</v>
      </c>
      <c r="L10" s="27">
        <v>5.4133858267716536E-2</v>
      </c>
      <c r="M10" s="28">
        <v>5.4133858267716536E-2</v>
      </c>
    </row>
    <row r="11" spans="1:13" x14ac:dyDescent="0.3">
      <c r="A11" s="10" t="s">
        <v>8314</v>
      </c>
      <c r="B11" s="11">
        <v>24</v>
      </c>
      <c r="C11" s="28">
        <v>6.8767908309455589E-2</v>
      </c>
      <c r="D11" s="28">
        <v>5.905511811023622E-3</v>
      </c>
      <c r="E11" s="11"/>
      <c r="F11" s="28">
        <v>0</v>
      </c>
      <c r="G11" s="28">
        <v>0</v>
      </c>
      <c r="H11" s="11"/>
      <c r="I11" s="28">
        <v>0</v>
      </c>
      <c r="J11" s="28">
        <v>0</v>
      </c>
      <c r="K11" s="11">
        <v>24</v>
      </c>
      <c r="L11" s="27">
        <v>5.905511811023622E-3</v>
      </c>
      <c r="M11" s="28">
        <v>5.905511811023622E-3</v>
      </c>
    </row>
    <row r="12" spans="1:13" x14ac:dyDescent="0.3">
      <c r="A12" s="10" t="s">
        <v>8315</v>
      </c>
      <c r="B12" s="11">
        <v>20</v>
      </c>
      <c r="C12" s="28">
        <v>5.730659025787966E-2</v>
      </c>
      <c r="D12" s="28">
        <v>4.921259842519685E-3</v>
      </c>
      <c r="E12" s="11">
        <v>120</v>
      </c>
      <c r="F12" s="28">
        <v>7.8431372549019607E-2</v>
      </c>
      <c r="G12" s="28">
        <v>2.952755905511811E-2</v>
      </c>
      <c r="H12" s="11">
        <v>540</v>
      </c>
      <c r="I12" s="28">
        <v>0.24713958810068651</v>
      </c>
      <c r="J12" s="28">
        <v>0.13287401574803151</v>
      </c>
      <c r="K12" s="11">
        <v>680</v>
      </c>
      <c r="L12" s="27">
        <v>0.1673228346456693</v>
      </c>
      <c r="M12" s="28">
        <v>0.1673228346456693</v>
      </c>
    </row>
    <row r="13" spans="1:13" x14ac:dyDescent="0.3">
      <c r="A13" s="10" t="s">
        <v>8316</v>
      </c>
      <c r="B13" s="11"/>
      <c r="C13" s="28">
        <v>0</v>
      </c>
      <c r="D13" s="28">
        <v>0</v>
      </c>
      <c r="E13" s="11">
        <v>117</v>
      </c>
      <c r="F13" s="28">
        <v>7.6470588235294124E-2</v>
      </c>
      <c r="G13" s="28">
        <v>2.8789370078740158E-2</v>
      </c>
      <c r="H13" s="11">
        <v>103</v>
      </c>
      <c r="I13" s="28">
        <v>4.7139588100686497E-2</v>
      </c>
      <c r="J13" s="28">
        <v>2.5344488188976378E-2</v>
      </c>
      <c r="K13" s="11">
        <v>220</v>
      </c>
      <c r="L13" s="27">
        <v>5.4133858267716536E-2</v>
      </c>
      <c r="M13" s="28">
        <v>5.4133858267716536E-2</v>
      </c>
    </row>
    <row r="14" spans="1:13" x14ac:dyDescent="0.3">
      <c r="A14" s="10" t="s">
        <v>8317</v>
      </c>
      <c r="B14" s="11">
        <v>30</v>
      </c>
      <c r="C14" s="28">
        <v>8.5959885386819479E-2</v>
      </c>
      <c r="D14" s="28">
        <v>7.3818897637795275E-3</v>
      </c>
      <c r="E14" s="11">
        <v>127</v>
      </c>
      <c r="F14" s="28">
        <v>8.3006535947712415E-2</v>
      </c>
      <c r="G14" s="28">
        <v>3.125E-2</v>
      </c>
      <c r="H14" s="11">
        <v>80</v>
      </c>
      <c r="I14" s="28">
        <v>3.6613272311212815E-2</v>
      </c>
      <c r="J14" s="28">
        <v>1.968503937007874E-2</v>
      </c>
      <c r="K14" s="11">
        <v>237</v>
      </c>
      <c r="L14" s="27">
        <v>5.8316929133858268E-2</v>
      </c>
      <c r="M14" s="28">
        <v>5.8316929133858268E-2</v>
      </c>
    </row>
    <row r="15" spans="1:13" x14ac:dyDescent="0.3">
      <c r="A15" s="10" t="s">
        <v>8318</v>
      </c>
      <c r="B15" s="11">
        <v>178</v>
      </c>
      <c r="C15" s="28">
        <v>0.51002865329512892</v>
      </c>
      <c r="D15" s="28">
        <v>4.3799212598425195E-2</v>
      </c>
      <c r="E15" s="11">
        <v>213</v>
      </c>
      <c r="F15" s="28">
        <v>0.13921568627450981</v>
      </c>
      <c r="G15" s="28">
        <v>5.2411417322834643E-2</v>
      </c>
      <c r="H15" s="11">
        <v>209</v>
      </c>
      <c r="I15" s="28">
        <v>9.5652173913043481E-2</v>
      </c>
      <c r="J15" s="28">
        <v>5.1427165354330708E-2</v>
      </c>
      <c r="K15" s="11">
        <v>600</v>
      </c>
      <c r="L15" s="27">
        <v>0.14763779527559054</v>
      </c>
      <c r="M15" s="28">
        <v>0.14763779527559054</v>
      </c>
    </row>
    <row r="16" spans="1:13" x14ac:dyDescent="0.3">
      <c r="A16" s="10" t="s">
        <v>8319</v>
      </c>
      <c r="B16" s="11">
        <v>37</v>
      </c>
      <c r="C16" s="28">
        <v>0.10601719197707736</v>
      </c>
      <c r="D16" s="28">
        <v>9.1043307086614168E-3</v>
      </c>
      <c r="E16" s="11">
        <v>493</v>
      </c>
      <c r="F16" s="28">
        <v>0.32222222222222224</v>
      </c>
      <c r="G16" s="28">
        <v>0.12130905511811024</v>
      </c>
      <c r="H16" s="11">
        <v>839</v>
      </c>
      <c r="I16" s="28">
        <v>0.38398169336384441</v>
      </c>
      <c r="J16" s="28">
        <v>0.20644685039370078</v>
      </c>
      <c r="K16" s="11">
        <v>1369</v>
      </c>
      <c r="L16" s="27">
        <v>0.33686023622047245</v>
      </c>
      <c r="M16" s="28">
        <v>0.33686023622047245</v>
      </c>
    </row>
    <row r="17" spans="1:13" x14ac:dyDescent="0.3">
      <c r="A17" s="10" t="s">
        <v>8321</v>
      </c>
      <c r="B17" s="11">
        <v>349</v>
      </c>
      <c r="C17" s="28">
        <v>1</v>
      </c>
      <c r="D17" s="28">
        <v>8.5875984251968504E-2</v>
      </c>
      <c r="E17" s="11">
        <v>1530</v>
      </c>
      <c r="F17" s="28">
        <v>1</v>
      </c>
      <c r="G17" s="28">
        <v>0.3764763779527559</v>
      </c>
      <c r="H17" s="11">
        <v>2185</v>
      </c>
      <c r="I17" s="28">
        <v>1</v>
      </c>
      <c r="J17" s="28">
        <v>0.53764763779527558</v>
      </c>
      <c r="K17" s="11">
        <v>4064</v>
      </c>
      <c r="L17" s="27">
        <v>1</v>
      </c>
      <c r="M17" s="2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879F-46BE-46A5-AD97-D122FB94E912}">
  <dimension ref="A1:B268"/>
  <sheetViews>
    <sheetView workbookViewId="0">
      <selection activeCell="R7" sqref="R7"/>
    </sheetView>
  </sheetViews>
  <sheetFormatPr defaultRowHeight="14.4" x14ac:dyDescent="0.3"/>
  <cols>
    <col min="1" max="1" width="14.33203125" customWidth="1"/>
    <col min="2" max="2" width="13.44140625" customWidth="1"/>
  </cols>
  <sheetData>
    <row r="1" spans="1:2" x14ac:dyDescent="0.3">
      <c r="A1" s="39" t="s">
        <v>8458</v>
      </c>
      <c r="B1" s="39" t="s">
        <v>8459</v>
      </c>
    </row>
    <row r="2" spans="1:2" x14ac:dyDescent="0.3">
      <c r="A2" s="10">
        <v>1</v>
      </c>
      <c r="B2" s="23">
        <v>3</v>
      </c>
    </row>
    <row r="3" spans="1:2" x14ac:dyDescent="0.3">
      <c r="A3" s="10">
        <v>5</v>
      </c>
      <c r="B3" s="23">
        <v>1</v>
      </c>
    </row>
    <row r="4" spans="1:2" x14ac:dyDescent="0.3">
      <c r="A4" s="10">
        <v>10</v>
      </c>
      <c r="B4" s="23">
        <v>3</v>
      </c>
    </row>
    <row r="5" spans="1:2" x14ac:dyDescent="0.3">
      <c r="A5" s="10">
        <v>13</v>
      </c>
      <c r="B5" s="23">
        <v>1</v>
      </c>
    </row>
    <row r="6" spans="1:2" x14ac:dyDescent="0.3">
      <c r="A6" s="10">
        <v>25</v>
      </c>
      <c r="B6" s="23">
        <v>3</v>
      </c>
    </row>
    <row r="7" spans="1:2" x14ac:dyDescent="0.3">
      <c r="A7" s="10">
        <v>40</v>
      </c>
      <c r="B7" s="23">
        <v>1</v>
      </c>
    </row>
    <row r="8" spans="1:2" x14ac:dyDescent="0.3">
      <c r="A8" s="10">
        <v>50</v>
      </c>
      <c r="B8" s="23">
        <v>3</v>
      </c>
    </row>
    <row r="9" spans="1:2" x14ac:dyDescent="0.3">
      <c r="A9" s="10">
        <v>70</v>
      </c>
      <c r="B9" s="23">
        <v>2</v>
      </c>
    </row>
    <row r="10" spans="1:2" x14ac:dyDescent="0.3">
      <c r="A10" s="10">
        <v>80</v>
      </c>
      <c r="B10" s="23">
        <v>1</v>
      </c>
    </row>
    <row r="11" spans="1:2" x14ac:dyDescent="0.3">
      <c r="A11" s="10">
        <v>100</v>
      </c>
      <c r="B11" s="23">
        <v>9</v>
      </c>
    </row>
    <row r="12" spans="1:2" x14ac:dyDescent="0.3">
      <c r="A12" s="10">
        <v>101</v>
      </c>
      <c r="B12" s="23">
        <v>1</v>
      </c>
    </row>
    <row r="13" spans="1:2" x14ac:dyDescent="0.3">
      <c r="A13" s="10">
        <v>110</v>
      </c>
      <c r="B13" s="23">
        <v>1</v>
      </c>
    </row>
    <row r="14" spans="1:2" x14ac:dyDescent="0.3">
      <c r="A14" s="10">
        <v>125</v>
      </c>
      <c r="B14" s="23">
        <v>1</v>
      </c>
    </row>
    <row r="15" spans="1:2" x14ac:dyDescent="0.3">
      <c r="A15" s="10">
        <v>150</v>
      </c>
      <c r="B15" s="23">
        <v>5</v>
      </c>
    </row>
    <row r="16" spans="1:2" x14ac:dyDescent="0.3">
      <c r="A16" s="10">
        <v>153</v>
      </c>
      <c r="B16" s="23">
        <v>1</v>
      </c>
    </row>
    <row r="17" spans="1:2" x14ac:dyDescent="0.3">
      <c r="A17" s="10">
        <v>200</v>
      </c>
      <c r="B17" s="23">
        <v>9</v>
      </c>
    </row>
    <row r="18" spans="1:2" x14ac:dyDescent="0.3">
      <c r="A18" s="10">
        <v>220</v>
      </c>
      <c r="B18" s="23">
        <v>1</v>
      </c>
    </row>
    <row r="19" spans="1:2" x14ac:dyDescent="0.3">
      <c r="A19" s="10">
        <v>225</v>
      </c>
      <c r="B19" s="23">
        <v>1</v>
      </c>
    </row>
    <row r="20" spans="1:2" x14ac:dyDescent="0.3">
      <c r="A20" s="10">
        <v>250</v>
      </c>
      <c r="B20" s="23">
        <v>18</v>
      </c>
    </row>
    <row r="21" spans="1:2" x14ac:dyDescent="0.3">
      <c r="A21" s="10">
        <v>300</v>
      </c>
      <c r="B21" s="23">
        <v>30</v>
      </c>
    </row>
    <row r="22" spans="1:2" x14ac:dyDescent="0.3">
      <c r="A22" s="10">
        <v>315</v>
      </c>
      <c r="B22" s="23">
        <v>1</v>
      </c>
    </row>
    <row r="23" spans="1:2" x14ac:dyDescent="0.3">
      <c r="A23" s="10">
        <v>333</v>
      </c>
      <c r="B23" s="23">
        <v>1</v>
      </c>
    </row>
    <row r="24" spans="1:2" x14ac:dyDescent="0.3">
      <c r="A24" s="10">
        <v>347</v>
      </c>
      <c r="B24" s="23">
        <v>1</v>
      </c>
    </row>
    <row r="25" spans="1:2" x14ac:dyDescent="0.3">
      <c r="A25" s="10">
        <v>350</v>
      </c>
      <c r="B25" s="23">
        <v>12</v>
      </c>
    </row>
    <row r="26" spans="1:2" x14ac:dyDescent="0.3">
      <c r="A26" s="10">
        <v>400</v>
      </c>
      <c r="B26" s="23">
        <v>12</v>
      </c>
    </row>
    <row r="27" spans="1:2" x14ac:dyDescent="0.3">
      <c r="A27" s="10">
        <v>420</v>
      </c>
      <c r="B27" s="23">
        <v>1</v>
      </c>
    </row>
    <row r="28" spans="1:2" x14ac:dyDescent="0.3">
      <c r="A28" s="10">
        <v>450</v>
      </c>
      <c r="B28" s="23">
        <v>2</v>
      </c>
    </row>
    <row r="29" spans="1:2" x14ac:dyDescent="0.3">
      <c r="A29" s="10">
        <v>451</v>
      </c>
      <c r="B29" s="23">
        <v>1</v>
      </c>
    </row>
    <row r="30" spans="1:2" x14ac:dyDescent="0.3">
      <c r="A30" s="10">
        <v>480</v>
      </c>
      <c r="B30" s="23">
        <v>1</v>
      </c>
    </row>
    <row r="31" spans="1:2" x14ac:dyDescent="0.3">
      <c r="A31" s="10">
        <v>495</v>
      </c>
      <c r="B31" s="23">
        <v>1</v>
      </c>
    </row>
    <row r="32" spans="1:2" x14ac:dyDescent="0.3">
      <c r="A32" s="10">
        <v>500</v>
      </c>
      <c r="B32" s="23">
        <v>79</v>
      </c>
    </row>
    <row r="33" spans="1:2" x14ac:dyDescent="0.3">
      <c r="A33" s="10">
        <v>550</v>
      </c>
      <c r="B33" s="23">
        <v>6</v>
      </c>
    </row>
    <row r="34" spans="1:2" x14ac:dyDescent="0.3">
      <c r="A34" s="10">
        <v>600</v>
      </c>
      <c r="B34" s="23">
        <v>25</v>
      </c>
    </row>
    <row r="35" spans="1:2" x14ac:dyDescent="0.3">
      <c r="A35" s="10">
        <v>620</v>
      </c>
      <c r="B35" s="23">
        <v>1</v>
      </c>
    </row>
    <row r="36" spans="1:2" x14ac:dyDescent="0.3">
      <c r="A36" s="10">
        <v>650</v>
      </c>
      <c r="B36" s="23">
        <v>5</v>
      </c>
    </row>
    <row r="37" spans="1:2" x14ac:dyDescent="0.3">
      <c r="A37" s="10">
        <v>660</v>
      </c>
      <c r="B37" s="23">
        <v>1</v>
      </c>
    </row>
    <row r="38" spans="1:2" x14ac:dyDescent="0.3">
      <c r="A38" s="10">
        <v>675</v>
      </c>
      <c r="B38" s="23">
        <v>1</v>
      </c>
    </row>
    <row r="39" spans="1:2" x14ac:dyDescent="0.3">
      <c r="A39" s="10">
        <v>700</v>
      </c>
      <c r="B39" s="23">
        <v>14</v>
      </c>
    </row>
    <row r="40" spans="1:2" x14ac:dyDescent="0.3">
      <c r="A40" s="10">
        <v>740</v>
      </c>
      <c r="B40" s="23">
        <v>1</v>
      </c>
    </row>
    <row r="41" spans="1:2" x14ac:dyDescent="0.3">
      <c r="A41" s="10">
        <v>745</v>
      </c>
      <c r="B41" s="23">
        <v>1</v>
      </c>
    </row>
    <row r="42" spans="1:2" x14ac:dyDescent="0.3">
      <c r="A42" s="10">
        <v>750</v>
      </c>
      <c r="B42" s="23">
        <v>17</v>
      </c>
    </row>
    <row r="43" spans="1:2" x14ac:dyDescent="0.3">
      <c r="A43" s="10">
        <v>773</v>
      </c>
      <c r="B43" s="23">
        <v>1</v>
      </c>
    </row>
    <row r="44" spans="1:2" x14ac:dyDescent="0.3">
      <c r="A44" s="10">
        <v>800</v>
      </c>
      <c r="B44" s="23">
        <v>21</v>
      </c>
    </row>
    <row r="45" spans="1:2" x14ac:dyDescent="0.3">
      <c r="A45" s="10">
        <v>839</v>
      </c>
      <c r="B45" s="23">
        <v>1</v>
      </c>
    </row>
    <row r="46" spans="1:2" x14ac:dyDescent="0.3">
      <c r="A46" s="10">
        <v>850</v>
      </c>
      <c r="B46" s="23">
        <v>5</v>
      </c>
    </row>
    <row r="47" spans="1:2" x14ac:dyDescent="0.3">
      <c r="A47" s="10">
        <v>900</v>
      </c>
      <c r="B47" s="23">
        <v>10</v>
      </c>
    </row>
    <row r="48" spans="1:2" x14ac:dyDescent="0.3">
      <c r="A48" s="10">
        <v>930</v>
      </c>
      <c r="B48" s="23">
        <v>1</v>
      </c>
    </row>
    <row r="49" spans="1:2" x14ac:dyDescent="0.3">
      <c r="A49" s="10">
        <v>960</v>
      </c>
      <c r="B49" s="23">
        <v>1</v>
      </c>
    </row>
    <row r="50" spans="1:2" x14ac:dyDescent="0.3">
      <c r="A50" s="10">
        <v>978</v>
      </c>
      <c r="B50" s="23">
        <v>1</v>
      </c>
    </row>
    <row r="51" spans="1:2" x14ac:dyDescent="0.3">
      <c r="A51" s="10">
        <v>999</v>
      </c>
      <c r="B51" s="23">
        <v>2</v>
      </c>
    </row>
    <row r="52" spans="1:2" x14ac:dyDescent="0.3">
      <c r="A52" s="10">
        <v>1000</v>
      </c>
      <c r="B52" s="23">
        <v>116</v>
      </c>
    </row>
    <row r="53" spans="1:2" x14ac:dyDescent="0.3">
      <c r="A53" s="10">
        <v>1050</v>
      </c>
      <c r="B53" s="23">
        <v>2</v>
      </c>
    </row>
    <row r="54" spans="1:2" x14ac:dyDescent="0.3">
      <c r="A54" s="10">
        <v>1070</v>
      </c>
      <c r="B54" s="23">
        <v>1</v>
      </c>
    </row>
    <row r="55" spans="1:2" x14ac:dyDescent="0.3">
      <c r="A55" s="10">
        <v>1100</v>
      </c>
      <c r="B55" s="23">
        <v>8</v>
      </c>
    </row>
    <row r="56" spans="1:2" x14ac:dyDescent="0.3">
      <c r="A56" s="10">
        <v>1150</v>
      </c>
      <c r="B56" s="23">
        <v>1</v>
      </c>
    </row>
    <row r="57" spans="1:2" x14ac:dyDescent="0.3">
      <c r="A57" s="10">
        <v>1200</v>
      </c>
      <c r="B57" s="23">
        <v>28</v>
      </c>
    </row>
    <row r="58" spans="1:2" x14ac:dyDescent="0.3">
      <c r="A58" s="10">
        <v>1250</v>
      </c>
      <c r="B58" s="23">
        <v>6</v>
      </c>
    </row>
    <row r="59" spans="1:2" x14ac:dyDescent="0.3">
      <c r="A59" s="10">
        <v>1300</v>
      </c>
      <c r="B59" s="23">
        <v>7</v>
      </c>
    </row>
    <row r="60" spans="1:2" x14ac:dyDescent="0.3">
      <c r="A60" s="10">
        <v>1328</v>
      </c>
      <c r="B60" s="23">
        <v>1</v>
      </c>
    </row>
    <row r="61" spans="1:2" x14ac:dyDescent="0.3">
      <c r="A61" s="10">
        <v>1350</v>
      </c>
      <c r="B61" s="23">
        <v>1</v>
      </c>
    </row>
    <row r="62" spans="1:2" x14ac:dyDescent="0.3">
      <c r="A62" s="10">
        <v>1385</v>
      </c>
      <c r="B62" s="23">
        <v>1</v>
      </c>
    </row>
    <row r="63" spans="1:2" x14ac:dyDescent="0.3">
      <c r="A63" s="10">
        <v>1395</v>
      </c>
      <c r="B63" s="23">
        <v>1</v>
      </c>
    </row>
    <row r="64" spans="1:2" x14ac:dyDescent="0.3">
      <c r="A64" s="10">
        <v>1400</v>
      </c>
      <c r="B64" s="23">
        <v>2</v>
      </c>
    </row>
    <row r="65" spans="1:2" x14ac:dyDescent="0.3">
      <c r="A65" s="10">
        <v>1450</v>
      </c>
      <c r="B65" s="23">
        <v>1</v>
      </c>
    </row>
    <row r="66" spans="1:2" x14ac:dyDescent="0.3">
      <c r="A66" s="10">
        <v>1500</v>
      </c>
      <c r="B66" s="23">
        <v>98</v>
      </c>
    </row>
    <row r="67" spans="1:2" x14ac:dyDescent="0.3">
      <c r="A67" s="10">
        <v>1550</v>
      </c>
      <c r="B67" s="23">
        <v>1</v>
      </c>
    </row>
    <row r="68" spans="1:2" x14ac:dyDescent="0.3">
      <c r="A68" s="10">
        <v>1551</v>
      </c>
      <c r="B68" s="23">
        <v>1</v>
      </c>
    </row>
    <row r="69" spans="1:2" x14ac:dyDescent="0.3">
      <c r="A69" s="10">
        <v>1570</v>
      </c>
      <c r="B69" s="23">
        <v>1</v>
      </c>
    </row>
    <row r="70" spans="1:2" x14ac:dyDescent="0.3">
      <c r="A70" s="10">
        <v>1570.79</v>
      </c>
      <c r="B70" s="23">
        <v>1</v>
      </c>
    </row>
    <row r="71" spans="1:2" x14ac:dyDescent="0.3">
      <c r="A71" s="10">
        <v>1600</v>
      </c>
      <c r="B71" s="23">
        <v>4</v>
      </c>
    </row>
    <row r="72" spans="1:2" x14ac:dyDescent="0.3">
      <c r="A72" s="10">
        <v>1650</v>
      </c>
      <c r="B72" s="23">
        <v>3</v>
      </c>
    </row>
    <row r="73" spans="1:2" x14ac:dyDescent="0.3">
      <c r="A73" s="10">
        <v>1700</v>
      </c>
      <c r="B73" s="23">
        <v>4</v>
      </c>
    </row>
    <row r="74" spans="1:2" x14ac:dyDescent="0.3">
      <c r="A74" s="10">
        <v>1750</v>
      </c>
      <c r="B74" s="23">
        <v>4</v>
      </c>
    </row>
    <row r="75" spans="1:2" x14ac:dyDescent="0.3">
      <c r="A75" s="10">
        <v>1800</v>
      </c>
      <c r="B75" s="23">
        <v>11</v>
      </c>
    </row>
    <row r="76" spans="1:2" x14ac:dyDescent="0.3">
      <c r="A76" s="10">
        <v>1900</v>
      </c>
      <c r="B76" s="23">
        <v>2</v>
      </c>
    </row>
    <row r="77" spans="1:2" x14ac:dyDescent="0.3">
      <c r="A77" s="10">
        <v>1960</v>
      </c>
      <c r="B77" s="23">
        <v>1</v>
      </c>
    </row>
    <row r="78" spans="1:2" x14ac:dyDescent="0.3">
      <c r="A78" s="10">
        <v>1964.47</v>
      </c>
      <c r="B78" s="23">
        <v>1</v>
      </c>
    </row>
    <row r="79" spans="1:2" x14ac:dyDescent="0.3">
      <c r="A79" s="10">
        <v>2000</v>
      </c>
      <c r="B79" s="23">
        <v>153</v>
      </c>
    </row>
    <row r="80" spans="1:2" x14ac:dyDescent="0.3">
      <c r="A80" s="10">
        <v>2001</v>
      </c>
      <c r="B80" s="23">
        <v>1</v>
      </c>
    </row>
    <row r="81" spans="1:2" x14ac:dyDescent="0.3">
      <c r="A81" s="10">
        <v>2100</v>
      </c>
      <c r="B81" s="23">
        <v>4</v>
      </c>
    </row>
    <row r="82" spans="1:2" x14ac:dyDescent="0.3">
      <c r="A82" s="10">
        <v>2200</v>
      </c>
      <c r="B82" s="23">
        <v>8</v>
      </c>
    </row>
    <row r="83" spans="1:2" x14ac:dyDescent="0.3">
      <c r="A83" s="10">
        <v>2220</v>
      </c>
      <c r="B83" s="23">
        <v>1</v>
      </c>
    </row>
    <row r="84" spans="1:2" x14ac:dyDescent="0.3">
      <c r="A84" s="10">
        <v>2250</v>
      </c>
      <c r="B84" s="23">
        <v>1</v>
      </c>
    </row>
    <row r="85" spans="1:2" x14ac:dyDescent="0.3">
      <c r="A85" s="10">
        <v>2300</v>
      </c>
      <c r="B85" s="23">
        <v>4</v>
      </c>
    </row>
    <row r="86" spans="1:2" x14ac:dyDescent="0.3">
      <c r="A86" s="10">
        <v>2350</v>
      </c>
      <c r="B86" s="23">
        <v>1</v>
      </c>
    </row>
    <row r="87" spans="1:2" x14ac:dyDescent="0.3">
      <c r="A87" s="10">
        <v>2400</v>
      </c>
      <c r="B87" s="23">
        <v>3</v>
      </c>
    </row>
    <row r="88" spans="1:2" x14ac:dyDescent="0.3">
      <c r="A88" s="10">
        <v>2450</v>
      </c>
      <c r="B88" s="23">
        <v>1</v>
      </c>
    </row>
    <row r="89" spans="1:2" x14ac:dyDescent="0.3">
      <c r="A89" s="10">
        <v>2468</v>
      </c>
      <c r="B89" s="23">
        <v>1</v>
      </c>
    </row>
    <row r="90" spans="1:2" x14ac:dyDescent="0.3">
      <c r="A90" s="10">
        <v>2500</v>
      </c>
      <c r="B90" s="23">
        <v>100</v>
      </c>
    </row>
    <row r="91" spans="1:2" x14ac:dyDescent="0.3">
      <c r="A91" s="10">
        <v>2550</v>
      </c>
      <c r="B91" s="23">
        <v>1</v>
      </c>
    </row>
    <row r="92" spans="1:2" x14ac:dyDescent="0.3">
      <c r="A92" s="10">
        <v>2560</v>
      </c>
      <c r="B92" s="23">
        <v>1</v>
      </c>
    </row>
    <row r="93" spans="1:2" x14ac:dyDescent="0.3">
      <c r="A93" s="10">
        <v>2600</v>
      </c>
      <c r="B93" s="23">
        <v>4</v>
      </c>
    </row>
    <row r="94" spans="1:2" x14ac:dyDescent="0.3">
      <c r="A94" s="10">
        <v>2658</v>
      </c>
      <c r="B94" s="23">
        <v>1</v>
      </c>
    </row>
    <row r="95" spans="1:2" x14ac:dyDescent="0.3">
      <c r="A95" s="10">
        <v>2700</v>
      </c>
      <c r="B95" s="23">
        <v>3</v>
      </c>
    </row>
    <row r="96" spans="1:2" x14ac:dyDescent="0.3">
      <c r="A96" s="10">
        <v>2750</v>
      </c>
      <c r="B96" s="23">
        <v>3</v>
      </c>
    </row>
    <row r="97" spans="1:2" x14ac:dyDescent="0.3">
      <c r="A97" s="10">
        <v>2800</v>
      </c>
      <c r="B97" s="23">
        <v>8</v>
      </c>
    </row>
    <row r="98" spans="1:2" x14ac:dyDescent="0.3">
      <c r="A98" s="10">
        <v>2820</v>
      </c>
      <c r="B98" s="23">
        <v>1</v>
      </c>
    </row>
    <row r="99" spans="1:2" x14ac:dyDescent="0.3">
      <c r="A99" s="10">
        <v>2827</v>
      </c>
      <c r="B99" s="23">
        <v>1</v>
      </c>
    </row>
    <row r="100" spans="1:2" x14ac:dyDescent="0.3">
      <c r="A100" s="10">
        <v>2900</v>
      </c>
      <c r="B100" s="23">
        <v>1</v>
      </c>
    </row>
    <row r="101" spans="1:2" x14ac:dyDescent="0.3">
      <c r="A101" s="10">
        <v>2987</v>
      </c>
      <c r="B101" s="23">
        <v>1</v>
      </c>
    </row>
    <row r="102" spans="1:2" x14ac:dyDescent="0.3">
      <c r="A102" s="10">
        <v>3000</v>
      </c>
      <c r="B102" s="23">
        <v>120</v>
      </c>
    </row>
    <row r="103" spans="1:2" x14ac:dyDescent="0.3">
      <c r="A103" s="10">
        <v>3100</v>
      </c>
      <c r="B103" s="23">
        <v>2</v>
      </c>
    </row>
    <row r="104" spans="1:2" x14ac:dyDescent="0.3">
      <c r="A104" s="10">
        <v>3200</v>
      </c>
      <c r="B104" s="23">
        <v>6</v>
      </c>
    </row>
    <row r="105" spans="1:2" x14ac:dyDescent="0.3">
      <c r="A105" s="10">
        <v>3250</v>
      </c>
      <c r="B105" s="23">
        <v>1</v>
      </c>
    </row>
    <row r="106" spans="1:2" x14ac:dyDescent="0.3">
      <c r="A106" s="10">
        <v>3300</v>
      </c>
      <c r="B106" s="23">
        <v>7</v>
      </c>
    </row>
    <row r="107" spans="1:2" x14ac:dyDescent="0.3">
      <c r="A107" s="10">
        <v>3350</v>
      </c>
      <c r="B107" s="23">
        <v>3</v>
      </c>
    </row>
    <row r="108" spans="1:2" x14ac:dyDescent="0.3">
      <c r="A108" s="10">
        <v>3400</v>
      </c>
      <c r="B108" s="23">
        <v>5</v>
      </c>
    </row>
    <row r="109" spans="1:2" x14ac:dyDescent="0.3">
      <c r="A109" s="10">
        <v>3405</v>
      </c>
      <c r="B109" s="23">
        <v>1</v>
      </c>
    </row>
    <row r="110" spans="1:2" x14ac:dyDescent="0.3">
      <c r="A110" s="10">
        <v>3500</v>
      </c>
      <c r="B110" s="23">
        <v>54</v>
      </c>
    </row>
    <row r="111" spans="1:2" x14ac:dyDescent="0.3">
      <c r="A111" s="10">
        <v>3600</v>
      </c>
      <c r="B111" s="23">
        <v>1</v>
      </c>
    </row>
    <row r="112" spans="1:2" x14ac:dyDescent="0.3">
      <c r="A112" s="10">
        <v>3675</v>
      </c>
      <c r="B112" s="23">
        <v>1</v>
      </c>
    </row>
    <row r="113" spans="1:2" x14ac:dyDescent="0.3">
      <c r="A113" s="10">
        <v>3700</v>
      </c>
      <c r="B113" s="23">
        <v>1</v>
      </c>
    </row>
    <row r="114" spans="1:2" x14ac:dyDescent="0.3">
      <c r="A114" s="10">
        <v>3750</v>
      </c>
      <c r="B114" s="23">
        <v>3</v>
      </c>
    </row>
    <row r="115" spans="1:2" x14ac:dyDescent="0.3">
      <c r="A115" s="10">
        <v>3800</v>
      </c>
      <c r="B115" s="23">
        <v>2</v>
      </c>
    </row>
    <row r="116" spans="1:2" x14ac:dyDescent="0.3">
      <c r="A116" s="10">
        <v>3871</v>
      </c>
      <c r="B116" s="23">
        <v>1</v>
      </c>
    </row>
    <row r="117" spans="1:2" x14ac:dyDescent="0.3">
      <c r="A117" s="10">
        <v>3910</v>
      </c>
      <c r="B117" s="23">
        <v>1</v>
      </c>
    </row>
    <row r="118" spans="1:2" x14ac:dyDescent="0.3">
      <c r="A118" s="10">
        <v>3950</v>
      </c>
      <c r="B118" s="23">
        <v>1</v>
      </c>
    </row>
    <row r="119" spans="1:2" x14ac:dyDescent="0.3">
      <c r="A119" s="10">
        <v>3999</v>
      </c>
      <c r="B119" s="23">
        <v>1</v>
      </c>
    </row>
    <row r="120" spans="1:2" x14ac:dyDescent="0.3">
      <c r="A120" s="10">
        <v>4000</v>
      </c>
      <c r="B120" s="23">
        <v>72</v>
      </c>
    </row>
    <row r="121" spans="1:2" x14ac:dyDescent="0.3">
      <c r="A121" s="10">
        <v>4200</v>
      </c>
      <c r="B121" s="23">
        <v>3</v>
      </c>
    </row>
    <row r="122" spans="1:2" x14ac:dyDescent="0.3">
      <c r="A122" s="10">
        <v>4300</v>
      </c>
      <c r="B122" s="23">
        <v>2</v>
      </c>
    </row>
    <row r="123" spans="1:2" x14ac:dyDescent="0.3">
      <c r="A123" s="10">
        <v>4400</v>
      </c>
      <c r="B123" s="23">
        <v>1</v>
      </c>
    </row>
    <row r="124" spans="1:2" x14ac:dyDescent="0.3">
      <c r="A124" s="10">
        <v>4444</v>
      </c>
      <c r="B124" s="23">
        <v>1</v>
      </c>
    </row>
    <row r="125" spans="1:2" x14ac:dyDescent="0.3">
      <c r="A125" s="10">
        <v>4500</v>
      </c>
      <c r="B125" s="23">
        <v>21</v>
      </c>
    </row>
    <row r="126" spans="1:2" x14ac:dyDescent="0.3">
      <c r="A126" s="10">
        <v>4575</v>
      </c>
      <c r="B126" s="23">
        <v>1</v>
      </c>
    </row>
    <row r="127" spans="1:2" x14ac:dyDescent="0.3">
      <c r="A127" s="10">
        <v>4589</v>
      </c>
      <c r="B127" s="23">
        <v>1</v>
      </c>
    </row>
    <row r="128" spans="1:2" x14ac:dyDescent="0.3">
      <c r="A128" s="10">
        <v>4600</v>
      </c>
      <c r="B128" s="23">
        <v>2</v>
      </c>
    </row>
    <row r="129" spans="1:2" x14ac:dyDescent="0.3">
      <c r="A129" s="10">
        <v>4700</v>
      </c>
      <c r="B129" s="23">
        <v>1</v>
      </c>
    </row>
    <row r="130" spans="1:2" x14ac:dyDescent="0.3">
      <c r="A130" s="10">
        <v>4800</v>
      </c>
      <c r="B130" s="23">
        <v>1</v>
      </c>
    </row>
    <row r="131" spans="1:2" x14ac:dyDescent="0.3">
      <c r="A131" s="10">
        <v>4900</v>
      </c>
      <c r="B131" s="23">
        <v>3</v>
      </c>
    </row>
    <row r="132" spans="1:2" x14ac:dyDescent="0.3">
      <c r="A132" s="10">
        <v>4999</v>
      </c>
      <c r="B132" s="23">
        <v>1</v>
      </c>
    </row>
    <row r="133" spans="1:2" x14ac:dyDescent="0.3">
      <c r="A133" s="10">
        <v>5000</v>
      </c>
      <c r="B133" s="23">
        <v>150</v>
      </c>
    </row>
    <row r="134" spans="1:2" x14ac:dyDescent="0.3">
      <c r="A134" s="10">
        <v>5250</v>
      </c>
      <c r="B134" s="23">
        <v>2</v>
      </c>
    </row>
    <row r="135" spans="1:2" x14ac:dyDescent="0.3">
      <c r="A135" s="10">
        <v>5400</v>
      </c>
      <c r="B135" s="23">
        <v>2</v>
      </c>
    </row>
    <row r="136" spans="1:2" x14ac:dyDescent="0.3">
      <c r="A136" s="10">
        <v>5494</v>
      </c>
      <c r="B136" s="23">
        <v>1</v>
      </c>
    </row>
    <row r="137" spans="1:2" x14ac:dyDescent="0.3">
      <c r="A137" s="10">
        <v>5500</v>
      </c>
      <c r="B137" s="23">
        <v>16</v>
      </c>
    </row>
    <row r="138" spans="1:2" x14ac:dyDescent="0.3">
      <c r="A138" s="10">
        <v>5555.55</v>
      </c>
      <c r="B138" s="23">
        <v>1</v>
      </c>
    </row>
    <row r="139" spans="1:2" x14ac:dyDescent="0.3">
      <c r="A139" s="10">
        <v>5800</v>
      </c>
      <c r="B139" s="23">
        <v>2</v>
      </c>
    </row>
    <row r="140" spans="1:2" x14ac:dyDescent="0.3">
      <c r="A140" s="10">
        <v>5862</v>
      </c>
      <c r="B140" s="23">
        <v>1</v>
      </c>
    </row>
    <row r="141" spans="1:2" x14ac:dyDescent="0.3">
      <c r="A141" s="10">
        <v>5875</v>
      </c>
      <c r="B141" s="23">
        <v>1</v>
      </c>
    </row>
    <row r="142" spans="1:2" x14ac:dyDescent="0.3">
      <c r="A142" s="10">
        <v>6000</v>
      </c>
      <c r="B142" s="23">
        <v>49</v>
      </c>
    </row>
    <row r="143" spans="1:2" x14ac:dyDescent="0.3">
      <c r="A143" s="10">
        <v>6350</v>
      </c>
      <c r="B143" s="23">
        <v>1</v>
      </c>
    </row>
    <row r="144" spans="1:2" x14ac:dyDescent="0.3">
      <c r="A144" s="10">
        <v>6450</v>
      </c>
      <c r="B144" s="23">
        <v>1</v>
      </c>
    </row>
    <row r="145" spans="1:2" x14ac:dyDescent="0.3">
      <c r="A145" s="10">
        <v>6500</v>
      </c>
      <c r="B145" s="23">
        <v>8</v>
      </c>
    </row>
    <row r="146" spans="1:2" x14ac:dyDescent="0.3">
      <c r="A146" s="10">
        <v>6700</v>
      </c>
      <c r="B146" s="23">
        <v>1</v>
      </c>
    </row>
    <row r="147" spans="1:2" x14ac:dyDescent="0.3">
      <c r="A147" s="10">
        <v>6900</v>
      </c>
      <c r="B147" s="23">
        <v>1</v>
      </c>
    </row>
    <row r="148" spans="1:2" x14ac:dyDescent="0.3">
      <c r="A148" s="10">
        <v>6999</v>
      </c>
      <c r="B148" s="23">
        <v>1</v>
      </c>
    </row>
    <row r="149" spans="1:2" x14ac:dyDescent="0.3">
      <c r="A149" s="10">
        <v>7000</v>
      </c>
      <c r="B149" s="23">
        <v>22</v>
      </c>
    </row>
    <row r="150" spans="1:2" x14ac:dyDescent="0.3">
      <c r="A150" s="10">
        <v>7200</v>
      </c>
      <c r="B150" s="23">
        <v>1</v>
      </c>
    </row>
    <row r="151" spans="1:2" x14ac:dyDescent="0.3">
      <c r="A151" s="10">
        <v>7214</v>
      </c>
      <c r="B151" s="23">
        <v>1</v>
      </c>
    </row>
    <row r="152" spans="1:2" x14ac:dyDescent="0.3">
      <c r="A152" s="10">
        <v>7500</v>
      </c>
      <c r="B152" s="23">
        <v>27</v>
      </c>
    </row>
    <row r="153" spans="1:2" x14ac:dyDescent="0.3">
      <c r="A153" s="10">
        <v>7501</v>
      </c>
      <c r="B153" s="23">
        <v>1</v>
      </c>
    </row>
    <row r="154" spans="1:2" x14ac:dyDescent="0.3">
      <c r="A154" s="10">
        <v>7750</v>
      </c>
      <c r="B154" s="23">
        <v>1</v>
      </c>
    </row>
    <row r="155" spans="1:2" x14ac:dyDescent="0.3">
      <c r="A155" s="10">
        <v>7777</v>
      </c>
      <c r="B155" s="23">
        <v>1</v>
      </c>
    </row>
    <row r="156" spans="1:2" x14ac:dyDescent="0.3">
      <c r="A156" s="10">
        <v>7900</v>
      </c>
      <c r="B156" s="23">
        <v>2</v>
      </c>
    </row>
    <row r="157" spans="1:2" x14ac:dyDescent="0.3">
      <c r="A157" s="10">
        <v>8000</v>
      </c>
      <c r="B157" s="23">
        <v>44</v>
      </c>
    </row>
    <row r="158" spans="1:2" x14ac:dyDescent="0.3">
      <c r="A158" s="10">
        <v>8012</v>
      </c>
      <c r="B158" s="23">
        <v>1</v>
      </c>
    </row>
    <row r="159" spans="1:2" x14ac:dyDescent="0.3">
      <c r="A159" s="10">
        <v>8200</v>
      </c>
      <c r="B159" s="23">
        <v>1</v>
      </c>
    </row>
    <row r="160" spans="1:2" x14ac:dyDescent="0.3">
      <c r="A160" s="10">
        <v>8300</v>
      </c>
      <c r="B160" s="23">
        <v>1</v>
      </c>
    </row>
    <row r="161" spans="1:2" x14ac:dyDescent="0.3">
      <c r="A161" s="10">
        <v>8400</v>
      </c>
      <c r="B161" s="23">
        <v>2</v>
      </c>
    </row>
    <row r="162" spans="1:2" x14ac:dyDescent="0.3">
      <c r="A162" s="10">
        <v>8500</v>
      </c>
      <c r="B162" s="23">
        <v>12</v>
      </c>
    </row>
    <row r="163" spans="1:2" x14ac:dyDescent="0.3">
      <c r="A163" s="10">
        <v>8600</v>
      </c>
      <c r="B163" s="23">
        <v>1</v>
      </c>
    </row>
    <row r="164" spans="1:2" x14ac:dyDescent="0.3">
      <c r="A164" s="10">
        <v>8750</v>
      </c>
      <c r="B164" s="23">
        <v>2</v>
      </c>
    </row>
    <row r="165" spans="1:2" x14ac:dyDescent="0.3">
      <c r="A165" s="10">
        <v>8925</v>
      </c>
      <c r="B165" s="23">
        <v>1</v>
      </c>
    </row>
    <row r="166" spans="1:2" x14ac:dyDescent="0.3">
      <c r="A166" s="10">
        <v>9000</v>
      </c>
      <c r="B166" s="23">
        <v>11</v>
      </c>
    </row>
    <row r="167" spans="1:2" x14ac:dyDescent="0.3">
      <c r="A167" s="10">
        <v>9072</v>
      </c>
      <c r="B167" s="23">
        <v>1</v>
      </c>
    </row>
    <row r="168" spans="1:2" x14ac:dyDescent="0.3">
      <c r="A168" s="10">
        <v>9500</v>
      </c>
      <c r="B168" s="23">
        <v>6</v>
      </c>
    </row>
    <row r="169" spans="1:2" x14ac:dyDescent="0.3">
      <c r="A169" s="10">
        <v>9665</v>
      </c>
      <c r="B169" s="23">
        <v>1</v>
      </c>
    </row>
    <row r="170" spans="1:2" x14ac:dyDescent="0.3">
      <c r="A170" s="10">
        <v>9800</v>
      </c>
      <c r="B170" s="23">
        <v>1</v>
      </c>
    </row>
    <row r="171" spans="1:2" x14ac:dyDescent="0.3">
      <c r="A171" s="10">
        <v>9850</v>
      </c>
      <c r="B171" s="23">
        <v>1</v>
      </c>
    </row>
    <row r="172" spans="1:2" x14ac:dyDescent="0.3">
      <c r="A172" s="10">
        <v>9999</v>
      </c>
      <c r="B172" s="23">
        <v>1</v>
      </c>
    </row>
    <row r="173" spans="1:2" x14ac:dyDescent="0.3">
      <c r="A173" s="10">
        <v>10000</v>
      </c>
      <c r="B173" s="23">
        <v>103</v>
      </c>
    </row>
    <row r="174" spans="1:2" x14ac:dyDescent="0.3">
      <c r="A174" s="10">
        <v>10050</v>
      </c>
      <c r="B174" s="23">
        <v>1</v>
      </c>
    </row>
    <row r="175" spans="1:2" x14ac:dyDescent="0.3">
      <c r="A175" s="10">
        <v>10275</v>
      </c>
      <c r="B175" s="23">
        <v>1</v>
      </c>
    </row>
    <row r="176" spans="1:2" x14ac:dyDescent="0.3">
      <c r="A176" s="10">
        <v>10500</v>
      </c>
      <c r="B176" s="23">
        <v>3</v>
      </c>
    </row>
    <row r="177" spans="1:2" x14ac:dyDescent="0.3">
      <c r="A177" s="10">
        <v>10600</v>
      </c>
      <c r="B177" s="23">
        <v>1</v>
      </c>
    </row>
    <row r="178" spans="1:2" x14ac:dyDescent="0.3">
      <c r="A178" s="10">
        <v>11000</v>
      </c>
      <c r="B178" s="23">
        <v>3</v>
      </c>
    </row>
    <row r="179" spans="1:2" x14ac:dyDescent="0.3">
      <c r="A179" s="10">
        <v>11260</v>
      </c>
      <c r="B179" s="23">
        <v>1</v>
      </c>
    </row>
    <row r="180" spans="1:2" x14ac:dyDescent="0.3">
      <c r="A180" s="10">
        <v>11500</v>
      </c>
      <c r="B180" s="23">
        <v>1</v>
      </c>
    </row>
    <row r="181" spans="1:2" x14ac:dyDescent="0.3">
      <c r="A181" s="10">
        <v>11737</v>
      </c>
      <c r="B181" s="23">
        <v>1</v>
      </c>
    </row>
    <row r="182" spans="1:2" x14ac:dyDescent="0.3">
      <c r="A182" s="10">
        <v>12000</v>
      </c>
      <c r="B182" s="23">
        <v>26</v>
      </c>
    </row>
    <row r="183" spans="1:2" x14ac:dyDescent="0.3">
      <c r="A183" s="10">
        <v>12200</v>
      </c>
      <c r="B183" s="23">
        <v>1</v>
      </c>
    </row>
    <row r="184" spans="1:2" x14ac:dyDescent="0.3">
      <c r="A184" s="10">
        <v>12444</v>
      </c>
      <c r="B184" s="23">
        <v>1</v>
      </c>
    </row>
    <row r="185" spans="1:2" x14ac:dyDescent="0.3">
      <c r="A185" s="10">
        <v>12500</v>
      </c>
      <c r="B185" s="23">
        <v>5</v>
      </c>
    </row>
    <row r="186" spans="1:2" x14ac:dyDescent="0.3">
      <c r="A186" s="10">
        <v>12516</v>
      </c>
      <c r="B186" s="23">
        <v>1</v>
      </c>
    </row>
    <row r="187" spans="1:2" x14ac:dyDescent="0.3">
      <c r="A187" s="10">
        <v>12800</v>
      </c>
      <c r="B187" s="23">
        <v>1</v>
      </c>
    </row>
    <row r="188" spans="1:2" x14ac:dyDescent="0.3">
      <c r="A188" s="10">
        <v>13000</v>
      </c>
      <c r="B188" s="23">
        <v>10</v>
      </c>
    </row>
    <row r="189" spans="1:2" x14ac:dyDescent="0.3">
      <c r="A189" s="10">
        <v>14000</v>
      </c>
      <c r="B189" s="23">
        <v>6</v>
      </c>
    </row>
    <row r="190" spans="1:2" x14ac:dyDescent="0.3">
      <c r="A190" s="10">
        <v>14500</v>
      </c>
      <c r="B190" s="23">
        <v>2</v>
      </c>
    </row>
    <row r="191" spans="1:2" x14ac:dyDescent="0.3">
      <c r="A191" s="10">
        <v>15000</v>
      </c>
      <c r="B191" s="23">
        <v>56</v>
      </c>
    </row>
    <row r="192" spans="1:2" x14ac:dyDescent="0.3">
      <c r="A192" s="10">
        <v>15500</v>
      </c>
      <c r="B192" s="23">
        <v>1</v>
      </c>
    </row>
    <row r="193" spans="1:2" x14ac:dyDescent="0.3">
      <c r="A193" s="10">
        <v>16000</v>
      </c>
      <c r="B193" s="23">
        <v>5</v>
      </c>
    </row>
    <row r="194" spans="1:2" x14ac:dyDescent="0.3">
      <c r="A194" s="10">
        <v>16300</v>
      </c>
      <c r="B194" s="23">
        <v>1</v>
      </c>
    </row>
    <row r="195" spans="1:2" x14ac:dyDescent="0.3">
      <c r="A195" s="10">
        <v>16350</v>
      </c>
      <c r="B195" s="23">
        <v>1</v>
      </c>
    </row>
    <row r="196" spans="1:2" x14ac:dyDescent="0.3">
      <c r="A196" s="10">
        <v>16700</v>
      </c>
      <c r="B196" s="23">
        <v>1</v>
      </c>
    </row>
    <row r="197" spans="1:2" x14ac:dyDescent="0.3">
      <c r="A197" s="10">
        <v>17000</v>
      </c>
      <c r="B197" s="23">
        <v>3</v>
      </c>
    </row>
    <row r="198" spans="1:2" x14ac:dyDescent="0.3">
      <c r="A198" s="10">
        <v>17482</v>
      </c>
      <c r="B198" s="23">
        <v>1</v>
      </c>
    </row>
    <row r="199" spans="1:2" x14ac:dyDescent="0.3">
      <c r="A199" s="10">
        <v>17500</v>
      </c>
      <c r="B199" s="23">
        <v>2</v>
      </c>
    </row>
    <row r="200" spans="1:2" x14ac:dyDescent="0.3">
      <c r="A200" s="10">
        <v>18000</v>
      </c>
      <c r="B200" s="23">
        <v>10</v>
      </c>
    </row>
    <row r="201" spans="1:2" x14ac:dyDescent="0.3">
      <c r="A201" s="10">
        <v>18500</v>
      </c>
      <c r="B201" s="23">
        <v>7</v>
      </c>
    </row>
    <row r="202" spans="1:2" x14ac:dyDescent="0.3">
      <c r="A202" s="10">
        <v>18800</v>
      </c>
      <c r="B202" s="23">
        <v>1</v>
      </c>
    </row>
    <row r="203" spans="1:2" x14ac:dyDescent="0.3">
      <c r="A203" s="10">
        <v>19000</v>
      </c>
      <c r="B203" s="23">
        <v>3</v>
      </c>
    </row>
    <row r="204" spans="1:2" x14ac:dyDescent="0.3">
      <c r="A204" s="10">
        <v>19500</v>
      </c>
      <c r="B204" s="23">
        <v>1</v>
      </c>
    </row>
    <row r="205" spans="1:2" x14ac:dyDescent="0.3">
      <c r="A205" s="10">
        <v>19800</v>
      </c>
      <c r="B205" s="23">
        <v>1</v>
      </c>
    </row>
    <row r="206" spans="1:2" x14ac:dyDescent="0.3">
      <c r="A206" s="10">
        <v>20000</v>
      </c>
      <c r="B206" s="23">
        <v>44</v>
      </c>
    </row>
    <row r="207" spans="1:2" x14ac:dyDescent="0.3">
      <c r="A207" s="10">
        <v>21000</v>
      </c>
      <c r="B207" s="23">
        <v>3</v>
      </c>
    </row>
    <row r="208" spans="1:2" x14ac:dyDescent="0.3">
      <c r="A208" s="10">
        <v>22000</v>
      </c>
      <c r="B208" s="23">
        <v>6</v>
      </c>
    </row>
    <row r="209" spans="1:2" x14ac:dyDescent="0.3">
      <c r="A209" s="10">
        <v>22400</v>
      </c>
      <c r="B209" s="23">
        <v>1</v>
      </c>
    </row>
    <row r="210" spans="1:2" x14ac:dyDescent="0.3">
      <c r="A210" s="10">
        <v>22765</v>
      </c>
      <c r="B210" s="23">
        <v>1</v>
      </c>
    </row>
    <row r="211" spans="1:2" x14ac:dyDescent="0.3">
      <c r="A211" s="10">
        <v>23000</v>
      </c>
      <c r="B211" s="23">
        <v>4</v>
      </c>
    </row>
    <row r="212" spans="1:2" x14ac:dyDescent="0.3">
      <c r="A212" s="10">
        <v>24000</v>
      </c>
      <c r="B212" s="23">
        <v>2</v>
      </c>
    </row>
    <row r="213" spans="1:2" x14ac:dyDescent="0.3">
      <c r="A213" s="10">
        <v>24200</v>
      </c>
      <c r="B213" s="23">
        <v>1</v>
      </c>
    </row>
    <row r="214" spans="1:2" x14ac:dyDescent="0.3">
      <c r="A214" s="10">
        <v>25000</v>
      </c>
      <c r="B214" s="23">
        <v>47</v>
      </c>
    </row>
    <row r="215" spans="1:2" x14ac:dyDescent="0.3">
      <c r="A215" s="10">
        <v>26000</v>
      </c>
      <c r="B215" s="23">
        <v>1</v>
      </c>
    </row>
    <row r="216" spans="1:2" x14ac:dyDescent="0.3">
      <c r="A216" s="10">
        <v>26500</v>
      </c>
      <c r="B216" s="23">
        <v>1</v>
      </c>
    </row>
    <row r="217" spans="1:2" x14ac:dyDescent="0.3">
      <c r="A217" s="10">
        <v>27000</v>
      </c>
      <c r="B217" s="23">
        <v>2</v>
      </c>
    </row>
    <row r="218" spans="1:2" x14ac:dyDescent="0.3">
      <c r="A218" s="10">
        <v>27800</v>
      </c>
      <c r="B218" s="23">
        <v>1</v>
      </c>
    </row>
    <row r="219" spans="1:2" x14ac:dyDescent="0.3">
      <c r="A219" s="10">
        <v>28000</v>
      </c>
      <c r="B219" s="23">
        <v>1</v>
      </c>
    </row>
    <row r="220" spans="1:2" x14ac:dyDescent="0.3">
      <c r="A220" s="10">
        <v>28450</v>
      </c>
      <c r="B220" s="23">
        <v>1</v>
      </c>
    </row>
    <row r="221" spans="1:2" x14ac:dyDescent="0.3">
      <c r="A221" s="10">
        <v>28888</v>
      </c>
      <c r="B221" s="23">
        <v>1</v>
      </c>
    </row>
    <row r="222" spans="1:2" x14ac:dyDescent="0.3">
      <c r="A222" s="10">
        <v>30000</v>
      </c>
      <c r="B222" s="23">
        <v>26</v>
      </c>
    </row>
    <row r="223" spans="1:2" x14ac:dyDescent="0.3">
      <c r="A223" s="10">
        <v>31000</v>
      </c>
      <c r="B223" s="23">
        <v>1</v>
      </c>
    </row>
    <row r="224" spans="1:2" x14ac:dyDescent="0.3">
      <c r="A224" s="10">
        <v>32000</v>
      </c>
      <c r="B224" s="23">
        <v>1</v>
      </c>
    </row>
    <row r="225" spans="1:2" x14ac:dyDescent="0.3">
      <c r="A225" s="10">
        <v>32360</v>
      </c>
      <c r="B225" s="23">
        <v>1</v>
      </c>
    </row>
    <row r="226" spans="1:2" x14ac:dyDescent="0.3">
      <c r="A226" s="10">
        <v>32768</v>
      </c>
      <c r="B226" s="23">
        <v>1</v>
      </c>
    </row>
    <row r="227" spans="1:2" x14ac:dyDescent="0.3">
      <c r="A227" s="10">
        <v>33500</v>
      </c>
      <c r="B227" s="23">
        <v>1</v>
      </c>
    </row>
    <row r="228" spans="1:2" x14ac:dyDescent="0.3">
      <c r="A228" s="10">
        <v>34000</v>
      </c>
      <c r="B228" s="23">
        <v>1</v>
      </c>
    </row>
    <row r="229" spans="1:2" x14ac:dyDescent="0.3">
      <c r="A229" s="10">
        <v>35000</v>
      </c>
      <c r="B229" s="23">
        <v>22</v>
      </c>
    </row>
    <row r="230" spans="1:2" x14ac:dyDescent="0.3">
      <c r="A230" s="10">
        <v>36400</v>
      </c>
      <c r="B230" s="23">
        <v>1</v>
      </c>
    </row>
    <row r="231" spans="1:2" x14ac:dyDescent="0.3">
      <c r="A231" s="10">
        <v>37500</v>
      </c>
      <c r="B231" s="23">
        <v>1</v>
      </c>
    </row>
    <row r="232" spans="1:2" x14ac:dyDescent="0.3">
      <c r="A232" s="10">
        <v>38000</v>
      </c>
      <c r="B232" s="23">
        <v>2</v>
      </c>
    </row>
    <row r="233" spans="1:2" x14ac:dyDescent="0.3">
      <c r="A233" s="10">
        <v>40000</v>
      </c>
      <c r="B233" s="23">
        <v>16</v>
      </c>
    </row>
    <row r="234" spans="1:2" x14ac:dyDescent="0.3">
      <c r="A234" s="10">
        <v>42000</v>
      </c>
      <c r="B234" s="23">
        <v>2</v>
      </c>
    </row>
    <row r="235" spans="1:2" x14ac:dyDescent="0.3">
      <c r="A235" s="10">
        <v>43500</v>
      </c>
      <c r="B235" s="23">
        <v>1</v>
      </c>
    </row>
    <row r="236" spans="1:2" x14ac:dyDescent="0.3">
      <c r="A236" s="10">
        <v>44000</v>
      </c>
      <c r="B236" s="23">
        <v>1</v>
      </c>
    </row>
    <row r="237" spans="1:2" x14ac:dyDescent="0.3">
      <c r="A237" s="10">
        <v>44250</v>
      </c>
      <c r="B237" s="23">
        <v>1</v>
      </c>
    </row>
    <row r="238" spans="1:2" x14ac:dyDescent="0.3">
      <c r="A238" s="10">
        <v>45000</v>
      </c>
      <c r="B238" s="23">
        <v>3</v>
      </c>
    </row>
    <row r="239" spans="1:2" x14ac:dyDescent="0.3">
      <c r="A239" s="10">
        <v>47000</v>
      </c>
      <c r="B239" s="23">
        <v>1</v>
      </c>
    </row>
    <row r="240" spans="1:2" x14ac:dyDescent="0.3">
      <c r="A240" s="10">
        <v>48000</v>
      </c>
      <c r="B240" s="23">
        <v>2</v>
      </c>
    </row>
    <row r="241" spans="1:2" x14ac:dyDescent="0.3">
      <c r="A241" s="10">
        <v>50000</v>
      </c>
      <c r="B241" s="23">
        <v>31</v>
      </c>
    </row>
    <row r="242" spans="1:2" x14ac:dyDescent="0.3">
      <c r="A242" s="10">
        <v>52000</v>
      </c>
      <c r="B242" s="23">
        <v>1</v>
      </c>
    </row>
    <row r="243" spans="1:2" x14ac:dyDescent="0.3">
      <c r="A243" s="10">
        <v>55000</v>
      </c>
      <c r="B243" s="23">
        <v>2</v>
      </c>
    </row>
    <row r="244" spans="1:2" x14ac:dyDescent="0.3">
      <c r="A244" s="10">
        <v>58425</v>
      </c>
      <c r="B244" s="23">
        <v>1</v>
      </c>
    </row>
    <row r="245" spans="1:2" x14ac:dyDescent="0.3">
      <c r="A245" s="10">
        <v>60000</v>
      </c>
      <c r="B245" s="23">
        <v>2</v>
      </c>
    </row>
    <row r="246" spans="1:2" x14ac:dyDescent="0.3">
      <c r="A246" s="10">
        <v>65000</v>
      </c>
      <c r="B246" s="23">
        <v>3</v>
      </c>
    </row>
    <row r="247" spans="1:2" x14ac:dyDescent="0.3">
      <c r="A247" s="10">
        <v>68000</v>
      </c>
      <c r="B247" s="23">
        <v>1</v>
      </c>
    </row>
    <row r="248" spans="1:2" x14ac:dyDescent="0.3">
      <c r="A248" s="10">
        <v>70000</v>
      </c>
      <c r="B248" s="23">
        <v>2</v>
      </c>
    </row>
    <row r="249" spans="1:2" x14ac:dyDescent="0.3">
      <c r="A249" s="10">
        <v>71500</v>
      </c>
      <c r="B249" s="23">
        <v>1</v>
      </c>
    </row>
    <row r="250" spans="1:2" x14ac:dyDescent="0.3">
      <c r="A250" s="10">
        <v>75000</v>
      </c>
      <c r="B250" s="23">
        <v>5</v>
      </c>
    </row>
    <row r="251" spans="1:2" x14ac:dyDescent="0.3">
      <c r="A251" s="10">
        <v>78000</v>
      </c>
      <c r="B251" s="23">
        <v>1</v>
      </c>
    </row>
    <row r="252" spans="1:2" x14ac:dyDescent="0.3">
      <c r="A252" s="10">
        <v>80000</v>
      </c>
      <c r="B252" s="23">
        <v>2</v>
      </c>
    </row>
    <row r="253" spans="1:2" x14ac:dyDescent="0.3">
      <c r="A253" s="10">
        <v>85000</v>
      </c>
      <c r="B253" s="23">
        <v>2</v>
      </c>
    </row>
    <row r="254" spans="1:2" x14ac:dyDescent="0.3">
      <c r="A254" s="10">
        <v>89200</v>
      </c>
      <c r="B254" s="23">
        <v>1</v>
      </c>
    </row>
    <row r="255" spans="1:2" x14ac:dyDescent="0.3">
      <c r="A255" s="10">
        <v>98000</v>
      </c>
      <c r="B255" s="23">
        <v>1</v>
      </c>
    </row>
    <row r="256" spans="1:2" x14ac:dyDescent="0.3">
      <c r="A256" s="10">
        <v>100000</v>
      </c>
      <c r="B256" s="23">
        <v>15</v>
      </c>
    </row>
    <row r="257" spans="1:2" x14ac:dyDescent="0.3">
      <c r="A257" s="10">
        <v>116000</v>
      </c>
      <c r="B257" s="23">
        <v>1</v>
      </c>
    </row>
    <row r="258" spans="1:2" x14ac:dyDescent="0.3">
      <c r="A258" s="10">
        <v>125000</v>
      </c>
      <c r="B258" s="23">
        <v>2</v>
      </c>
    </row>
    <row r="259" spans="1:2" x14ac:dyDescent="0.3">
      <c r="A259" s="10">
        <v>126000</v>
      </c>
      <c r="B259" s="23">
        <v>1</v>
      </c>
    </row>
    <row r="260" spans="1:2" x14ac:dyDescent="0.3">
      <c r="A260" s="10">
        <v>150000</v>
      </c>
      <c r="B260" s="23">
        <v>3</v>
      </c>
    </row>
    <row r="261" spans="1:2" x14ac:dyDescent="0.3">
      <c r="A261" s="10">
        <v>160000</v>
      </c>
      <c r="B261" s="23">
        <v>1</v>
      </c>
    </row>
    <row r="262" spans="1:2" x14ac:dyDescent="0.3">
      <c r="A262" s="10">
        <v>179000</v>
      </c>
      <c r="B262" s="23">
        <v>1</v>
      </c>
    </row>
    <row r="263" spans="1:2" x14ac:dyDescent="0.3">
      <c r="A263" s="10">
        <v>198000</v>
      </c>
      <c r="B263" s="23">
        <v>1</v>
      </c>
    </row>
    <row r="264" spans="1:2" x14ac:dyDescent="0.3">
      <c r="A264" s="10">
        <v>200000</v>
      </c>
      <c r="B264" s="23">
        <v>1</v>
      </c>
    </row>
    <row r="265" spans="1:2" x14ac:dyDescent="0.3">
      <c r="A265" s="10">
        <v>250000</v>
      </c>
      <c r="B265" s="23">
        <v>1</v>
      </c>
    </row>
    <row r="266" spans="1:2" x14ac:dyDescent="0.3">
      <c r="A266" s="10">
        <v>261962</v>
      </c>
      <c r="B266" s="23">
        <v>1</v>
      </c>
    </row>
    <row r="267" spans="1:2" x14ac:dyDescent="0.3">
      <c r="A267" s="10">
        <v>300000</v>
      </c>
      <c r="B267" s="23">
        <v>1</v>
      </c>
    </row>
    <row r="268" spans="1:2" x14ac:dyDescent="0.3">
      <c r="A268" s="10">
        <v>400000</v>
      </c>
      <c r="B268" s="23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95FB7-7324-4E95-9CB4-02948C4D7545}">
  <dimension ref="A1:B271"/>
  <sheetViews>
    <sheetView workbookViewId="0">
      <selection activeCell="B14" sqref="B14"/>
    </sheetView>
  </sheetViews>
  <sheetFormatPr defaultRowHeight="14.4" x14ac:dyDescent="0.3"/>
  <cols>
    <col min="1" max="1" width="12.77734375" bestFit="1" customWidth="1"/>
    <col min="2" max="2" width="13.21875" bestFit="1" customWidth="1"/>
    <col min="3" max="3" width="5" bestFit="1" customWidth="1"/>
    <col min="4" max="4" width="6.5546875" bestFit="1" customWidth="1"/>
    <col min="5" max="5" width="10.109375" bestFit="1" customWidth="1"/>
    <col min="6" max="6" width="6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7.109375" bestFit="1" customWidth="1"/>
    <col min="12" max="12" width="11" bestFit="1" customWidth="1"/>
  </cols>
  <sheetData>
    <row r="1" spans="1:2" x14ac:dyDescent="0.3">
      <c r="A1" s="9" t="s">
        <v>8218</v>
      </c>
      <c r="B1" t="s">
        <v>8219</v>
      </c>
    </row>
    <row r="3" spans="1:2" x14ac:dyDescent="0.3">
      <c r="A3" s="9" t="s">
        <v>8310</v>
      </c>
      <c r="B3" t="s">
        <v>8322</v>
      </c>
    </row>
    <row r="4" spans="1:2" x14ac:dyDescent="0.3">
      <c r="A4" s="10">
        <v>1</v>
      </c>
      <c r="B4" s="23">
        <v>3</v>
      </c>
    </row>
    <row r="5" spans="1:2" x14ac:dyDescent="0.3">
      <c r="A5" s="10">
        <v>5</v>
      </c>
      <c r="B5" s="23">
        <v>1</v>
      </c>
    </row>
    <row r="6" spans="1:2" x14ac:dyDescent="0.3">
      <c r="A6" s="10">
        <v>10</v>
      </c>
      <c r="B6" s="23">
        <v>3</v>
      </c>
    </row>
    <row r="7" spans="1:2" x14ac:dyDescent="0.3">
      <c r="A7" s="10">
        <v>13</v>
      </c>
      <c r="B7" s="23">
        <v>1</v>
      </c>
    </row>
    <row r="8" spans="1:2" x14ac:dyDescent="0.3">
      <c r="A8" s="10">
        <v>25</v>
      </c>
      <c r="B8" s="23">
        <v>3</v>
      </c>
    </row>
    <row r="9" spans="1:2" x14ac:dyDescent="0.3">
      <c r="A9" s="10">
        <v>40</v>
      </c>
      <c r="B9" s="23">
        <v>1</v>
      </c>
    </row>
    <row r="10" spans="1:2" x14ac:dyDescent="0.3">
      <c r="A10" s="10">
        <v>50</v>
      </c>
      <c r="B10" s="23">
        <v>3</v>
      </c>
    </row>
    <row r="11" spans="1:2" x14ac:dyDescent="0.3">
      <c r="A11" s="10">
        <v>70</v>
      </c>
      <c r="B11" s="23">
        <v>2</v>
      </c>
    </row>
    <row r="12" spans="1:2" x14ac:dyDescent="0.3">
      <c r="A12" s="10">
        <v>80</v>
      </c>
      <c r="B12" s="23">
        <v>1</v>
      </c>
    </row>
    <row r="13" spans="1:2" x14ac:dyDescent="0.3">
      <c r="A13" s="10">
        <v>100</v>
      </c>
      <c r="B13" s="23">
        <v>9</v>
      </c>
    </row>
    <row r="14" spans="1:2" x14ac:dyDescent="0.3">
      <c r="A14" s="10">
        <v>101</v>
      </c>
      <c r="B14" s="23">
        <v>1</v>
      </c>
    </row>
    <row r="15" spans="1:2" x14ac:dyDescent="0.3">
      <c r="A15" s="10">
        <v>110</v>
      </c>
      <c r="B15" s="23">
        <v>1</v>
      </c>
    </row>
    <row r="16" spans="1:2" x14ac:dyDescent="0.3">
      <c r="A16" s="10">
        <v>125</v>
      </c>
      <c r="B16" s="23">
        <v>1</v>
      </c>
    </row>
    <row r="17" spans="1:2" x14ac:dyDescent="0.3">
      <c r="A17" s="10">
        <v>150</v>
      </c>
      <c r="B17" s="23">
        <v>5</v>
      </c>
    </row>
    <row r="18" spans="1:2" x14ac:dyDescent="0.3">
      <c r="A18" s="10">
        <v>153</v>
      </c>
      <c r="B18" s="23">
        <v>1</v>
      </c>
    </row>
    <row r="19" spans="1:2" x14ac:dyDescent="0.3">
      <c r="A19" s="10">
        <v>200</v>
      </c>
      <c r="B19" s="23">
        <v>9</v>
      </c>
    </row>
    <row r="20" spans="1:2" x14ac:dyDescent="0.3">
      <c r="A20" s="10">
        <v>220</v>
      </c>
      <c r="B20" s="23">
        <v>1</v>
      </c>
    </row>
    <row r="21" spans="1:2" x14ac:dyDescent="0.3">
      <c r="A21" s="10">
        <v>225</v>
      </c>
      <c r="B21" s="23">
        <v>1</v>
      </c>
    </row>
    <row r="22" spans="1:2" x14ac:dyDescent="0.3">
      <c r="A22" s="10">
        <v>250</v>
      </c>
      <c r="B22" s="23">
        <v>18</v>
      </c>
    </row>
    <row r="23" spans="1:2" x14ac:dyDescent="0.3">
      <c r="A23" s="10">
        <v>300</v>
      </c>
      <c r="B23" s="23">
        <v>30</v>
      </c>
    </row>
    <row r="24" spans="1:2" x14ac:dyDescent="0.3">
      <c r="A24" s="10">
        <v>315</v>
      </c>
      <c r="B24" s="23">
        <v>1</v>
      </c>
    </row>
    <row r="25" spans="1:2" x14ac:dyDescent="0.3">
      <c r="A25" s="10">
        <v>333</v>
      </c>
      <c r="B25" s="23">
        <v>1</v>
      </c>
    </row>
    <row r="26" spans="1:2" x14ac:dyDescent="0.3">
      <c r="A26" s="10">
        <v>347</v>
      </c>
      <c r="B26" s="23">
        <v>1</v>
      </c>
    </row>
    <row r="27" spans="1:2" x14ac:dyDescent="0.3">
      <c r="A27" s="10">
        <v>350</v>
      </c>
      <c r="B27" s="23">
        <v>12</v>
      </c>
    </row>
    <row r="28" spans="1:2" x14ac:dyDescent="0.3">
      <c r="A28" s="10">
        <v>400</v>
      </c>
      <c r="B28" s="23">
        <v>12</v>
      </c>
    </row>
    <row r="29" spans="1:2" x14ac:dyDescent="0.3">
      <c r="A29" s="10">
        <v>420</v>
      </c>
      <c r="B29" s="23">
        <v>1</v>
      </c>
    </row>
    <row r="30" spans="1:2" x14ac:dyDescent="0.3">
      <c r="A30" s="10">
        <v>450</v>
      </c>
      <c r="B30" s="23">
        <v>2</v>
      </c>
    </row>
    <row r="31" spans="1:2" x14ac:dyDescent="0.3">
      <c r="A31" s="10">
        <v>451</v>
      </c>
      <c r="B31" s="23">
        <v>1</v>
      </c>
    </row>
    <row r="32" spans="1:2" x14ac:dyDescent="0.3">
      <c r="A32" s="10">
        <v>480</v>
      </c>
      <c r="B32" s="23">
        <v>1</v>
      </c>
    </row>
    <row r="33" spans="1:2" x14ac:dyDescent="0.3">
      <c r="A33" s="10">
        <v>495</v>
      </c>
      <c r="B33" s="23">
        <v>1</v>
      </c>
    </row>
    <row r="34" spans="1:2" x14ac:dyDescent="0.3">
      <c r="A34" s="10">
        <v>500</v>
      </c>
      <c r="B34" s="23">
        <v>79</v>
      </c>
    </row>
    <row r="35" spans="1:2" x14ac:dyDescent="0.3">
      <c r="A35" s="10">
        <v>550</v>
      </c>
      <c r="B35" s="23">
        <v>6</v>
      </c>
    </row>
    <row r="36" spans="1:2" x14ac:dyDescent="0.3">
      <c r="A36" s="10">
        <v>600</v>
      </c>
      <c r="B36" s="23">
        <v>25</v>
      </c>
    </row>
    <row r="37" spans="1:2" x14ac:dyDescent="0.3">
      <c r="A37" s="10">
        <v>620</v>
      </c>
      <c r="B37" s="23">
        <v>1</v>
      </c>
    </row>
    <row r="38" spans="1:2" x14ac:dyDescent="0.3">
      <c r="A38" s="10">
        <v>650</v>
      </c>
      <c r="B38" s="23">
        <v>5</v>
      </c>
    </row>
    <row r="39" spans="1:2" x14ac:dyDescent="0.3">
      <c r="A39" s="10">
        <v>660</v>
      </c>
      <c r="B39" s="23">
        <v>1</v>
      </c>
    </row>
    <row r="40" spans="1:2" x14ac:dyDescent="0.3">
      <c r="A40" s="10">
        <v>675</v>
      </c>
      <c r="B40" s="23">
        <v>1</v>
      </c>
    </row>
    <row r="41" spans="1:2" x14ac:dyDescent="0.3">
      <c r="A41" s="10">
        <v>700</v>
      </c>
      <c r="B41" s="23">
        <v>14</v>
      </c>
    </row>
    <row r="42" spans="1:2" x14ac:dyDescent="0.3">
      <c r="A42" s="10">
        <v>740</v>
      </c>
      <c r="B42" s="23">
        <v>1</v>
      </c>
    </row>
    <row r="43" spans="1:2" x14ac:dyDescent="0.3">
      <c r="A43" s="10">
        <v>745</v>
      </c>
      <c r="B43" s="23">
        <v>1</v>
      </c>
    </row>
    <row r="44" spans="1:2" x14ac:dyDescent="0.3">
      <c r="A44" s="10">
        <v>750</v>
      </c>
      <c r="B44" s="23">
        <v>17</v>
      </c>
    </row>
    <row r="45" spans="1:2" x14ac:dyDescent="0.3">
      <c r="A45" s="10">
        <v>773</v>
      </c>
      <c r="B45" s="23">
        <v>1</v>
      </c>
    </row>
    <row r="46" spans="1:2" x14ac:dyDescent="0.3">
      <c r="A46" s="10">
        <v>800</v>
      </c>
      <c r="B46" s="23">
        <v>21</v>
      </c>
    </row>
    <row r="47" spans="1:2" x14ac:dyDescent="0.3">
      <c r="A47" s="10">
        <v>839</v>
      </c>
      <c r="B47" s="23">
        <v>1</v>
      </c>
    </row>
    <row r="48" spans="1:2" x14ac:dyDescent="0.3">
      <c r="A48" s="10">
        <v>850</v>
      </c>
      <c r="B48" s="23">
        <v>5</v>
      </c>
    </row>
    <row r="49" spans="1:2" x14ac:dyDescent="0.3">
      <c r="A49" s="10">
        <v>900</v>
      </c>
      <c r="B49" s="23">
        <v>10</v>
      </c>
    </row>
    <row r="50" spans="1:2" x14ac:dyDescent="0.3">
      <c r="A50" s="10">
        <v>930</v>
      </c>
      <c r="B50" s="23">
        <v>1</v>
      </c>
    </row>
    <row r="51" spans="1:2" x14ac:dyDescent="0.3">
      <c r="A51" s="10">
        <v>960</v>
      </c>
      <c r="B51" s="23">
        <v>1</v>
      </c>
    </row>
    <row r="52" spans="1:2" x14ac:dyDescent="0.3">
      <c r="A52" s="10">
        <v>978</v>
      </c>
      <c r="B52" s="23">
        <v>1</v>
      </c>
    </row>
    <row r="53" spans="1:2" x14ac:dyDescent="0.3">
      <c r="A53" s="10">
        <v>999</v>
      </c>
      <c r="B53" s="23">
        <v>2</v>
      </c>
    </row>
    <row r="54" spans="1:2" x14ac:dyDescent="0.3">
      <c r="A54" s="10">
        <v>1000</v>
      </c>
      <c r="B54" s="23">
        <v>116</v>
      </c>
    </row>
    <row r="55" spans="1:2" x14ac:dyDescent="0.3">
      <c r="A55" s="10">
        <v>1050</v>
      </c>
      <c r="B55" s="23">
        <v>2</v>
      </c>
    </row>
    <row r="56" spans="1:2" x14ac:dyDescent="0.3">
      <c r="A56" s="10">
        <v>1070</v>
      </c>
      <c r="B56" s="23">
        <v>1</v>
      </c>
    </row>
    <row r="57" spans="1:2" x14ac:dyDescent="0.3">
      <c r="A57" s="10">
        <v>1100</v>
      </c>
      <c r="B57" s="23">
        <v>8</v>
      </c>
    </row>
    <row r="58" spans="1:2" x14ac:dyDescent="0.3">
      <c r="A58" s="10">
        <v>1150</v>
      </c>
      <c r="B58" s="23">
        <v>1</v>
      </c>
    </row>
    <row r="59" spans="1:2" x14ac:dyDescent="0.3">
      <c r="A59" s="10">
        <v>1200</v>
      </c>
      <c r="B59" s="23">
        <v>28</v>
      </c>
    </row>
    <row r="60" spans="1:2" x14ac:dyDescent="0.3">
      <c r="A60" s="10">
        <v>1250</v>
      </c>
      <c r="B60" s="23">
        <v>6</v>
      </c>
    </row>
    <row r="61" spans="1:2" x14ac:dyDescent="0.3">
      <c r="A61" s="10">
        <v>1300</v>
      </c>
      <c r="B61" s="23">
        <v>7</v>
      </c>
    </row>
    <row r="62" spans="1:2" x14ac:dyDescent="0.3">
      <c r="A62" s="10">
        <v>1328</v>
      </c>
      <c r="B62" s="23">
        <v>1</v>
      </c>
    </row>
    <row r="63" spans="1:2" x14ac:dyDescent="0.3">
      <c r="A63" s="10">
        <v>1350</v>
      </c>
      <c r="B63" s="23">
        <v>1</v>
      </c>
    </row>
    <row r="64" spans="1:2" x14ac:dyDescent="0.3">
      <c r="A64" s="10">
        <v>1385</v>
      </c>
      <c r="B64" s="23">
        <v>1</v>
      </c>
    </row>
    <row r="65" spans="1:2" x14ac:dyDescent="0.3">
      <c r="A65" s="10">
        <v>1395</v>
      </c>
      <c r="B65" s="23">
        <v>1</v>
      </c>
    </row>
    <row r="66" spans="1:2" x14ac:dyDescent="0.3">
      <c r="A66" s="10">
        <v>1400</v>
      </c>
      <c r="B66" s="23">
        <v>2</v>
      </c>
    </row>
    <row r="67" spans="1:2" x14ac:dyDescent="0.3">
      <c r="A67" s="10">
        <v>1450</v>
      </c>
      <c r="B67" s="23">
        <v>1</v>
      </c>
    </row>
    <row r="68" spans="1:2" x14ac:dyDescent="0.3">
      <c r="A68" s="10">
        <v>1500</v>
      </c>
      <c r="B68" s="23">
        <v>98</v>
      </c>
    </row>
    <row r="69" spans="1:2" x14ac:dyDescent="0.3">
      <c r="A69" s="10">
        <v>1550</v>
      </c>
      <c r="B69" s="23">
        <v>1</v>
      </c>
    </row>
    <row r="70" spans="1:2" x14ac:dyDescent="0.3">
      <c r="A70" s="10">
        <v>1551</v>
      </c>
      <c r="B70" s="23">
        <v>1</v>
      </c>
    </row>
    <row r="71" spans="1:2" x14ac:dyDescent="0.3">
      <c r="A71" s="10">
        <v>1570</v>
      </c>
      <c r="B71" s="23">
        <v>1</v>
      </c>
    </row>
    <row r="72" spans="1:2" x14ac:dyDescent="0.3">
      <c r="A72" s="10">
        <v>1570.79</v>
      </c>
      <c r="B72" s="23">
        <v>1</v>
      </c>
    </row>
    <row r="73" spans="1:2" x14ac:dyDescent="0.3">
      <c r="A73" s="10">
        <v>1600</v>
      </c>
      <c r="B73" s="23">
        <v>4</v>
      </c>
    </row>
    <row r="74" spans="1:2" x14ac:dyDescent="0.3">
      <c r="A74" s="10">
        <v>1650</v>
      </c>
      <c r="B74" s="23">
        <v>3</v>
      </c>
    </row>
    <row r="75" spans="1:2" x14ac:dyDescent="0.3">
      <c r="A75" s="10">
        <v>1700</v>
      </c>
      <c r="B75" s="23">
        <v>4</v>
      </c>
    </row>
    <row r="76" spans="1:2" x14ac:dyDescent="0.3">
      <c r="A76" s="10">
        <v>1750</v>
      </c>
      <c r="B76" s="23">
        <v>4</v>
      </c>
    </row>
    <row r="77" spans="1:2" x14ac:dyDescent="0.3">
      <c r="A77" s="10">
        <v>1800</v>
      </c>
      <c r="B77" s="23">
        <v>11</v>
      </c>
    </row>
    <row r="78" spans="1:2" x14ac:dyDescent="0.3">
      <c r="A78" s="10">
        <v>1900</v>
      </c>
      <c r="B78" s="23">
        <v>2</v>
      </c>
    </row>
    <row r="79" spans="1:2" x14ac:dyDescent="0.3">
      <c r="A79" s="10">
        <v>1960</v>
      </c>
      <c r="B79" s="23">
        <v>1</v>
      </c>
    </row>
    <row r="80" spans="1:2" x14ac:dyDescent="0.3">
      <c r="A80" s="10">
        <v>1964.47</v>
      </c>
      <c r="B80" s="23">
        <v>1</v>
      </c>
    </row>
    <row r="81" spans="1:2" x14ac:dyDescent="0.3">
      <c r="A81" s="10">
        <v>2000</v>
      </c>
      <c r="B81" s="23">
        <v>153</v>
      </c>
    </row>
    <row r="82" spans="1:2" x14ac:dyDescent="0.3">
      <c r="A82" s="10">
        <v>2001</v>
      </c>
      <c r="B82" s="23">
        <v>1</v>
      </c>
    </row>
    <row r="83" spans="1:2" x14ac:dyDescent="0.3">
      <c r="A83" s="10">
        <v>2100</v>
      </c>
      <c r="B83" s="23">
        <v>4</v>
      </c>
    </row>
    <row r="84" spans="1:2" x14ac:dyDescent="0.3">
      <c r="A84" s="10">
        <v>2200</v>
      </c>
      <c r="B84" s="23">
        <v>8</v>
      </c>
    </row>
    <row r="85" spans="1:2" x14ac:dyDescent="0.3">
      <c r="A85" s="10">
        <v>2220</v>
      </c>
      <c r="B85" s="23">
        <v>1</v>
      </c>
    </row>
    <row r="86" spans="1:2" x14ac:dyDescent="0.3">
      <c r="A86" s="10">
        <v>2250</v>
      </c>
      <c r="B86" s="23">
        <v>1</v>
      </c>
    </row>
    <row r="87" spans="1:2" x14ac:dyDescent="0.3">
      <c r="A87" s="10">
        <v>2300</v>
      </c>
      <c r="B87" s="23">
        <v>4</v>
      </c>
    </row>
    <row r="88" spans="1:2" x14ac:dyDescent="0.3">
      <c r="A88" s="10">
        <v>2350</v>
      </c>
      <c r="B88" s="23">
        <v>1</v>
      </c>
    </row>
    <row r="89" spans="1:2" x14ac:dyDescent="0.3">
      <c r="A89" s="10">
        <v>2400</v>
      </c>
      <c r="B89" s="23">
        <v>3</v>
      </c>
    </row>
    <row r="90" spans="1:2" x14ac:dyDescent="0.3">
      <c r="A90" s="10">
        <v>2450</v>
      </c>
      <c r="B90" s="23">
        <v>1</v>
      </c>
    </row>
    <row r="91" spans="1:2" x14ac:dyDescent="0.3">
      <c r="A91" s="10">
        <v>2468</v>
      </c>
      <c r="B91" s="23">
        <v>1</v>
      </c>
    </row>
    <row r="92" spans="1:2" x14ac:dyDescent="0.3">
      <c r="A92" s="10">
        <v>2500</v>
      </c>
      <c r="B92" s="23">
        <v>100</v>
      </c>
    </row>
    <row r="93" spans="1:2" x14ac:dyDescent="0.3">
      <c r="A93" s="10">
        <v>2550</v>
      </c>
      <c r="B93" s="23">
        <v>1</v>
      </c>
    </row>
    <row r="94" spans="1:2" x14ac:dyDescent="0.3">
      <c r="A94" s="10">
        <v>2560</v>
      </c>
      <c r="B94" s="23">
        <v>1</v>
      </c>
    </row>
    <row r="95" spans="1:2" x14ac:dyDescent="0.3">
      <c r="A95" s="10">
        <v>2600</v>
      </c>
      <c r="B95" s="23">
        <v>4</v>
      </c>
    </row>
    <row r="96" spans="1:2" x14ac:dyDescent="0.3">
      <c r="A96" s="10">
        <v>2658</v>
      </c>
      <c r="B96" s="23">
        <v>1</v>
      </c>
    </row>
    <row r="97" spans="1:2" x14ac:dyDescent="0.3">
      <c r="A97" s="10">
        <v>2700</v>
      </c>
      <c r="B97" s="23">
        <v>3</v>
      </c>
    </row>
    <row r="98" spans="1:2" x14ac:dyDescent="0.3">
      <c r="A98" s="10">
        <v>2750</v>
      </c>
      <c r="B98" s="23">
        <v>3</v>
      </c>
    </row>
    <row r="99" spans="1:2" x14ac:dyDescent="0.3">
      <c r="A99" s="10">
        <v>2800</v>
      </c>
      <c r="B99" s="23">
        <v>8</v>
      </c>
    </row>
    <row r="100" spans="1:2" x14ac:dyDescent="0.3">
      <c r="A100" s="10">
        <v>2820</v>
      </c>
      <c r="B100" s="23">
        <v>1</v>
      </c>
    </row>
    <row r="101" spans="1:2" x14ac:dyDescent="0.3">
      <c r="A101" s="10">
        <v>2827</v>
      </c>
      <c r="B101" s="23">
        <v>1</v>
      </c>
    </row>
    <row r="102" spans="1:2" x14ac:dyDescent="0.3">
      <c r="A102" s="10">
        <v>2900</v>
      </c>
      <c r="B102" s="23">
        <v>1</v>
      </c>
    </row>
    <row r="103" spans="1:2" x14ac:dyDescent="0.3">
      <c r="A103" s="10">
        <v>2987</v>
      </c>
      <c r="B103" s="23">
        <v>1</v>
      </c>
    </row>
    <row r="104" spans="1:2" x14ac:dyDescent="0.3">
      <c r="A104" s="10">
        <v>3000</v>
      </c>
      <c r="B104" s="23">
        <v>120</v>
      </c>
    </row>
    <row r="105" spans="1:2" x14ac:dyDescent="0.3">
      <c r="A105" s="10">
        <v>3100</v>
      </c>
      <c r="B105" s="23">
        <v>2</v>
      </c>
    </row>
    <row r="106" spans="1:2" x14ac:dyDescent="0.3">
      <c r="A106" s="10">
        <v>3200</v>
      </c>
      <c r="B106" s="23">
        <v>6</v>
      </c>
    </row>
    <row r="107" spans="1:2" x14ac:dyDescent="0.3">
      <c r="A107" s="10">
        <v>3250</v>
      </c>
      <c r="B107" s="23">
        <v>1</v>
      </c>
    </row>
    <row r="108" spans="1:2" x14ac:dyDescent="0.3">
      <c r="A108" s="10">
        <v>3300</v>
      </c>
      <c r="B108" s="23">
        <v>7</v>
      </c>
    </row>
    <row r="109" spans="1:2" x14ac:dyDescent="0.3">
      <c r="A109" s="10">
        <v>3350</v>
      </c>
      <c r="B109" s="23">
        <v>3</v>
      </c>
    </row>
    <row r="110" spans="1:2" x14ac:dyDescent="0.3">
      <c r="A110" s="10">
        <v>3400</v>
      </c>
      <c r="B110" s="23">
        <v>5</v>
      </c>
    </row>
    <row r="111" spans="1:2" x14ac:dyDescent="0.3">
      <c r="A111" s="10">
        <v>3405</v>
      </c>
      <c r="B111" s="23">
        <v>1</v>
      </c>
    </row>
    <row r="112" spans="1:2" x14ac:dyDescent="0.3">
      <c r="A112" s="10">
        <v>3500</v>
      </c>
      <c r="B112" s="23">
        <v>54</v>
      </c>
    </row>
    <row r="113" spans="1:2" x14ac:dyDescent="0.3">
      <c r="A113" s="10">
        <v>3600</v>
      </c>
      <c r="B113" s="23">
        <v>1</v>
      </c>
    </row>
    <row r="114" spans="1:2" x14ac:dyDescent="0.3">
      <c r="A114" s="10">
        <v>3675</v>
      </c>
      <c r="B114" s="23">
        <v>1</v>
      </c>
    </row>
    <row r="115" spans="1:2" x14ac:dyDescent="0.3">
      <c r="A115" s="10">
        <v>3700</v>
      </c>
      <c r="B115" s="23">
        <v>1</v>
      </c>
    </row>
    <row r="116" spans="1:2" x14ac:dyDescent="0.3">
      <c r="A116" s="10">
        <v>3750</v>
      </c>
      <c r="B116" s="23">
        <v>3</v>
      </c>
    </row>
    <row r="117" spans="1:2" x14ac:dyDescent="0.3">
      <c r="A117" s="10">
        <v>3800</v>
      </c>
      <c r="B117" s="23">
        <v>2</v>
      </c>
    </row>
    <row r="118" spans="1:2" x14ac:dyDescent="0.3">
      <c r="A118" s="10">
        <v>3871</v>
      </c>
      <c r="B118" s="23">
        <v>1</v>
      </c>
    </row>
    <row r="119" spans="1:2" x14ac:dyDescent="0.3">
      <c r="A119" s="10">
        <v>3910</v>
      </c>
      <c r="B119" s="23">
        <v>1</v>
      </c>
    </row>
    <row r="120" spans="1:2" x14ac:dyDescent="0.3">
      <c r="A120" s="10">
        <v>3950</v>
      </c>
      <c r="B120" s="23">
        <v>1</v>
      </c>
    </row>
    <row r="121" spans="1:2" x14ac:dyDescent="0.3">
      <c r="A121" s="10">
        <v>3999</v>
      </c>
      <c r="B121" s="23">
        <v>1</v>
      </c>
    </row>
    <row r="122" spans="1:2" x14ac:dyDescent="0.3">
      <c r="A122" s="10">
        <v>4000</v>
      </c>
      <c r="B122" s="23">
        <v>72</v>
      </c>
    </row>
    <row r="123" spans="1:2" x14ac:dyDescent="0.3">
      <c r="A123" s="10">
        <v>4200</v>
      </c>
      <c r="B123" s="23">
        <v>3</v>
      </c>
    </row>
    <row r="124" spans="1:2" x14ac:dyDescent="0.3">
      <c r="A124" s="10">
        <v>4300</v>
      </c>
      <c r="B124" s="23">
        <v>2</v>
      </c>
    </row>
    <row r="125" spans="1:2" x14ac:dyDescent="0.3">
      <c r="A125" s="10">
        <v>4400</v>
      </c>
      <c r="B125" s="23">
        <v>1</v>
      </c>
    </row>
    <row r="126" spans="1:2" x14ac:dyDescent="0.3">
      <c r="A126" s="10">
        <v>4444</v>
      </c>
      <c r="B126" s="23">
        <v>1</v>
      </c>
    </row>
    <row r="127" spans="1:2" x14ac:dyDescent="0.3">
      <c r="A127" s="10">
        <v>4500</v>
      </c>
      <c r="B127" s="23">
        <v>21</v>
      </c>
    </row>
    <row r="128" spans="1:2" x14ac:dyDescent="0.3">
      <c r="A128" s="10">
        <v>4575</v>
      </c>
      <c r="B128" s="23">
        <v>1</v>
      </c>
    </row>
    <row r="129" spans="1:2" x14ac:dyDescent="0.3">
      <c r="A129" s="10">
        <v>4589</v>
      </c>
      <c r="B129" s="23">
        <v>1</v>
      </c>
    </row>
    <row r="130" spans="1:2" x14ac:dyDescent="0.3">
      <c r="A130" s="10">
        <v>4600</v>
      </c>
      <c r="B130" s="23">
        <v>2</v>
      </c>
    </row>
    <row r="131" spans="1:2" x14ac:dyDescent="0.3">
      <c r="A131" s="10">
        <v>4700</v>
      </c>
      <c r="B131" s="23">
        <v>1</v>
      </c>
    </row>
    <row r="132" spans="1:2" x14ac:dyDescent="0.3">
      <c r="A132" s="10">
        <v>4800</v>
      </c>
      <c r="B132" s="23">
        <v>1</v>
      </c>
    </row>
    <row r="133" spans="1:2" x14ac:dyDescent="0.3">
      <c r="A133" s="10">
        <v>4900</v>
      </c>
      <c r="B133" s="23">
        <v>3</v>
      </c>
    </row>
    <row r="134" spans="1:2" x14ac:dyDescent="0.3">
      <c r="A134" s="10">
        <v>4999</v>
      </c>
      <c r="B134" s="23">
        <v>1</v>
      </c>
    </row>
    <row r="135" spans="1:2" x14ac:dyDescent="0.3">
      <c r="A135" s="10">
        <v>5000</v>
      </c>
      <c r="B135" s="23">
        <v>150</v>
      </c>
    </row>
    <row r="136" spans="1:2" x14ac:dyDescent="0.3">
      <c r="A136" s="10">
        <v>5250</v>
      </c>
      <c r="B136" s="23">
        <v>2</v>
      </c>
    </row>
    <row r="137" spans="1:2" x14ac:dyDescent="0.3">
      <c r="A137" s="10">
        <v>5400</v>
      </c>
      <c r="B137" s="23">
        <v>2</v>
      </c>
    </row>
    <row r="138" spans="1:2" x14ac:dyDescent="0.3">
      <c r="A138" s="10">
        <v>5494</v>
      </c>
      <c r="B138" s="23">
        <v>1</v>
      </c>
    </row>
    <row r="139" spans="1:2" x14ac:dyDescent="0.3">
      <c r="A139" s="10">
        <v>5500</v>
      </c>
      <c r="B139" s="23">
        <v>16</v>
      </c>
    </row>
    <row r="140" spans="1:2" x14ac:dyDescent="0.3">
      <c r="A140" s="10">
        <v>5555.55</v>
      </c>
      <c r="B140" s="23">
        <v>1</v>
      </c>
    </row>
    <row r="141" spans="1:2" x14ac:dyDescent="0.3">
      <c r="A141" s="10">
        <v>5800</v>
      </c>
      <c r="B141" s="23">
        <v>2</v>
      </c>
    </row>
    <row r="142" spans="1:2" x14ac:dyDescent="0.3">
      <c r="A142" s="10">
        <v>5862</v>
      </c>
      <c r="B142" s="23">
        <v>1</v>
      </c>
    </row>
    <row r="143" spans="1:2" x14ac:dyDescent="0.3">
      <c r="A143" s="10">
        <v>5875</v>
      </c>
      <c r="B143" s="23">
        <v>1</v>
      </c>
    </row>
    <row r="144" spans="1:2" x14ac:dyDescent="0.3">
      <c r="A144" s="10">
        <v>6000</v>
      </c>
      <c r="B144" s="23">
        <v>49</v>
      </c>
    </row>
    <row r="145" spans="1:2" x14ac:dyDescent="0.3">
      <c r="A145" s="10">
        <v>6350</v>
      </c>
      <c r="B145" s="23">
        <v>1</v>
      </c>
    </row>
    <row r="146" spans="1:2" x14ac:dyDescent="0.3">
      <c r="A146" s="10">
        <v>6450</v>
      </c>
      <c r="B146" s="23">
        <v>1</v>
      </c>
    </row>
    <row r="147" spans="1:2" x14ac:dyDescent="0.3">
      <c r="A147" s="10">
        <v>6500</v>
      </c>
      <c r="B147" s="23">
        <v>8</v>
      </c>
    </row>
    <row r="148" spans="1:2" x14ac:dyDescent="0.3">
      <c r="A148" s="10">
        <v>6700</v>
      </c>
      <c r="B148" s="23">
        <v>1</v>
      </c>
    </row>
    <row r="149" spans="1:2" x14ac:dyDescent="0.3">
      <c r="A149" s="10">
        <v>6900</v>
      </c>
      <c r="B149" s="23">
        <v>1</v>
      </c>
    </row>
    <row r="150" spans="1:2" x14ac:dyDescent="0.3">
      <c r="A150" s="10">
        <v>6999</v>
      </c>
      <c r="B150" s="23">
        <v>1</v>
      </c>
    </row>
    <row r="151" spans="1:2" x14ac:dyDescent="0.3">
      <c r="A151" s="10">
        <v>7000</v>
      </c>
      <c r="B151" s="23">
        <v>22</v>
      </c>
    </row>
    <row r="152" spans="1:2" x14ac:dyDescent="0.3">
      <c r="A152" s="10">
        <v>7200</v>
      </c>
      <c r="B152" s="23">
        <v>1</v>
      </c>
    </row>
    <row r="153" spans="1:2" x14ac:dyDescent="0.3">
      <c r="A153" s="10">
        <v>7214</v>
      </c>
      <c r="B153" s="23">
        <v>1</v>
      </c>
    </row>
    <row r="154" spans="1:2" x14ac:dyDescent="0.3">
      <c r="A154" s="10">
        <v>7500</v>
      </c>
      <c r="B154" s="23">
        <v>27</v>
      </c>
    </row>
    <row r="155" spans="1:2" x14ac:dyDescent="0.3">
      <c r="A155" s="10">
        <v>7501</v>
      </c>
      <c r="B155" s="23">
        <v>1</v>
      </c>
    </row>
    <row r="156" spans="1:2" x14ac:dyDescent="0.3">
      <c r="A156" s="10">
        <v>7750</v>
      </c>
      <c r="B156" s="23">
        <v>1</v>
      </c>
    </row>
    <row r="157" spans="1:2" x14ac:dyDescent="0.3">
      <c r="A157" s="10">
        <v>7777</v>
      </c>
      <c r="B157" s="23">
        <v>1</v>
      </c>
    </row>
    <row r="158" spans="1:2" x14ac:dyDescent="0.3">
      <c r="A158" s="10">
        <v>7900</v>
      </c>
      <c r="B158" s="23">
        <v>2</v>
      </c>
    </row>
    <row r="159" spans="1:2" x14ac:dyDescent="0.3">
      <c r="A159" s="10">
        <v>8000</v>
      </c>
      <c r="B159" s="23">
        <v>44</v>
      </c>
    </row>
    <row r="160" spans="1:2" x14ac:dyDescent="0.3">
      <c r="A160" s="10">
        <v>8012</v>
      </c>
      <c r="B160" s="23">
        <v>1</v>
      </c>
    </row>
    <row r="161" spans="1:2" x14ac:dyDescent="0.3">
      <c r="A161" s="10">
        <v>8200</v>
      </c>
      <c r="B161" s="23">
        <v>1</v>
      </c>
    </row>
    <row r="162" spans="1:2" x14ac:dyDescent="0.3">
      <c r="A162" s="10">
        <v>8300</v>
      </c>
      <c r="B162" s="23">
        <v>1</v>
      </c>
    </row>
    <row r="163" spans="1:2" x14ac:dyDescent="0.3">
      <c r="A163" s="10">
        <v>8400</v>
      </c>
      <c r="B163" s="23">
        <v>2</v>
      </c>
    </row>
    <row r="164" spans="1:2" x14ac:dyDescent="0.3">
      <c r="A164" s="10">
        <v>8500</v>
      </c>
      <c r="B164" s="23">
        <v>12</v>
      </c>
    </row>
    <row r="165" spans="1:2" x14ac:dyDescent="0.3">
      <c r="A165" s="10">
        <v>8600</v>
      </c>
      <c r="B165" s="23">
        <v>1</v>
      </c>
    </row>
    <row r="166" spans="1:2" x14ac:dyDescent="0.3">
      <c r="A166" s="10">
        <v>8750</v>
      </c>
      <c r="B166" s="23">
        <v>2</v>
      </c>
    </row>
    <row r="167" spans="1:2" x14ac:dyDescent="0.3">
      <c r="A167" s="10">
        <v>8925</v>
      </c>
      <c r="B167" s="23">
        <v>1</v>
      </c>
    </row>
    <row r="168" spans="1:2" x14ac:dyDescent="0.3">
      <c r="A168" s="10">
        <v>9000</v>
      </c>
      <c r="B168" s="23">
        <v>11</v>
      </c>
    </row>
    <row r="169" spans="1:2" x14ac:dyDescent="0.3">
      <c r="A169" s="10">
        <v>9072</v>
      </c>
      <c r="B169" s="23">
        <v>1</v>
      </c>
    </row>
    <row r="170" spans="1:2" x14ac:dyDescent="0.3">
      <c r="A170" s="10">
        <v>9500</v>
      </c>
      <c r="B170" s="23">
        <v>6</v>
      </c>
    </row>
    <row r="171" spans="1:2" x14ac:dyDescent="0.3">
      <c r="A171" s="10">
        <v>9665</v>
      </c>
      <c r="B171" s="23">
        <v>1</v>
      </c>
    </row>
    <row r="172" spans="1:2" x14ac:dyDescent="0.3">
      <c r="A172" s="10">
        <v>9800</v>
      </c>
      <c r="B172" s="23">
        <v>1</v>
      </c>
    </row>
    <row r="173" spans="1:2" x14ac:dyDescent="0.3">
      <c r="A173" s="10">
        <v>9850</v>
      </c>
      <c r="B173" s="23">
        <v>1</v>
      </c>
    </row>
    <row r="174" spans="1:2" x14ac:dyDescent="0.3">
      <c r="A174" s="10">
        <v>9999</v>
      </c>
      <c r="B174" s="23">
        <v>1</v>
      </c>
    </row>
    <row r="175" spans="1:2" x14ac:dyDescent="0.3">
      <c r="A175" s="10">
        <v>10000</v>
      </c>
      <c r="B175" s="23">
        <v>103</v>
      </c>
    </row>
    <row r="176" spans="1:2" x14ac:dyDescent="0.3">
      <c r="A176" s="10">
        <v>10050</v>
      </c>
      <c r="B176" s="23">
        <v>1</v>
      </c>
    </row>
    <row r="177" spans="1:2" x14ac:dyDescent="0.3">
      <c r="A177" s="10">
        <v>10275</v>
      </c>
      <c r="B177" s="23">
        <v>1</v>
      </c>
    </row>
    <row r="178" spans="1:2" x14ac:dyDescent="0.3">
      <c r="A178" s="10">
        <v>10500</v>
      </c>
      <c r="B178" s="23">
        <v>3</v>
      </c>
    </row>
    <row r="179" spans="1:2" x14ac:dyDescent="0.3">
      <c r="A179" s="10">
        <v>10600</v>
      </c>
      <c r="B179" s="23">
        <v>1</v>
      </c>
    </row>
    <row r="180" spans="1:2" x14ac:dyDescent="0.3">
      <c r="A180" s="10">
        <v>11000</v>
      </c>
      <c r="B180" s="23">
        <v>3</v>
      </c>
    </row>
    <row r="181" spans="1:2" x14ac:dyDescent="0.3">
      <c r="A181" s="10">
        <v>11260</v>
      </c>
      <c r="B181" s="23">
        <v>1</v>
      </c>
    </row>
    <row r="182" spans="1:2" x14ac:dyDescent="0.3">
      <c r="A182" s="10">
        <v>11500</v>
      </c>
      <c r="B182" s="23">
        <v>1</v>
      </c>
    </row>
    <row r="183" spans="1:2" x14ac:dyDescent="0.3">
      <c r="A183" s="10">
        <v>11737</v>
      </c>
      <c r="B183" s="23">
        <v>1</v>
      </c>
    </row>
    <row r="184" spans="1:2" x14ac:dyDescent="0.3">
      <c r="A184" s="10">
        <v>12000</v>
      </c>
      <c r="B184" s="23">
        <v>26</v>
      </c>
    </row>
    <row r="185" spans="1:2" x14ac:dyDescent="0.3">
      <c r="A185" s="10">
        <v>12200</v>
      </c>
      <c r="B185" s="23">
        <v>1</v>
      </c>
    </row>
    <row r="186" spans="1:2" x14ac:dyDescent="0.3">
      <c r="A186" s="10">
        <v>12444</v>
      </c>
      <c r="B186" s="23">
        <v>1</v>
      </c>
    </row>
    <row r="187" spans="1:2" x14ac:dyDescent="0.3">
      <c r="A187" s="10">
        <v>12500</v>
      </c>
      <c r="B187" s="23">
        <v>5</v>
      </c>
    </row>
    <row r="188" spans="1:2" x14ac:dyDescent="0.3">
      <c r="A188" s="10">
        <v>12516</v>
      </c>
      <c r="B188" s="23">
        <v>1</v>
      </c>
    </row>
    <row r="189" spans="1:2" x14ac:dyDescent="0.3">
      <c r="A189" s="10">
        <v>12800</v>
      </c>
      <c r="B189" s="23">
        <v>1</v>
      </c>
    </row>
    <row r="190" spans="1:2" x14ac:dyDescent="0.3">
      <c r="A190" s="10">
        <v>13000</v>
      </c>
      <c r="B190" s="23">
        <v>10</v>
      </c>
    </row>
    <row r="191" spans="1:2" x14ac:dyDescent="0.3">
      <c r="A191" s="10">
        <v>14000</v>
      </c>
      <c r="B191" s="23">
        <v>6</v>
      </c>
    </row>
    <row r="192" spans="1:2" x14ac:dyDescent="0.3">
      <c r="A192" s="10">
        <v>14500</v>
      </c>
      <c r="B192" s="23">
        <v>2</v>
      </c>
    </row>
    <row r="193" spans="1:2" x14ac:dyDescent="0.3">
      <c r="A193" s="10">
        <v>15000</v>
      </c>
      <c r="B193" s="23">
        <v>56</v>
      </c>
    </row>
    <row r="194" spans="1:2" x14ac:dyDescent="0.3">
      <c r="A194" s="10">
        <v>15500</v>
      </c>
      <c r="B194" s="23">
        <v>1</v>
      </c>
    </row>
    <row r="195" spans="1:2" x14ac:dyDescent="0.3">
      <c r="A195" s="10">
        <v>16000</v>
      </c>
      <c r="B195" s="23">
        <v>5</v>
      </c>
    </row>
    <row r="196" spans="1:2" x14ac:dyDescent="0.3">
      <c r="A196" s="10">
        <v>16300</v>
      </c>
      <c r="B196" s="23">
        <v>1</v>
      </c>
    </row>
    <row r="197" spans="1:2" x14ac:dyDescent="0.3">
      <c r="A197" s="10">
        <v>16350</v>
      </c>
      <c r="B197" s="23">
        <v>1</v>
      </c>
    </row>
    <row r="198" spans="1:2" x14ac:dyDescent="0.3">
      <c r="A198" s="10">
        <v>16700</v>
      </c>
      <c r="B198" s="23">
        <v>1</v>
      </c>
    </row>
    <row r="199" spans="1:2" x14ac:dyDescent="0.3">
      <c r="A199" s="10">
        <v>17000</v>
      </c>
      <c r="B199" s="23">
        <v>3</v>
      </c>
    </row>
    <row r="200" spans="1:2" x14ac:dyDescent="0.3">
      <c r="A200" s="10">
        <v>17482</v>
      </c>
      <c r="B200" s="23">
        <v>1</v>
      </c>
    </row>
    <row r="201" spans="1:2" x14ac:dyDescent="0.3">
      <c r="A201" s="10">
        <v>17500</v>
      </c>
      <c r="B201" s="23">
        <v>2</v>
      </c>
    </row>
    <row r="202" spans="1:2" x14ac:dyDescent="0.3">
      <c r="A202" s="10">
        <v>18000</v>
      </c>
      <c r="B202" s="23">
        <v>10</v>
      </c>
    </row>
    <row r="203" spans="1:2" x14ac:dyDescent="0.3">
      <c r="A203" s="10">
        <v>18500</v>
      </c>
      <c r="B203" s="23">
        <v>7</v>
      </c>
    </row>
    <row r="204" spans="1:2" x14ac:dyDescent="0.3">
      <c r="A204" s="10">
        <v>18800</v>
      </c>
      <c r="B204" s="23">
        <v>1</v>
      </c>
    </row>
    <row r="205" spans="1:2" x14ac:dyDescent="0.3">
      <c r="A205" s="10">
        <v>19000</v>
      </c>
      <c r="B205" s="23">
        <v>3</v>
      </c>
    </row>
    <row r="206" spans="1:2" x14ac:dyDescent="0.3">
      <c r="A206" s="10">
        <v>19500</v>
      </c>
      <c r="B206" s="23">
        <v>1</v>
      </c>
    </row>
    <row r="207" spans="1:2" x14ac:dyDescent="0.3">
      <c r="A207" s="10">
        <v>19800</v>
      </c>
      <c r="B207" s="23">
        <v>1</v>
      </c>
    </row>
    <row r="208" spans="1:2" x14ac:dyDescent="0.3">
      <c r="A208" s="10">
        <v>20000</v>
      </c>
      <c r="B208" s="23">
        <v>44</v>
      </c>
    </row>
    <row r="209" spans="1:2" x14ac:dyDescent="0.3">
      <c r="A209" s="10">
        <v>21000</v>
      </c>
      <c r="B209" s="23">
        <v>3</v>
      </c>
    </row>
    <row r="210" spans="1:2" x14ac:dyDescent="0.3">
      <c r="A210" s="10">
        <v>22000</v>
      </c>
      <c r="B210" s="23">
        <v>6</v>
      </c>
    </row>
    <row r="211" spans="1:2" x14ac:dyDescent="0.3">
      <c r="A211" s="10">
        <v>22400</v>
      </c>
      <c r="B211" s="23">
        <v>1</v>
      </c>
    </row>
    <row r="212" spans="1:2" x14ac:dyDescent="0.3">
      <c r="A212" s="10">
        <v>22765</v>
      </c>
      <c r="B212" s="23">
        <v>1</v>
      </c>
    </row>
    <row r="213" spans="1:2" x14ac:dyDescent="0.3">
      <c r="A213" s="10">
        <v>23000</v>
      </c>
      <c r="B213" s="23">
        <v>4</v>
      </c>
    </row>
    <row r="214" spans="1:2" x14ac:dyDescent="0.3">
      <c r="A214" s="10">
        <v>24000</v>
      </c>
      <c r="B214" s="23">
        <v>2</v>
      </c>
    </row>
    <row r="215" spans="1:2" x14ac:dyDescent="0.3">
      <c r="A215" s="10">
        <v>24200</v>
      </c>
      <c r="B215" s="23">
        <v>1</v>
      </c>
    </row>
    <row r="216" spans="1:2" x14ac:dyDescent="0.3">
      <c r="A216" s="10">
        <v>25000</v>
      </c>
      <c r="B216" s="23">
        <v>47</v>
      </c>
    </row>
    <row r="217" spans="1:2" x14ac:dyDescent="0.3">
      <c r="A217" s="10">
        <v>26000</v>
      </c>
      <c r="B217" s="23">
        <v>1</v>
      </c>
    </row>
    <row r="218" spans="1:2" x14ac:dyDescent="0.3">
      <c r="A218" s="10">
        <v>26500</v>
      </c>
      <c r="B218" s="23">
        <v>1</v>
      </c>
    </row>
    <row r="219" spans="1:2" x14ac:dyDescent="0.3">
      <c r="A219" s="10">
        <v>27000</v>
      </c>
      <c r="B219" s="23">
        <v>2</v>
      </c>
    </row>
    <row r="220" spans="1:2" x14ac:dyDescent="0.3">
      <c r="A220" s="10">
        <v>27800</v>
      </c>
      <c r="B220" s="23">
        <v>1</v>
      </c>
    </row>
    <row r="221" spans="1:2" x14ac:dyDescent="0.3">
      <c r="A221" s="10">
        <v>28000</v>
      </c>
      <c r="B221" s="23">
        <v>1</v>
      </c>
    </row>
    <row r="222" spans="1:2" x14ac:dyDescent="0.3">
      <c r="A222" s="10">
        <v>28450</v>
      </c>
      <c r="B222" s="23">
        <v>1</v>
      </c>
    </row>
    <row r="223" spans="1:2" x14ac:dyDescent="0.3">
      <c r="A223" s="10">
        <v>28888</v>
      </c>
      <c r="B223" s="23">
        <v>1</v>
      </c>
    </row>
    <row r="224" spans="1:2" x14ac:dyDescent="0.3">
      <c r="A224" s="10">
        <v>30000</v>
      </c>
      <c r="B224" s="23">
        <v>26</v>
      </c>
    </row>
    <row r="225" spans="1:2" x14ac:dyDescent="0.3">
      <c r="A225" s="10">
        <v>31000</v>
      </c>
      <c r="B225" s="23">
        <v>1</v>
      </c>
    </row>
    <row r="226" spans="1:2" x14ac:dyDescent="0.3">
      <c r="A226" s="10">
        <v>32000</v>
      </c>
      <c r="B226" s="23">
        <v>1</v>
      </c>
    </row>
    <row r="227" spans="1:2" x14ac:dyDescent="0.3">
      <c r="A227" s="10">
        <v>32360</v>
      </c>
      <c r="B227" s="23">
        <v>1</v>
      </c>
    </row>
    <row r="228" spans="1:2" x14ac:dyDescent="0.3">
      <c r="A228" s="10">
        <v>32768</v>
      </c>
      <c r="B228" s="23">
        <v>1</v>
      </c>
    </row>
    <row r="229" spans="1:2" x14ac:dyDescent="0.3">
      <c r="A229" s="10">
        <v>33500</v>
      </c>
      <c r="B229" s="23">
        <v>1</v>
      </c>
    </row>
    <row r="230" spans="1:2" x14ac:dyDescent="0.3">
      <c r="A230" s="10">
        <v>34000</v>
      </c>
      <c r="B230" s="23">
        <v>1</v>
      </c>
    </row>
    <row r="231" spans="1:2" x14ac:dyDescent="0.3">
      <c r="A231" s="10">
        <v>35000</v>
      </c>
      <c r="B231" s="23">
        <v>22</v>
      </c>
    </row>
    <row r="232" spans="1:2" x14ac:dyDescent="0.3">
      <c r="A232" s="10">
        <v>36400</v>
      </c>
      <c r="B232" s="23">
        <v>1</v>
      </c>
    </row>
    <row r="233" spans="1:2" x14ac:dyDescent="0.3">
      <c r="A233" s="10">
        <v>37500</v>
      </c>
      <c r="B233" s="23">
        <v>1</v>
      </c>
    </row>
    <row r="234" spans="1:2" x14ac:dyDescent="0.3">
      <c r="A234" s="10">
        <v>38000</v>
      </c>
      <c r="B234" s="23">
        <v>2</v>
      </c>
    </row>
    <row r="235" spans="1:2" x14ac:dyDescent="0.3">
      <c r="A235" s="10">
        <v>40000</v>
      </c>
      <c r="B235" s="23">
        <v>16</v>
      </c>
    </row>
    <row r="236" spans="1:2" x14ac:dyDescent="0.3">
      <c r="A236" s="10">
        <v>42000</v>
      </c>
      <c r="B236" s="23">
        <v>2</v>
      </c>
    </row>
    <row r="237" spans="1:2" x14ac:dyDescent="0.3">
      <c r="A237" s="10">
        <v>43500</v>
      </c>
      <c r="B237" s="23">
        <v>1</v>
      </c>
    </row>
    <row r="238" spans="1:2" x14ac:dyDescent="0.3">
      <c r="A238" s="10">
        <v>44000</v>
      </c>
      <c r="B238" s="23">
        <v>1</v>
      </c>
    </row>
    <row r="239" spans="1:2" x14ac:dyDescent="0.3">
      <c r="A239" s="10">
        <v>44250</v>
      </c>
      <c r="B239" s="23">
        <v>1</v>
      </c>
    </row>
    <row r="240" spans="1:2" x14ac:dyDescent="0.3">
      <c r="A240" s="10">
        <v>45000</v>
      </c>
      <c r="B240" s="23">
        <v>3</v>
      </c>
    </row>
    <row r="241" spans="1:2" x14ac:dyDescent="0.3">
      <c r="A241" s="10">
        <v>47000</v>
      </c>
      <c r="B241" s="23">
        <v>1</v>
      </c>
    </row>
    <row r="242" spans="1:2" x14ac:dyDescent="0.3">
      <c r="A242" s="10">
        <v>48000</v>
      </c>
      <c r="B242" s="23">
        <v>2</v>
      </c>
    </row>
    <row r="243" spans="1:2" x14ac:dyDescent="0.3">
      <c r="A243" s="10">
        <v>50000</v>
      </c>
      <c r="B243" s="23">
        <v>31</v>
      </c>
    </row>
    <row r="244" spans="1:2" x14ac:dyDescent="0.3">
      <c r="A244" s="10">
        <v>52000</v>
      </c>
      <c r="B244" s="23">
        <v>1</v>
      </c>
    </row>
    <row r="245" spans="1:2" x14ac:dyDescent="0.3">
      <c r="A245" s="10">
        <v>55000</v>
      </c>
      <c r="B245" s="23">
        <v>2</v>
      </c>
    </row>
    <row r="246" spans="1:2" x14ac:dyDescent="0.3">
      <c r="A246" s="10">
        <v>58425</v>
      </c>
      <c r="B246" s="23">
        <v>1</v>
      </c>
    </row>
    <row r="247" spans="1:2" x14ac:dyDescent="0.3">
      <c r="A247" s="10">
        <v>60000</v>
      </c>
      <c r="B247" s="23">
        <v>2</v>
      </c>
    </row>
    <row r="248" spans="1:2" x14ac:dyDescent="0.3">
      <c r="A248" s="10">
        <v>65000</v>
      </c>
      <c r="B248" s="23">
        <v>3</v>
      </c>
    </row>
    <row r="249" spans="1:2" x14ac:dyDescent="0.3">
      <c r="A249" s="10">
        <v>68000</v>
      </c>
      <c r="B249" s="23">
        <v>1</v>
      </c>
    </row>
    <row r="250" spans="1:2" x14ac:dyDescent="0.3">
      <c r="A250" s="10">
        <v>70000</v>
      </c>
      <c r="B250" s="23">
        <v>2</v>
      </c>
    </row>
    <row r="251" spans="1:2" x14ac:dyDescent="0.3">
      <c r="A251" s="10">
        <v>71500</v>
      </c>
      <c r="B251" s="23">
        <v>1</v>
      </c>
    </row>
    <row r="252" spans="1:2" x14ac:dyDescent="0.3">
      <c r="A252" s="10">
        <v>75000</v>
      </c>
      <c r="B252" s="23">
        <v>5</v>
      </c>
    </row>
    <row r="253" spans="1:2" x14ac:dyDescent="0.3">
      <c r="A253" s="10">
        <v>78000</v>
      </c>
      <c r="B253" s="23">
        <v>1</v>
      </c>
    </row>
    <row r="254" spans="1:2" x14ac:dyDescent="0.3">
      <c r="A254" s="10">
        <v>80000</v>
      </c>
      <c r="B254" s="23">
        <v>2</v>
      </c>
    </row>
    <row r="255" spans="1:2" x14ac:dyDescent="0.3">
      <c r="A255" s="10">
        <v>85000</v>
      </c>
      <c r="B255" s="23">
        <v>2</v>
      </c>
    </row>
    <row r="256" spans="1:2" x14ac:dyDescent="0.3">
      <c r="A256" s="10">
        <v>89200</v>
      </c>
      <c r="B256" s="23">
        <v>1</v>
      </c>
    </row>
    <row r="257" spans="1:2" x14ac:dyDescent="0.3">
      <c r="A257" s="10">
        <v>98000</v>
      </c>
      <c r="B257" s="23">
        <v>1</v>
      </c>
    </row>
    <row r="258" spans="1:2" x14ac:dyDescent="0.3">
      <c r="A258" s="10">
        <v>100000</v>
      </c>
      <c r="B258" s="23">
        <v>15</v>
      </c>
    </row>
    <row r="259" spans="1:2" x14ac:dyDescent="0.3">
      <c r="A259" s="10">
        <v>116000</v>
      </c>
      <c r="B259" s="23">
        <v>1</v>
      </c>
    </row>
    <row r="260" spans="1:2" x14ac:dyDescent="0.3">
      <c r="A260" s="10">
        <v>125000</v>
      </c>
      <c r="B260" s="23">
        <v>2</v>
      </c>
    </row>
    <row r="261" spans="1:2" x14ac:dyDescent="0.3">
      <c r="A261" s="10">
        <v>126000</v>
      </c>
      <c r="B261" s="23">
        <v>1</v>
      </c>
    </row>
    <row r="262" spans="1:2" x14ac:dyDescent="0.3">
      <c r="A262" s="10">
        <v>150000</v>
      </c>
      <c r="B262" s="23">
        <v>3</v>
      </c>
    </row>
    <row r="263" spans="1:2" x14ac:dyDescent="0.3">
      <c r="A263" s="10">
        <v>160000</v>
      </c>
      <c r="B263" s="23">
        <v>1</v>
      </c>
    </row>
    <row r="264" spans="1:2" x14ac:dyDescent="0.3">
      <c r="A264" s="10">
        <v>179000</v>
      </c>
      <c r="B264" s="23">
        <v>1</v>
      </c>
    </row>
    <row r="265" spans="1:2" x14ac:dyDescent="0.3">
      <c r="A265" s="10">
        <v>198000</v>
      </c>
      <c r="B265" s="23">
        <v>1</v>
      </c>
    </row>
    <row r="266" spans="1:2" x14ac:dyDescent="0.3">
      <c r="A266" s="10">
        <v>200000</v>
      </c>
      <c r="B266" s="23">
        <v>1</v>
      </c>
    </row>
    <row r="267" spans="1:2" x14ac:dyDescent="0.3">
      <c r="A267" s="10">
        <v>250000</v>
      </c>
      <c r="B267" s="23">
        <v>1</v>
      </c>
    </row>
    <row r="268" spans="1:2" x14ac:dyDescent="0.3">
      <c r="A268" s="10">
        <v>261962</v>
      </c>
      <c r="B268" s="23">
        <v>1</v>
      </c>
    </row>
    <row r="269" spans="1:2" x14ac:dyDescent="0.3">
      <c r="A269" s="10">
        <v>300000</v>
      </c>
      <c r="B269" s="23">
        <v>1</v>
      </c>
    </row>
    <row r="270" spans="1:2" x14ac:dyDescent="0.3">
      <c r="A270" s="10">
        <v>400000</v>
      </c>
      <c r="B270" s="23">
        <v>1</v>
      </c>
    </row>
    <row r="271" spans="1:2" x14ac:dyDescent="0.3">
      <c r="A271" s="10" t="s">
        <v>8321</v>
      </c>
      <c r="B271" s="23">
        <v>2185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5116-7FF9-4974-9EB3-C8A778C58D7E}">
  <dimension ref="A1:K18"/>
  <sheetViews>
    <sheetView workbookViewId="0">
      <selection activeCell="I18" sqref="I18"/>
    </sheetView>
  </sheetViews>
  <sheetFormatPr defaultRowHeight="14.4" x14ac:dyDescent="0.3"/>
  <cols>
    <col min="1" max="1" width="25.5546875" customWidth="1"/>
    <col min="2" max="2" width="18.5546875" customWidth="1"/>
    <col min="3" max="3" width="16.77734375" customWidth="1"/>
    <col min="4" max="4" width="18.109375" customWidth="1"/>
    <col min="5" max="5" width="16.6640625" customWidth="1"/>
    <col min="6" max="6" width="19.109375" bestFit="1" customWidth="1"/>
    <col min="7" max="7" width="14" bestFit="1" customWidth="1"/>
    <col min="8" max="8" width="18.21875" bestFit="1" customWidth="1"/>
  </cols>
  <sheetData>
    <row r="1" spans="1:11" x14ac:dyDescent="0.3">
      <c r="A1" s="22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11" x14ac:dyDescent="0.3">
      <c r="A2" s="16" t="s">
        <v>8389</v>
      </c>
      <c r="B2">
        <f>COUNTIFS('1. Starter Data'!D:D,"&lt;1000",'1. Starter Data'!$F:$F,"=successful")</f>
        <v>322</v>
      </c>
      <c r="C2">
        <f>COUNTIFS('1. Starter Data'!$D:$D,"&lt;1000",'1. Starter Data'!$F:$F,"=failed")</f>
        <v>113</v>
      </c>
      <c r="D2">
        <f>COUNTIFS('1. Starter Data'!$D:$D,"&lt;1000",'1. Starter Data'!$F:$F,"=canceled")</f>
        <v>18</v>
      </c>
      <c r="E2" s="29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I2" s="27">
        <f>SUM(F2:H2)</f>
        <v>1</v>
      </c>
      <c r="J2" s="5">
        <f>B2/$B$14</f>
        <v>0.14736842105263157</v>
      </c>
      <c r="K2" s="5">
        <f>C2/$C$14</f>
        <v>7.3856209150326799E-2</v>
      </c>
    </row>
    <row r="3" spans="1:11" x14ac:dyDescent="0.3">
      <c r="A3" s="16" t="s">
        <v>8390</v>
      </c>
      <c r="B3">
        <f>COUNTIFS('1. Starter Data'!$D:$D,"&gt;999",'1. Starter Data'!$D:$D,"&lt;5000",'1. Starter Data'!$F:$F,"successful")</f>
        <v>932</v>
      </c>
      <c r="C3">
        <f>COUNTIFS('1. Starter Data'!$D:$D,"&gt;999",'1. Starter Data'!$D:$D,"&lt;5000",'1. Starter Data'!$F:$F,"failed")</f>
        <v>420</v>
      </c>
      <c r="D3">
        <f>COUNTIFS('1. Starter Data'!$D:$D,"&gt;999",'1. Starter Data'!$D:$D,"&lt;5000",'1. Starter Data'!$F:$F,"canceled")</f>
        <v>60</v>
      </c>
      <c r="E3" s="31">
        <f t="shared" ref="E3:E14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  <c r="I3" s="27">
        <f t="shared" ref="I3:I13" si="4">SUM(F3:H3)</f>
        <v>1</v>
      </c>
      <c r="J3" s="5">
        <f t="shared" ref="J3:J13" si="5">B3/$B$14</f>
        <v>0.42654462242562929</v>
      </c>
      <c r="K3" s="5">
        <f t="shared" ref="K3:K13" si="6">C3/$C$14</f>
        <v>0.27450980392156865</v>
      </c>
    </row>
    <row r="4" spans="1:11" x14ac:dyDescent="0.3">
      <c r="A4" s="16" t="s">
        <v>8391</v>
      </c>
      <c r="B4">
        <f>COUNTIFS('1. Starter Data'!$D:$D,"&gt;4999",'1. Starter Data'!$D:$D,"&lt;10000",'1. Starter Data'!$F:$F,"successful")</f>
        <v>381</v>
      </c>
      <c r="C4">
        <f>COUNTIFS('1. Starter Data'!$D:$D,"&gt;4999",'1. Starter Data'!$D:$D,"&lt;10000",'1. Starter Data'!$F:$F,"failed")</f>
        <v>283</v>
      </c>
      <c r="D4">
        <f>COUNTIFS('1. Starter Data'!$D:$D,"&gt;4999",'1. Starter Data'!$D:$D,"&lt;10000",'1. Starter Data'!$F:$F,"canceled")</f>
        <v>52</v>
      </c>
      <c r="E4" s="29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I4" s="27">
        <f t="shared" si="4"/>
        <v>1</v>
      </c>
      <c r="J4" s="5">
        <f t="shared" si="5"/>
        <v>0.17437070938215102</v>
      </c>
      <c r="K4" s="5">
        <f t="shared" si="6"/>
        <v>0.18496732026143792</v>
      </c>
    </row>
    <row r="5" spans="1:11" x14ac:dyDescent="0.3">
      <c r="A5" s="17" t="s">
        <v>8392</v>
      </c>
      <c r="B5">
        <f>COUNTIFS('1. Starter Data'!$D:$D,"&gt;9999",'1. Starter Data'!$D:$D,"&lt;15000",'1. Starter Data'!$F:$F,"successful")</f>
        <v>168</v>
      </c>
      <c r="C5">
        <f>COUNTIFS('1. Starter Data'!$D:$D,"&gt;9999",'1. Starter Data'!$D:$D,"&lt;15000",'1. Starter Data'!$F:$F,"failed")</f>
        <v>144</v>
      </c>
      <c r="D5">
        <f>COUNTIFS('1. Starter Data'!$D:$D,"&gt;9999",'1. Starter Data'!$D:$D,"&lt;15000",'1. Starter Data'!$F:$F,"canceled")</f>
        <v>40</v>
      </c>
      <c r="E5" s="29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I5" s="27">
        <f t="shared" si="4"/>
        <v>1</v>
      </c>
      <c r="J5" s="5">
        <f t="shared" si="5"/>
        <v>7.688787185354691E-2</v>
      </c>
      <c r="K5" s="5">
        <f t="shared" si="6"/>
        <v>9.4117647058823528E-2</v>
      </c>
    </row>
    <row r="6" spans="1:11" x14ac:dyDescent="0.3">
      <c r="A6" s="17" t="s">
        <v>8393</v>
      </c>
      <c r="B6">
        <f>COUNTIFS('1. Starter Data'!$D:$D,"&gt;14999",'1. Starter Data'!$D:$D,"&lt;20000",'1. Starter Data'!$F:$F,"successful")</f>
        <v>94</v>
      </c>
      <c r="C6">
        <f>COUNTIFS('1. Starter Data'!$D:$D,"&gt;14999",'1. Starter Data'!$D:$D,"&lt;20000",'1. Starter Data'!$F:$F,"failed")</f>
        <v>90</v>
      </c>
      <c r="D6">
        <f>COUNTIFS('1. Starter Data'!$D:$D,"&gt;14999",'1. Starter Data'!$D:$D,"&lt;20000",'1. Starter Data'!$F:$F,"canceled")</f>
        <v>17</v>
      </c>
      <c r="E6" s="29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I6" s="27">
        <f t="shared" si="4"/>
        <v>1</v>
      </c>
      <c r="J6" s="5">
        <f t="shared" si="5"/>
        <v>4.3020594965675056E-2</v>
      </c>
      <c r="K6" s="5">
        <f t="shared" si="6"/>
        <v>5.8823529411764705E-2</v>
      </c>
    </row>
    <row r="7" spans="1:11" x14ac:dyDescent="0.3">
      <c r="A7" s="17" t="s">
        <v>8394</v>
      </c>
      <c r="B7">
        <f>COUNTIFS('1. Starter Data'!$D:$D,"&gt;19999",'1. Starter Data'!$D:$D,"&lt;25000",'1. Starter Data'!$F:$F,"successful")</f>
        <v>62</v>
      </c>
      <c r="C7">
        <f>COUNTIFS('1. Starter Data'!$D:$D,"&gt;19999",'1. Starter Data'!$D:$D,"&lt;25000",'1. Starter Data'!$F:$F,"failed")</f>
        <v>72</v>
      </c>
      <c r="D7">
        <f>COUNTIFS('1. Starter Data'!$D:$D,"&gt;19999",'1. Starter Data'!$D:$D,"&lt;25000",'1. Starter Data'!$F:$F,"canceled")</f>
        <v>14</v>
      </c>
      <c r="E7" s="29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I7" s="27">
        <f t="shared" si="4"/>
        <v>1</v>
      </c>
      <c r="J7" s="5">
        <f t="shared" si="5"/>
        <v>2.8375286041189933E-2</v>
      </c>
      <c r="K7" s="5">
        <f t="shared" si="6"/>
        <v>4.7058823529411764E-2</v>
      </c>
    </row>
    <row r="8" spans="1:11" x14ac:dyDescent="0.3">
      <c r="A8" s="17" t="s">
        <v>8395</v>
      </c>
      <c r="B8">
        <f>COUNTIFS('1. Starter Data'!$D:$D,"&gt;24999",'1. Starter Data'!$D:$D,"&lt;30000",'1. Starter Data'!$F:$F,"successful")</f>
        <v>55</v>
      </c>
      <c r="C8">
        <f>COUNTIFS('1. Starter Data'!$D:$D,"&gt;24999",'1. Starter Data'!$D:$D,"&lt;30000",'1. Starter Data'!$F:$F,"failed")</f>
        <v>64</v>
      </c>
      <c r="D8">
        <f>COUNTIFS('1. Starter Data'!$D:$D,"&gt;24999",'1. Starter Data'!$D:$D,"&lt;30000",'1. Starter Data'!$F:$F,"canceled")</f>
        <v>18</v>
      </c>
      <c r="E8" s="29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I8" s="27">
        <f t="shared" si="4"/>
        <v>1</v>
      </c>
      <c r="J8" s="5">
        <f t="shared" si="5"/>
        <v>2.5171624713958809E-2</v>
      </c>
      <c r="K8" s="5">
        <f t="shared" si="6"/>
        <v>4.1830065359477121E-2</v>
      </c>
    </row>
    <row r="9" spans="1:11" x14ac:dyDescent="0.3">
      <c r="A9" s="17" t="s">
        <v>8396</v>
      </c>
      <c r="B9">
        <f>COUNTIFS('1. Starter Data'!$D:$D,"&gt;29999",'1. Starter Data'!$D:$D,"&lt;35000",'1. Starter Data'!$F:$F,"successful")</f>
        <v>32</v>
      </c>
      <c r="C9">
        <f>COUNTIFS('1. Starter Data'!$D:$D,"&gt;29999",'1. Starter Data'!$D:$D,"&lt;35000",'1. Starter Data'!$F:$F,"failed")</f>
        <v>37</v>
      </c>
      <c r="D9">
        <f>COUNTIFS('1. Starter Data'!$D:$D,"&gt;29999",'1. Starter Data'!$D:$D,"&lt;35000",'1. Starter Data'!$F:$F,"canceled")</f>
        <v>13</v>
      </c>
      <c r="E9" s="2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I9" s="27">
        <f t="shared" si="4"/>
        <v>1</v>
      </c>
      <c r="J9" s="5">
        <f t="shared" si="5"/>
        <v>1.4645308924485127E-2</v>
      </c>
      <c r="K9" s="5">
        <f t="shared" si="6"/>
        <v>2.4183006535947713E-2</v>
      </c>
    </row>
    <row r="10" spans="1:11" x14ac:dyDescent="0.3">
      <c r="A10" s="17" t="s">
        <v>8397</v>
      </c>
      <c r="B10">
        <f>COUNTIFS('1. Starter Data'!$D:$D,"&gt;34999",'1. Starter Data'!$D:$D,"&lt;40000",'1. Starter Data'!$F:$F,"successful")</f>
        <v>26</v>
      </c>
      <c r="C10">
        <f>COUNTIFS('1. Starter Data'!$D:$D,"&gt;34999",'1. Starter Data'!$D:$D,"&lt;40000",'1. Starter Data'!$F:$F,"failed")</f>
        <v>22</v>
      </c>
      <c r="D10">
        <f>COUNTIFS('1. Starter Data'!$D:$D,"&gt;34999",'1. Starter Data'!$D:$D,"&lt;40000",'1. Starter Data'!$F:$F,"canceled")</f>
        <v>7</v>
      </c>
      <c r="E10" s="29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I10" s="27">
        <f t="shared" si="4"/>
        <v>1</v>
      </c>
      <c r="J10" s="5">
        <f t="shared" si="5"/>
        <v>1.1899313501144164E-2</v>
      </c>
      <c r="K10" s="5">
        <f t="shared" si="6"/>
        <v>1.4379084967320261E-2</v>
      </c>
    </row>
    <row r="11" spans="1:11" x14ac:dyDescent="0.3">
      <c r="A11" s="17" t="s">
        <v>8398</v>
      </c>
      <c r="B11">
        <f>COUNTIFS('1. Starter Data'!$D:$D,"&gt;39999",'1. Starter Data'!$D:$D,"&lt;45000",'1. Starter Data'!$F:$F,"successful")</f>
        <v>21</v>
      </c>
      <c r="C11">
        <f>COUNTIFS('1. Starter Data'!$D:$D,"&gt;39999",'1. Starter Data'!$D:$D,"&lt;45000",'1. Starter Data'!$F:$F,"failed")</f>
        <v>16</v>
      </c>
      <c r="D11">
        <f>COUNTIFS('1. Starter Data'!$D:$D,"&gt;39999",'1. Starter Data'!$D:$D,"&lt;45000",'1. Starter Data'!$F:$F,"canceled")</f>
        <v>6</v>
      </c>
      <c r="E11" s="29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I11" s="27">
        <f t="shared" si="4"/>
        <v>1</v>
      </c>
      <c r="J11" s="5">
        <f t="shared" si="5"/>
        <v>9.6109839816933638E-3</v>
      </c>
      <c r="K11" s="5">
        <f t="shared" si="6"/>
        <v>1.045751633986928E-2</v>
      </c>
    </row>
    <row r="12" spans="1:11" x14ac:dyDescent="0.3">
      <c r="A12" s="17" t="s">
        <v>8399</v>
      </c>
      <c r="B12">
        <f>COUNTIFS('1. Starter Data'!$D:$D,"&gt;44999",'1. Starter Data'!$D:$D,"&lt;50000",'1. Starter Data'!$F:$F,"successful")</f>
        <v>6</v>
      </c>
      <c r="C12">
        <f>COUNTIFS('1. Starter Data'!$D:$D,"&gt;44999",'1. Starter Data'!$D:$D,"&lt;50000",'1. Starter Data'!$F:$F,"failed")</f>
        <v>11</v>
      </c>
      <c r="D12">
        <f>COUNTIFS('1. Starter Data'!$D:$D,"&gt;44999",'1. Starter Data'!$D:$D,"&lt;50000",'1. Starter Data'!$F:$F,"canceled")</f>
        <v>4</v>
      </c>
      <c r="E12" s="29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I12" s="27">
        <f t="shared" si="4"/>
        <v>1</v>
      </c>
      <c r="J12" s="5">
        <f t="shared" si="5"/>
        <v>2.745995423340961E-3</v>
      </c>
      <c r="K12" s="5">
        <f t="shared" si="6"/>
        <v>7.1895424836601303E-3</v>
      </c>
    </row>
    <row r="13" spans="1:11" x14ac:dyDescent="0.3">
      <c r="A13" s="17" t="s">
        <v>8400</v>
      </c>
      <c r="B13" s="21">
        <f>COUNTIFS('1. Starter Data'!$D:$D,"&gt;49999",'1. Starter Data'!$F:$F,"successful")</f>
        <v>86</v>
      </c>
      <c r="C13" s="21">
        <f>COUNTIFS('1. Starter Data'!$D:$D,"&gt;49999",'1. Starter Data'!$F:$F,"failed")</f>
        <v>258</v>
      </c>
      <c r="D13" s="21">
        <f>COUNTIFS('1. Starter Data'!$D:$D,"&gt;49999",'1. Starter Data'!$F:$F,"canceled")</f>
        <v>100</v>
      </c>
      <c r="E13" s="30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  <c r="I13" s="27">
        <f t="shared" si="4"/>
        <v>1</v>
      </c>
      <c r="J13" s="5">
        <f t="shared" si="5"/>
        <v>3.9359267734553775E-2</v>
      </c>
      <c r="K13" s="5">
        <f t="shared" si="6"/>
        <v>0.16862745098039217</v>
      </c>
    </row>
    <row r="14" spans="1:11" x14ac:dyDescent="0.3">
      <c r="A14" s="17" t="s">
        <v>8403</v>
      </c>
      <c r="B14" s="18">
        <f>SUM(B2:B13)</f>
        <v>2185</v>
      </c>
      <c r="C14" s="18">
        <f>GETPIVOTDATA("state",'3. pivot subcategory '!$A$4,"state","failed")</f>
        <v>1530</v>
      </c>
      <c r="D14" s="18">
        <f>GETPIVOTDATA("state",'3. pivot subcategory '!$A$4,"state","canceled")</f>
        <v>349</v>
      </c>
      <c r="E14" s="18">
        <f t="shared" si="0"/>
        <v>4064</v>
      </c>
      <c r="F14" s="20"/>
    </row>
    <row r="15" spans="1:11" x14ac:dyDescent="0.3">
      <c r="A15" s="17" t="s">
        <v>8404</v>
      </c>
      <c r="B15">
        <f>B14-GETPIVOTDATA("state",'3. pivot subcategory '!$A$4,"state","successful")</f>
        <v>0</v>
      </c>
      <c r="C15">
        <f>C14-GETPIVOTDATA("state",'4a. pivot month state'!$A$5,"state","failed")</f>
        <v>0</v>
      </c>
      <c r="D15">
        <f>D14-GETPIVOTDATA("state",'3. pivot subcategory '!$A$4,"state","canceled")</f>
        <v>0</v>
      </c>
      <c r="E15" s="40">
        <f>GETPIVOTDATA("state",'2. Pivot category state'!$A$4)</f>
        <v>4114</v>
      </c>
    </row>
    <row r="16" spans="1:11" x14ac:dyDescent="0.3">
      <c r="A16" s="17" t="s">
        <v>8402</v>
      </c>
      <c r="E16">
        <f>-GETPIVOTDATA("state",'3. pivot subcategory '!$A$4,"state","live")</f>
        <v>-50</v>
      </c>
    </row>
    <row r="17" spans="1:5" ht="15" thickBot="1" x14ac:dyDescent="0.35">
      <c r="A17" s="17" t="s">
        <v>8401</v>
      </c>
      <c r="E17" s="33">
        <f>E15+E16</f>
        <v>4064</v>
      </c>
    </row>
    <row r="18" spans="1:5" ht="15" thickTop="1" x14ac:dyDescent="0.3"/>
  </sheetData>
  <phoneticPr fontId="3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EADBC-A52C-4094-8F94-E9F3980291E8}">
  <dimension ref="A1:O2186"/>
  <sheetViews>
    <sheetView topLeftCell="B1" zoomScaleNormal="100" workbookViewId="0">
      <selection activeCell="G32" sqref="G32"/>
    </sheetView>
  </sheetViews>
  <sheetFormatPr defaultRowHeight="14.4" x14ac:dyDescent="0.3"/>
  <cols>
    <col min="1" max="1" width="22.77734375" customWidth="1"/>
    <col min="2" max="2" width="16.88671875" customWidth="1"/>
    <col min="4" max="4" width="15" customWidth="1"/>
    <col min="5" max="5" width="18.44140625" customWidth="1"/>
    <col min="7" max="7" width="27.33203125" customWidth="1"/>
    <col min="8" max="8" width="17.6640625" customWidth="1"/>
    <col min="9" max="9" width="4.33203125" customWidth="1"/>
    <col min="10" max="10" width="14.88671875" customWidth="1"/>
    <col min="12" max="12" width="22.109375" customWidth="1"/>
    <col min="13" max="13" width="22.33203125" customWidth="1"/>
    <col min="14" max="14" width="19" customWidth="1"/>
    <col min="15" max="15" width="19.77734375" customWidth="1"/>
  </cols>
  <sheetData>
    <row r="1" spans="1:15" x14ac:dyDescent="0.3">
      <c r="A1" s="1" t="s">
        <v>8218</v>
      </c>
      <c r="B1" s="1" t="s">
        <v>8262</v>
      </c>
      <c r="D1" s="1" t="s">
        <v>8218</v>
      </c>
      <c r="E1" s="1" t="s">
        <v>8262</v>
      </c>
      <c r="L1" s="22" t="s">
        <v>8425</v>
      </c>
      <c r="M1" s="15" t="s">
        <v>8382</v>
      </c>
      <c r="N1" s="15" t="s">
        <v>8383</v>
      </c>
    </row>
    <row r="2" spans="1:15" x14ac:dyDescent="0.3">
      <c r="A2" t="s">
        <v>8219</v>
      </c>
      <c r="B2">
        <v>163</v>
      </c>
      <c r="D2" t="s">
        <v>8221</v>
      </c>
      <c r="E2">
        <v>37</v>
      </c>
      <c r="G2" s="38" t="s">
        <v>8456</v>
      </c>
      <c r="L2" s="16" t="s">
        <v>8427</v>
      </c>
      <c r="M2">
        <f>COUNTIFS(backers_count, "&lt;50",State,"successful")</f>
        <v>924</v>
      </c>
      <c r="N2">
        <f>COUNTIFS(backers_count, "&lt;50",State,"failed")</f>
        <v>1422</v>
      </c>
    </row>
    <row r="3" spans="1:15" x14ac:dyDescent="0.3">
      <c r="A3" t="s">
        <v>8219</v>
      </c>
      <c r="B3">
        <v>2035</v>
      </c>
      <c r="D3" t="s">
        <v>8221</v>
      </c>
      <c r="E3">
        <v>10</v>
      </c>
      <c r="G3" s="24"/>
      <c r="H3" s="25" t="s">
        <v>8411</v>
      </c>
      <c r="I3" s="25"/>
      <c r="J3" s="25" t="s">
        <v>8412</v>
      </c>
      <c r="L3" s="32" t="s">
        <v>8428</v>
      </c>
      <c r="M3">
        <f>COUNTIFS(backers_count,"&gt;=50", backers_count,"&lt;100",State,"successful")</f>
        <v>528</v>
      </c>
      <c r="N3">
        <f>COUNTIFS(backers_count,"&gt;=50", backers_count,"&lt;100",State,"failed")</f>
        <v>53</v>
      </c>
    </row>
    <row r="4" spans="1:15" x14ac:dyDescent="0.3">
      <c r="A4" t="s">
        <v>8219</v>
      </c>
      <c r="B4">
        <v>711</v>
      </c>
      <c r="D4" t="s">
        <v>8221</v>
      </c>
      <c r="E4">
        <v>96</v>
      </c>
      <c r="G4" s="24" t="s">
        <v>8424</v>
      </c>
      <c r="H4" s="24">
        <f>COUNT(B:B)</f>
        <v>2185</v>
      </c>
      <c r="I4" s="24"/>
      <c r="J4" s="24">
        <f>COUNT(E:E)</f>
        <v>1530</v>
      </c>
      <c r="L4" s="16" t="s">
        <v>8426</v>
      </c>
      <c r="M4">
        <f>COUNTIFS(backers_count,"&gt;=100", backers_count,"&lt;500",State,"successful")</f>
        <v>590</v>
      </c>
      <c r="N4">
        <f>COUNTIFS(backers_count,"&gt;=100", backers_count,"&lt;500",State,"failed")</f>
        <v>51</v>
      </c>
    </row>
    <row r="5" spans="1:15" x14ac:dyDescent="0.3">
      <c r="A5" t="s">
        <v>8219</v>
      </c>
      <c r="B5">
        <v>26457</v>
      </c>
      <c r="D5" t="s">
        <v>8221</v>
      </c>
      <c r="E5">
        <v>890</v>
      </c>
      <c r="G5" s="24" t="s">
        <v>8405</v>
      </c>
      <c r="H5" s="26">
        <f>AVERAGE($B:$B)</f>
        <v>194.42517162471395</v>
      </c>
      <c r="I5" s="26"/>
      <c r="J5" s="26">
        <f>AVERAGE(E:E)</f>
        <v>17.709803921568628</v>
      </c>
      <c r="L5" s="17" t="s">
        <v>8429</v>
      </c>
      <c r="M5">
        <f>COUNTIFS(backers_count,"&gt;=500", backers_count,"&lt;1000",State,"successful")</f>
        <v>80</v>
      </c>
      <c r="N5">
        <f>COUNTIFS(backers_count,"&gt;=500", backers_count,"&lt;1000",State,"failed")</f>
        <v>3</v>
      </c>
    </row>
    <row r="6" spans="1:15" x14ac:dyDescent="0.3">
      <c r="A6" t="s">
        <v>8219</v>
      </c>
      <c r="B6">
        <v>3</v>
      </c>
      <c r="D6" t="s">
        <v>8221</v>
      </c>
      <c r="E6">
        <v>12</v>
      </c>
      <c r="G6" s="24" t="s">
        <v>8406</v>
      </c>
      <c r="H6" s="26">
        <f>MEDIAN($B:$B)</f>
        <v>62</v>
      </c>
      <c r="I6" s="26"/>
      <c r="J6" s="24">
        <f>MEDIAN(E:E)</f>
        <v>4</v>
      </c>
      <c r="L6" s="17" t="s">
        <v>8430</v>
      </c>
      <c r="M6">
        <f>COUNTIFS(backers_count,"&gt;=1000", State,"successful")</f>
        <v>63</v>
      </c>
      <c r="N6">
        <f>COUNTIFS(backers_count,"&gt;=1000", State,"failed")</f>
        <v>1</v>
      </c>
    </row>
    <row r="7" spans="1:15" ht="15" thickBot="1" x14ac:dyDescent="0.35">
      <c r="A7" t="s">
        <v>8219</v>
      </c>
      <c r="B7">
        <v>3663</v>
      </c>
      <c r="D7" t="s">
        <v>8221</v>
      </c>
      <c r="E7">
        <v>456</v>
      </c>
      <c r="G7" s="24" t="s">
        <v>8407</v>
      </c>
      <c r="H7" s="26">
        <f>MIN($B:$B)</f>
        <v>1</v>
      </c>
      <c r="I7" s="26"/>
      <c r="J7" s="24">
        <f>MIN(E:E)</f>
        <v>0</v>
      </c>
      <c r="L7" s="17" t="s">
        <v>8401</v>
      </c>
      <c r="M7" s="33">
        <f>SUM(M2:M6)</f>
        <v>2185</v>
      </c>
      <c r="N7" s="33">
        <f>SUM(N2:N6)</f>
        <v>1530</v>
      </c>
    </row>
    <row r="8" spans="1:15" ht="15" thickTop="1" x14ac:dyDescent="0.3">
      <c r="A8" t="s">
        <v>8219</v>
      </c>
      <c r="B8">
        <v>35</v>
      </c>
      <c r="D8" t="s">
        <v>8221</v>
      </c>
      <c r="E8">
        <v>37</v>
      </c>
      <c r="G8" s="24" t="s">
        <v>8408</v>
      </c>
      <c r="H8" s="26">
        <f>MAX($B:$B)</f>
        <v>26457</v>
      </c>
      <c r="I8" s="26"/>
      <c r="J8" s="26">
        <f>MAX(E:E)</f>
        <v>1293</v>
      </c>
      <c r="L8" s="17"/>
    </row>
    <row r="9" spans="1:15" x14ac:dyDescent="0.3">
      <c r="A9" t="s">
        <v>8219</v>
      </c>
      <c r="B9">
        <v>1980</v>
      </c>
      <c r="D9" t="s">
        <v>8221</v>
      </c>
      <c r="E9">
        <v>21</v>
      </c>
      <c r="G9" s="24" t="s">
        <v>8409</v>
      </c>
      <c r="H9" s="26">
        <f>_xlfn.VAR.P($B:$B)</f>
        <v>712840.9867348104</v>
      </c>
      <c r="I9" s="26"/>
      <c r="J9" s="26">
        <f>_xlfn.VAR.P(E:E)</f>
        <v>3773.2216685890044</v>
      </c>
      <c r="L9" s="17" t="s">
        <v>8431</v>
      </c>
      <c r="M9" s="18">
        <f>COUNTIFS(backers_count, "&lt;194",State,"successful")</f>
        <v>1787</v>
      </c>
      <c r="N9" s="17" t="s">
        <v>8435</v>
      </c>
      <c r="O9" s="18">
        <f>COUNTIFS(backers_count, "&lt;18",State,"failed")</f>
        <v>1247</v>
      </c>
    </row>
    <row r="10" spans="1:15" x14ac:dyDescent="0.3">
      <c r="A10" t="s">
        <v>8219</v>
      </c>
      <c r="B10">
        <v>206</v>
      </c>
      <c r="D10" t="s">
        <v>8221</v>
      </c>
      <c r="E10">
        <v>36</v>
      </c>
      <c r="G10" s="24" t="s">
        <v>8410</v>
      </c>
      <c r="H10" s="26">
        <f>_xlfn.STDEV.P($B:$B)</f>
        <v>844.29910975602149</v>
      </c>
      <c r="I10" s="26"/>
      <c r="J10" s="26">
        <f>_xlfn.STDEV.P(E:E)</f>
        <v>61.426555076684906</v>
      </c>
      <c r="M10" s="5">
        <f>M9/M7</f>
        <v>0.81784897025171621</v>
      </c>
      <c r="O10" s="5">
        <f>O9/N7</f>
        <v>0.81503267973856208</v>
      </c>
    </row>
    <row r="11" spans="1:15" x14ac:dyDescent="0.3">
      <c r="A11" t="s">
        <v>8219</v>
      </c>
      <c r="B11">
        <v>623</v>
      </c>
      <c r="D11" t="s">
        <v>8221</v>
      </c>
      <c r="E11">
        <v>95</v>
      </c>
      <c r="G11" s="24"/>
      <c r="H11" s="24"/>
      <c r="I11" s="24"/>
      <c r="J11" s="24"/>
      <c r="L11" s="17" t="s">
        <v>8433</v>
      </c>
      <c r="M11" s="18">
        <f>COUNTIFS(backers_count, "&gt;194",State,"successful")</f>
        <v>396</v>
      </c>
      <c r="N11" s="17" t="s">
        <v>8436</v>
      </c>
      <c r="O11" s="18">
        <f>COUNTIFS(backers_count, "&gt;18",State,"failed")</f>
        <v>275</v>
      </c>
    </row>
    <row r="12" spans="1:15" x14ac:dyDescent="0.3">
      <c r="A12" t="s">
        <v>8219</v>
      </c>
      <c r="B12">
        <v>902</v>
      </c>
      <c r="D12" t="s">
        <v>8221</v>
      </c>
      <c r="E12">
        <v>33</v>
      </c>
      <c r="G12" s="24" t="s">
        <v>8413</v>
      </c>
      <c r="H12" s="24">
        <f>_xlfn.QUARTILE.EXC(B:B,1)</f>
        <v>29</v>
      </c>
      <c r="I12" s="24"/>
      <c r="J12" s="24">
        <f>_xlfn.QUARTILE.EXC(E:E,1)</f>
        <v>1</v>
      </c>
      <c r="L12" s="17" t="s">
        <v>8432</v>
      </c>
      <c r="M12" s="18">
        <f>COUNTIFS(backers_count, "&lt;62",State,"successful")</f>
        <v>1090</v>
      </c>
      <c r="N12" s="17" t="s">
        <v>8437</v>
      </c>
      <c r="O12" s="18">
        <f>COUNTIFS(backers_count, "&lt;4",State,"failed")</f>
        <v>751</v>
      </c>
    </row>
    <row r="13" spans="1:15" x14ac:dyDescent="0.3">
      <c r="A13" t="s">
        <v>8219</v>
      </c>
      <c r="B13">
        <v>2478</v>
      </c>
      <c r="D13" t="s">
        <v>8221</v>
      </c>
      <c r="E13">
        <v>9</v>
      </c>
      <c r="G13" s="24" t="s">
        <v>8418</v>
      </c>
      <c r="H13" s="24">
        <f>_xlfn.QUARTILE.EXC(B:B,2)</f>
        <v>62</v>
      </c>
      <c r="I13" s="24"/>
      <c r="J13" s="24">
        <f>_xlfn.QUARTILE.EXC(E:E,2)</f>
        <v>4</v>
      </c>
      <c r="M13" s="36">
        <f>M12/M7</f>
        <v>0.4988558352402746</v>
      </c>
      <c r="O13" s="5">
        <f>O12/N7</f>
        <v>0.49084967320261436</v>
      </c>
    </row>
    <row r="14" spans="1:15" x14ac:dyDescent="0.3">
      <c r="A14" t="s">
        <v>8219</v>
      </c>
      <c r="B14">
        <v>8200</v>
      </c>
      <c r="D14" t="s">
        <v>8221</v>
      </c>
      <c r="E14">
        <v>197</v>
      </c>
      <c r="G14" s="24" t="s">
        <v>8406</v>
      </c>
      <c r="H14" s="34">
        <f>H6</f>
        <v>62</v>
      </c>
      <c r="I14" s="26"/>
      <c r="J14" s="24">
        <f>J6</f>
        <v>4</v>
      </c>
      <c r="L14" s="17" t="s">
        <v>8434</v>
      </c>
      <c r="M14" s="18">
        <f>COUNTIFS(backers_count, "&gt;62",State,"successful")</f>
        <v>1077</v>
      </c>
      <c r="N14" s="17" t="s">
        <v>8438</v>
      </c>
      <c r="O14" s="18">
        <f>COUNTIFS(backers_count, "&gt;4",State,"failed")</f>
        <v>681</v>
      </c>
    </row>
    <row r="15" spans="1:15" x14ac:dyDescent="0.3">
      <c r="A15" t="s">
        <v>8219</v>
      </c>
      <c r="B15">
        <v>269</v>
      </c>
      <c r="D15" t="s">
        <v>8221</v>
      </c>
      <c r="E15">
        <v>7</v>
      </c>
      <c r="G15" s="24" t="s">
        <v>8414</v>
      </c>
      <c r="H15" s="24">
        <f>_xlfn.QUARTILE.EXC(B:B,3)</f>
        <v>141</v>
      </c>
      <c r="I15" s="24"/>
      <c r="J15" s="24">
        <f>_xlfn.QUARTILE.EXC(E:E,3)</f>
        <v>12</v>
      </c>
      <c r="M15" s="36">
        <f>M14/M7</f>
        <v>0.49290617848970253</v>
      </c>
      <c r="O15" s="5">
        <f>O14/N7</f>
        <v>0.44509803921568625</v>
      </c>
    </row>
    <row r="16" spans="1:15" x14ac:dyDescent="0.3">
      <c r="A16" t="s">
        <v>8219</v>
      </c>
      <c r="B16">
        <v>2174</v>
      </c>
      <c r="D16" t="s">
        <v>8221</v>
      </c>
      <c r="E16">
        <v>140</v>
      </c>
      <c r="G16" s="24" t="s">
        <v>8415</v>
      </c>
      <c r="H16" s="24">
        <f>H15-H12</f>
        <v>112</v>
      </c>
      <c r="I16" s="24"/>
      <c r="J16" s="24">
        <f>J15-J12</f>
        <v>11</v>
      </c>
    </row>
    <row r="17" spans="1:14" x14ac:dyDescent="0.3">
      <c r="A17" t="s">
        <v>8219</v>
      </c>
      <c r="B17">
        <v>1356</v>
      </c>
      <c r="D17" t="s">
        <v>8221</v>
      </c>
      <c r="E17">
        <v>29</v>
      </c>
      <c r="G17" s="24" t="s">
        <v>8416</v>
      </c>
      <c r="H17" s="24">
        <f>H12-(H16*1.5)</f>
        <v>-139</v>
      </c>
      <c r="I17" s="24"/>
      <c r="J17" s="24">
        <f>J12-(1.5*J16)</f>
        <v>-15.5</v>
      </c>
    </row>
    <row r="18" spans="1:14" x14ac:dyDescent="0.3">
      <c r="A18" t="s">
        <v>8219</v>
      </c>
      <c r="B18">
        <v>3468</v>
      </c>
      <c r="D18" t="s">
        <v>8221</v>
      </c>
      <c r="E18">
        <v>16</v>
      </c>
      <c r="G18" s="24" t="s">
        <v>8417</v>
      </c>
      <c r="H18" s="24">
        <f>H15+(1.5*H16)</f>
        <v>309</v>
      </c>
      <c r="I18" s="24"/>
      <c r="J18" s="24">
        <f>J15+(1.5*J16)</f>
        <v>28.5</v>
      </c>
      <c r="L18" s="17" t="s">
        <v>8457</v>
      </c>
      <c r="M18" s="35">
        <f>H5+H10</f>
        <v>1038.7242813807354</v>
      </c>
      <c r="N18" s="35">
        <f>J5+J10</f>
        <v>79.136358998253542</v>
      </c>
    </row>
    <row r="19" spans="1:14" x14ac:dyDescent="0.3">
      <c r="A19" t="s">
        <v>8219</v>
      </c>
      <c r="B19">
        <v>2525</v>
      </c>
      <c r="D19" t="s">
        <v>8221</v>
      </c>
      <c r="E19">
        <v>67</v>
      </c>
      <c r="L19" s="17" t="s">
        <v>8440</v>
      </c>
      <c r="M19">
        <f>COUNTIFS(backers_count, "&gt;1039",State,"successful")</f>
        <v>60</v>
      </c>
      <c r="N19">
        <f>COUNTIFS(backers_count, "&gt;79",State,"failed")</f>
        <v>80</v>
      </c>
    </row>
    <row r="20" spans="1:14" x14ac:dyDescent="0.3">
      <c r="A20" t="s">
        <v>8219</v>
      </c>
      <c r="B20">
        <v>944</v>
      </c>
      <c r="D20" t="s">
        <v>8221</v>
      </c>
      <c r="E20">
        <v>124</v>
      </c>
      <c r="L20" s="17" t="s">
        <v>8441</v>
      </c>
      <c r="M20" s="5">
        <f>M19/M7</f>
        <v>2.7459954233409609E-2</v>
      </c>
      <c r="N20" s="5">
        <f>N19/N7</f>
        <v>5.2287581699346407E-2</v>
      </c>
    </row>
    <row r="21" spans="1:14" x14ac:dyDescent="0.3">
      <c r="A21" t="s">
        <v>8219</v>
      </c>
      <c r="B21">
        <v>36</v>
      </c>
      <c r="D21" t="s">
        <v>8221</v>
      </c>
      <c r="E21">
        <v>11</v>
      </c>
      <c r="L21" s="17" t="s">
        <v>8439</v>
      </c>
      <c r="M21">
        <f>COUNTIFS(backers_count, "&gt;309",State,"successful")</f>
        <v>244</v>
      </c>
      <c r="N21">
        <f>COUNTIFS(backers_count, "&gt;29",State,"failed")</f>
        <v>183</v>
      </c>
    </row>
    <row r="22" spans="1:14" x14ac:dyDescent="0.3">
      <c r="A22" t="s">
        <v>8219</v>
      </c>
      <c r="B22">
        <v>1113</v>
      </c>
      <c r="D22" t="s">
        <v>8221</v>
      </c>
      <c r="E22">
        <v>9</v>
      </c>
      <c r="L22" s="17" t="s">
        <v>8441</v>
      </c>
      <c r="M22" s="36">
        <f>M21/M7</f>
        <v>0.11167048054919909</v>
      </c>
      <c r="N22" s="36">
        <f>N21/N7</f>
        <v>0.11960784313725491</v>
      </c>
    </row>
    <row r="23" spans="1:14" x14ac:dyDescent="0.3">
      <c r="A23" t="s">
        <v>8219</v>
      </c>
      <c r="B23">
        <v>20242</v>
      </c>
      <c r="D23" t="s">
        <v>8221</v>
      </c>
      <c r="E23">
        <v>12</v>
      </c>
    </row>
    <row r="24" spans="1:14" x14ac:dyDescent="0.3">
      <c r="A24" t="s">
        <v>8219</v>
      </c>
      <c r="B24">
        <v>144</v>
      </c>
      <c r="D24" t="s">
        <v>8221</v>
      </c>
      <c r="E24">
        <v>171</v>
      </c>
    </row>
    <row r="25" spans="1:14" x14ac:dyDescent="0.3">
      <c r="A25" t="s">
        <v>8219</v>
      </c>
      <c r="B25">
        <v>28</v>
      </c>
      <c r="D25" t="s">
        <v>8221</v>
      </c>
      <c r="E25">
        <v>975</v>
      </c>
    </row>
    <row r="26" spans="1:14" x14ac:dyDescent="0.3">
      <c r="A26" t="s">
        <v>8219</v>
      </c>
      <c r="B26">
        <v>701</v>
      </c>
      <c r="D26" t="s">
        <v>8221</v>
      </c>
      <c r="E26">
        <v>7</v>
      </c>
    </row>
    <row r="27" spans="1:14" x14ac:dyDescent="0.3">
      <c r="A27" t="s">
        <v>8219</v>
      </c>
      <c r="B27">
        <v>1633</v>
      </c>
      <c r="D27" t="s">
        <v>8221</v>
      </c>
      <c r="E27">
        <v>139</v>
      </c>
    </row>
    <row r="28" spans="1:14" x14ac:dyDescent="0.3">
      <c r="A28" t="s">
        <v>8219</v>
      </c>
      <c r="B28">
        <v>3238</v>
      </c>
      <c r="D28" t="s">
        <v>8221</v>
      </c>
      <c r="E28">
        <v>3</v>
      </c>
    </row>
    <row r="29" spans="1:14" x14ac:dyDescent="0.3">
      <c r="A29" t="s">
        <v>8219</v>
      </c>
      <c r="B29">
        <v>388</v>
      </c>
      <c r="D29" t="s">
        <v>8221</v>
      </c>
      <c r="E29">
        <v>17</v>
      </c>
    </row>
    <row r="30" spans="1:14" x14ac:dyDescent="0.3">
      <c r="A30" t="s">
        <v>8219</v>
      </c>
      <c r="B30">
        <v>3562</v>
      </c>
      <c r="D30" t="s">
        <v>8221</v>
      </c>
      <c r="E30">
        <v>1</v>
      </c>
    </row>
    <row r="31" spans="1:14" x14ac:dyDescent="0.3">
      <c r="A31" t="s">
        <v>8219</v>
      </c>
      <c r="B31">
        <v>339</v>
      </c>
      <c r="D31" t="s">
        <v>8221</v>
      </c>
      <c r="E31">
        <v>5</v>
      </c>
    </row>
    <row r="32" spans="1:14" x14ac:dyDescent="0.3">
      <c r="A32" t="s">
        <v>8219</v>
      </c>
      <c r="B32">
        <v>571</v>
      </c>
      <c r="D32" t="s">
        <v>8221</v>
      </c>
      <c r="E32">
        <v>117</v>
      </c>
    </row>
    <row r="33" spans="1:5" x14ac:dyDescent="0.3">
      <c r="A33" t="s">
        <v>8219</v>
      </c>
      <c r="B33">
        <v>52</v>
      </c>
      <c r="D33" t="s">
        <v>8221</v>
      </c>
      <c r="E33">
        <v>24</v>
      </c>
    </row>
    <row r="34" spans="1:5" x14ac:dyDescent="0.3">
      <c r="A34" t="s">
        <v>8219</v>
      </c>
      <c r="B34">
        <v>4330</v>
      </c>
      <c r="D34" t="s">
        <v>8221</v>
      </c>
      <c r="E34">
        <v>103</v>
      </c>
    </row>
    <row r="35" spans="1:5" x14ac:dyDescent="0.3">
      <c r="A35" t="s">
        <v>8219</v>
      </c>
      <c r="B35">
        <v>1204</v>
      </c>
      <c r="D35" t="s">
        <v>8221</v>
      </c>
      <c r="E35">
        <v>42</v>
      </c>
    </row>
    <row r="36" spans="1:5" x14ac:dyDescent="0.3">
      <c r="A36" t="s">
        <v>8219</v>
      </c>
      <c r="B36">
        <v>479</v>
      </c>
      <c r="D36" t="s">
        <v>8221</v>
      </c>
      <c r="E36">
        <v>39</v>
      </c>
    </row>
    <row r="37" spans="1:5" x14ac:dyDescent="0.3">
      <c r="A37" t="s">
        <v>8219</v>
      </c>
      <c r="B37">
        <v>25</v>
      </c>
      <c r="D37" t="s">
        <v>8221</v>
      </c>
      <c r="E37">
        <v>229</v>
      </c>
    </row>
    <row r="38" spans="1:5" x14ac:dyDescent="0.3">
      <c r="A38" t="s">
        <v>8219</v>
      </c>
      <c r="B38">
        <v>159</v>
      </c>
      <c r="D38" t="s">
        <v>8221</v>
      </c>
      <c r="E38">
        <v>7</v>
      </c>
    </row>
    <row r="39" spans="1:5" x14ac:dyDescent="0.3">
      <c r="A39" t="s">
        <v>8219</v>
      </c>
      <c r="B39">
        <v>971</v>
      </c>
      <c r="D39" t="s">
        <v>8221</v>
      </c>
      <c r="E39">
        <v>336</v>
      </c>
    </row>
    <row r="40" spans="1:5" x14ac:dyDescent="0.3">
      <c r="A40" t="s">
        <v>8219</v>
      </c>
      <c r="B40">
        <v>263</v>
      </c>
      <c r="D40" t="s">
        <v>8221</v>
      </c>
      <c r="E40">
        <v>10</v>
      </c>
    </row>
    <row r="41" spans="1:5" x14ac:dyDescent="0.3">
      <c r="A41" t="s">
        <v>8219</v>
      </c>
      <c r="B41">
        <v>163</v>
      </c>
      <c r="D41" t="s">
        <v>8221</v>
      </c>
      <c r="E41">
        <v>12</v>
      </c>
    </row>
    <row r="42" spans="1:5" x14ac:dyDescent="0.3">
      <c r="A42" t="s">
        <v>8219</v>
      </c>
      <c r="B42">
        <v>4245</v>
      </c>
      <c r="D42" t="s">
        <v>8221</v>
      </c>
      <c r="E42">
        <v>92</v>
      </c>
    </row>
    <row r="43" spans="1:5" x14ac:dyDescent="0.3">
      <c r="A43" t="s">
        <v>8219</v>
      </c>
      <c r="B43">
        <v>1789</v>
      </c>
      <c r="D43" t="s">
        <v>8221</v>
      </c>
      <c r="E43">
        <v>123</v>
      </c>
    </row>
    <row r="44" spans="1:5" x14ac:dyDescent="0.3">
      <c r="A44" t="s">
        <v>8219</v>
      </c>
      <c r="B44">
        <v>549</v>
      </c>
      <c r="D44" t="s">
        <v>8221</v>
      </c>
      <c r="E44">
        <v>84</v>
      </c>
    </row>
    <row r="45" spans="1:5" x14ac:dyDescent="0.3">
      <c r="A45" t="s">
        <v>8219</v>
      </c>
      <c r="B45">
        <v>210</v>
      </c>
      <c r="D45" t="s">
        <v>8221</v>
      </c>
      <c r="E45">
        <v>25</v>
      </c>
    </row>
    <row r="46" spans="1:5" x14ac:dyDescent="0.3">
      <c r="A46" t="s">
        <v>8219</v>
      </c>
      <c r="B46">
        <v>1670</v>
      </c>
      <c r="D46" t="s">
        <v>8221</v>
      </c>
      <c r="E46">
        <v>9</v>
      </c>
    </row>
    <row r="47" spans="1:5" x14ac:dyDescent="0.3">
      <c r="A47" t="s">
        <v>8219</v>
      </c>
      <c r="B47">
        <v>721</v>
      </c>
      <c r="D47" t="s">
        <v>8221</v>
      </c>
      <c r="E47">
        <v>70</v>
      </c>
    </row>
    <row r="48" spans="1:5" x14ac:dyDescent="0.3">
      <c r="A48" t="s">
        <v>8219</v>
      </c>
      <c r="B48">
        <v>415</v>
      </c>
      <c r="D48" t="s">
        <v>8221</v>
      </c>
      <c r="E48">
        <v>100</v>
      </c>
    </row>
    <row r="49" spans="1:5" x14ac:dyDescent="0.3">
      <c r="A49" t="s">
        <v>8219</v>
      </c>
      <c r="B49">
        <v>238</v>
      </c>
      <c r="D49" t="s">
        <v>8221</v>
      </c>
      <c r="E49">
        <v>53</v>
      </c>
    </row>
    <row r="50" spans="1:5" x14ac:dyDescent="0.3">
      <c r="A50" t="s">
        <v>8219</v>
      </c>
      <c r="B50">
        <v>916</v>
      </c>
      <c r="D50" t="s">
        <v>8221</v>
      </c>
      <c r="E50">
        <v>15</v>
      </c>
    </row>
    <row r="51" spans="1:5" x14ac:dyDescent="0.3">
      <c r="A51" t="s">
        <v>8219</v>
      </c>
      <c r="B51">
        <v>151</v>
      </c>
      <c r="D51" t="s">
        <v>8221</v>
      </c>
      <c r="E51">
        <v>57</v>
      </c>
    </row>
    <row r="52" spans="1:5" x14ac:dyDescent="0.3">
      <c r="A52" t="s">
        <v>8219</v>
      </c>
      <c r="B52">
        <v>45</v>
      </c>
      <c r="D52" t="s">
        <v>8221</v>
      </c>
      <c r="E52">
        <v>59</v>
      </c>
    </row>
    <row r="53" spans="1:5" x14ac:dyDescent="0.3">
      <c r="A53" t="s">
        <v>8219</v>
      </c>
      <c r="B53">
        <v>169</v>
      </c>
      <c r="D53" t="s">
        <v>8221</v>
      </c>
      <c r="E53">
        <v>1293</v>
      </c>
    </row>
    <row r="54" spans="1:5" x14ac:dyDescent="0.3">
      <c r="A54" t="s">
        <v>8219</v>
      </c>
      <c r="B54">
        <v>105</v>
      </c>
      <c r="D54" t="s">
        <v>8221</v>
      </c>
      <c r="E54">
        <v>9</v>
      </c>
    </row>
    <row r="55" spans="1:5" x14ac:dyDescent="0.3">
      <c r="A55" t="s">
        <v>8219</v>
      </c>
      <c r="B55">
        <v>1887</v>
      </c>
      <c r="D55" t="s">
        <v>8221</v>
      </c>
      <c r="E55">
        <v>147</v>
      </c>
    </row>
    <row r="56" spans="1:5" x14ac:dyDescent="0.3">
      <c r="A56" t="s">
        <v>8219</v>
      </c>
      <c r="B56">
        <v>335</v>
      </c>
      <c r="D56" t="s">
        <v>8221</v>
      </c>
      <c r="E56">
        <v>5</v>
      </c>
    </row>
    <row r="57" spans="1:5" x14ac:dyDescent="0.3">
      <c r="A57" t="s">
        <v>8219</v>
      </c>
      <c r="B57">
        <v>8359</v>
      </c>
      <c r="D57" t="s">
        <v>8221</v>
      </c>
      <c r="E57">
        <v>16</v>
      </c>
    </row>
    <row r="58" spans="1:5" x14ac:dyDescent="0.3">
      <c r="A58" t="s">
        <v>8219</v>
      </c>
      <c r="B58">
        <v>263</v>
      </c>
      <c r="D58" t="s">
        <v>8221</v>
      </c>
      <c r="E58">
        <v>140</v>
      </c>
    </row>
    <row r="59" spans="1:5" x14ac:dyDescent="0.3">
      <c r="A59" t="s">
        <v>8219</v>
      </c>
      <c r="B59">
        <v>878</v>
      </c>
      <c r="D59" t="s">
        <v>8221</v>
      </c>
      <c r="E59">
        <v>31</v>
      </c>
    </row>
    <row r="60" spans="1:5" x14ac:dyDescent="0.3">
      <c r="A60" t="s">
        <v>8219</v>
      </c>
      <c r="B60">
        <v>680</v>
      </c>
      <c r="D60" t="s">
        <v>8221</v>
      </c>
      <c r="E60">
        <v>18</v>
      </c>
    </row>
    <row r="61" spans="1:5" x14ac:dyDescent="0.3">
      <c r="A61" t="s">
        <v>8219</v>
      </c>
      <c r="B61">
        <v>3355</v>
      </c>
      <c r="D61" t="s">
        <v>8221</v>
      </c>
      <c r="E61">
        <v>10</v>
      </c>
    </row>
    <row r="62" spans="1:5" x14ac:dyDescent="0.3">
      <c r="A62" t="s">
        <v>8219</v>
      </c>
      <c r="B62">
        <v>356</v>
      </c>
      <c r="D62" t="s">
        <v>8221</v>
      </c>
      <c r="E62">
        <v>29</v>
      </c>
    </row>
    <row r="63" spans="1:5" x14ac:dyDescent="0.3">
      <c r="A63" t="s">
        <v>8219</v>
      </c>
      <c r="B63">
        <v>2165</v>
      </c>
      <c r="D63" t="s">
        <v>8221</v>
      </c>
      <c r="E63">
        <v>8</v>
      </c>
    </row>
    <row r="64" spans="1:5" x14ac:dyDescent="0.3">
      <c r="A64" t="s">
        <v>8219</v>
      </c>
      <c r="B64">
        <v>50</v>
      </c>
      <c r="D64" t="s">
        <v>8221</v>
      </c>
      <c r="E64">
        <v>17</v>
      </c>
    </row>
    <row r="65" spans="1:5" x14ac:dyDescent="0.3">
      <c r="A65" t="s">
        <v>8219</v>
      </c>
      <c r="B65">
        <v>193</v>
      </c>
      <c r="D65" t="s">
        <v>8221</v>
      </c>
      <c r="E65">
        <v>11</v>
      </c>
    </row>
    <row r="66" spans="1:5" x14ac:dyDescent="0.3">
      <c r="A66" t="s">
        <v>8219</v>
      </c>
      <c r="B66">
        <v>88</v>
      </c>
      <c r="D66" t="s">
        <v>8221</v>
      </c>
      <c r="E66">
        <v>41</v>
      </c>
    </row>
    <row r="67" spans="1:5" x14ac:dyDescent="0.3">
      <c r="A67" t="s">
        <v>8219</v>
      </c>
      <c r="B67">
        <v>240</v>
      </c>
      <c r="D67" t="s">
        <v>8221</v>
      </c>
      <c r="E67">
        <v>114</v>
      </c>
    </row>
    <row r="68" spans="1:5" x14ac:dyDescent="0.3">
      <c r="A68" t="s">
        <v>8219</v>
      </c>
      <c r="B68">
        <v>988</v>
      </c>
      <c r="D68" t="s">
        <v>8221</v>
      </c>
      <c r="E68">
        <v>36</v>
      </c>
    </row>
    <row r="69" spans="1:5" x14ac:dyDescent="0.3">
      <c r="A69" t="s">
        <v>8219</v>
      </c>
      <c r="B69">
        <v>4562</v>
      </c>
      <c r="D69" t="s">
        <v>8221</v>
      </c>
      <c r="E69">
        <v>188</v>
      </c>
    </row>
    <row r="70" spans="1:5" x14ac:dyDescent="0.3">
      <c r="A70" t="s">
        <v>8219</v>
      </c>
      <c r="B70">
        <v>707</v>
      </c>
      <c r="D70" t="s">
        <v>8221</v>
      </c>
      <c r="E70">
        <v>14</v>
      </c>
    </row>
    <row r="71" spans="1:5" x14ac:dyDescent="0.3">
      <c r="A71" t="s">
        <v>8219</v>
      </c>
      <c r="B71">
        <v>279</v>
      </c>
      <c r="D71" t="s">
        <v>8221</v>
      </c>
      <c r="E71">
        <v>13</v>
      </c>
    </row>
    <row r="72" spans="1:5" x14ac:dyDescent="0.3">
      <c r="A72" t="s">
        <v>8219</v>
      </c>
      <c r="B72">
        <v>1780</v>
      </c>
      <c r="D72" t="s">
        <v>8221</v>
      </c>
      <c r="E72">
        <v>39</v>
      </c>
    </row>
    <row r="73" spans="1:5" x14ac:dyDescent="0.3">
      <c r="A73" t="s">
        <v>8219</v>
      </c>
      <c r="B73">
        <v>294</v>
      </c>
      <c r="D73" t="s">
        <v>8221</v>
      </c>
      <c r="E73">
        <v>12</v>
      </c>
    </row>
    <row r="74" spans="1:5" x14ac:dyDescent="0.3">
      <c r="A74" t="s">
        <v>8219</v>
      </c>
      <c r="B74">
        <v>170</v>
      </c>
      <c r="D74" t="s">
        <v>8221</v>
      </c>
      <c r="E74">
        <v>12</v>
      </c>
    </row>
    <row r="75" spans="1:5" x14ac:dyDescent="0.3">
      <c r="A75" t="s">
        <v>8219</v>
      </c>
      <c r="B75">
        <v>197</v>
      </c>
      <c r="D75" t="s">
        <v>8221</v>
      </c>
      <c r="E75">
        <v>23</v>
      </c>
    </row>
    <row r="76" spans="1:5" x14ac:dyDescent="0.3">
      <c r="A76" t="s">
        <v>8219</v>
      </c>
      <c r="B76">
        <v>59</v>
      </c>
      <c r="D76" t="s">
        <v>8221</v>
      </c>
      <c r="E76">
        <v>73</v>
      </c>
    </row>
    <row r="77" spans="1:5" x14ac:dyDescent="0.3">
      <c r="A77" t="s">
        <v>8219</v>
      </c>
      <c r="B77">
        <v>2602</v>
      </c>
      <c r="D77" t="s">
        <v>8221</v>
      </c>
      <c r="E77">
        <v>105</v>
      </c>
    </row>
    <row r="78" spans="1:5" x14ac:dyDescent="0.3">
      <c r="A78" t="s">
        <v>8219</v>
      </c>
      <c r="B78">
        <v>897</v>
      </c>
      <c r="D78" t="s">
        <v>8221</v>
      </c>
      <c r="E78">
        <v>48</v>
      </c>
    </row>
    <row r="79" spans="1:5" x14ac:dyDescent="0.3">
      <c r="A79" t="s">
        <v>8219</v>
      </c>
      <c r="B79">
        <v>1224</v>
      </c>
      <c r="D79" t="s">
        <v>8221</v>
      </c>
      <c r="E79">
        <v>99</v>
      </c>
    </row>
    <row r="80" spans="1:5" x14ac:dyDescent="0.3">
      <c r="A80" t="s">
        <v>8219</v>
      </c>
      <c r="B80">
        <v>337</v>
      </c>
      <c r="D80" t="s">
        <v>8221</v>
      </c>
      <c r="E80">
        <v>41</v>
      </c>
    </row>
    <row r="81" spans="1:5" x14ac:dyDescent="0.3">
      <c r="A81" t="s">
        <v>8219</v>
      </c>
      <c r="B81">
        <v>5</v>
      </c>
      <c r="D81" t="s">
        <v>8221</v>
      </c>
      <c r="E81">
        <v>28</v>
      </c>
    </row>
    <row r="82" spans="1:5" x14ac:dyDescent="0.3">
      <c r="A82" t="s">
        <v>8219</v>
      </c>
      <c r="B82">
        <v>204</v>
      </c>
      <c r="D82" t="s">
        <v>8221</v>
      </c>
      <c r="E82">
        <v>31</v>
      </c>
    </row>
    <row r="83" spans="1:5" x14ac:dyDescent="0.3">
      <c r="A83" t="s">
        <v>8219</v>
      </c>
      <c r="B83">
        <v>369</v>
      </c>
      <c r="D83" t="s">
        <v>8221</v>
      </c>
      <c r="E83">
        <v>110</v>
      </c>
    </row>
    <row r="84" spans="1:5" x14ac:dyDescent="0.3">
      <c r="A84" t="s">
        <v>8219</v>
      </c>
      <c r="B84">
        <v>514</v>
      </c>
      <c r="D84" t="s">
        <v>8221</v>
      </c>
      <c r="E84">
        <v>60</v>
      </c>
    </row>
    <row r="85" spans="1:5" x14ac:dyDescent="0.3">
      <c r="A85" t="s">
        <v>8219</v>
      </c>
      <c r="B85">
        <v>79</v>
      </c>
      <c r="D85" t="s">
        <v>8221</v>
      </c>
      <c r="E85">
        <v>19</v>
      </c>
    </row>
    <row r="86" spans="1:5" x14ac:dyDescent="0.3">
      <c r="A86" t="s">
        <v>8219</v>
      </c>
      <c r="B86">
        <v>398</v>
      </c>
      <c r="D86" t="s">
        <v>8221</v>
      </c>
      <c r="E86">
        <v>14</v>
      </c>
    </row>
    <row r="87" spans="1:5" x14ac:dyDescent="0.3">
      <c r="A87" t="s">
        <v>8219</v>
      </c>
      <c r="B87">
        <v>480</v>
      </c>
      <c r="D87" t="s">
        <v>8221</v>
      </c>
      <c r="E87">
        <v>79</v>
      </c>
    </row>
    <row r="88" spans="1:5" x14ac:dyDescent="0.3">
      <c r="A88" t="s">
        <v>8219</v>
      </c>
      <c r="B88">
        <v>821</v>
      </c>
      <c r="D88" t="s">
        <v>8221</v>
      </c>
      <c r="E88">
        <v>50</v>
      </c>
    </row>
    <row r="89" spans="1:5" x14ac:dyDescent="0.3">
      <c r="A89" t="s">
        <v>8219</v>
      </c>
      <c r="B89">
        <v>290</v>
      </c>
      <c r="D89" t="s">
        <v>8221</v>
      </c>
      <c r="E89">
        <v>96</v>
      </c>
    </row>
    <row r="90" spans="1:5" x14ac:dyDescent="0.3">
      <c r="A90" t="s">
        <v>8219</v>
      </c>
      <c r="B90">
        <v>26</v>
      </c>
      <c r="D90" t="s">
        <v>8221</v>
      </c>
      <c r="E90">
        <v>52</v>
      </c>
    </row>
    <row r="91" spans="1:5" x14ac:dyDescent="0.3">
      <c r="A91" t="s">
        <v>8219</v>
      </c>
      <c r="B91">
        <v>508</v>
      </c>
      <c r="D91" t="s">
        <v>8221</v>
      </c>
      <c r="E91">
        <v>16</v>
      </c>
    </row>
    <row r="92" spans="1:5" x14ac:dyDescent="0.3">
      <c r="A92" t="s">
        <v>8219</v>
      </c>
      <c r="B92">
        <v>120</v>
      </c>
      <c r="D92" t="s">
        <v>8221</v>
      </c>
      <c r="E92">
        <v>7</v>
      </c>
    </row>
    <row r="93" spans="1:5" x14ac:dyDescent="0.3">
      <c r="A93" t="s">
        <v>8219</v>
      </c>
      <c r="B93">
        <v>191</v>
      </c>
      <c r="D93" t="s">
        <v>8221</v>
      </c>
      <c r="E93">
        <v>7</v>
      </c>
    </row>
    <row r="94" spans="1:5" x14ac:dyDescent="0.3">
      <c r="A94" t="s">
        <v>8219</v>
      </c>
      <c r="B94">
        <v>28</v>
      </c>
      <c r="D94" t="s">
        <v>8221</v>
      </c>
      <c r="E94">
        <v>45</v>
      </c>
    </row>
    <row r="95" spans="1:5" x14ac:dyDescent="0.3">
      <c r="A95" t="s">
        <v>8219</v>
      </c>
      <c r="B95">
        <v>1637</v>
      </c>
      <c r="D95" t="s">
        <v>8221</v>
      </c>
      <c r="E95">
        <v>17</v>
      </c>
    </row>
    <row r="96" spans="1:5" x14ac:dyDescent="0.3">
      <c r="A96" t="s">
        <v>8219</v>
      </c>
      <c r="B96">
        <v>404</v>
      </c>
      <c r="D96" t="s">
        <v>8221</v>
      </c>
      <c r="E96">
        <v>5</v>
      </c>
    </row>
    <row r="97" spans="1:5" x14ac:dyDescent="0.3">
      <c r="A97" t="s">
        <v>8219</v>
      </c>
      <c r="B97">
        <v>139</v>
      </c>
      <c r="D97" t="s">
        <v>8221</v>
      </c>
      <c r="E97">
        <v>24</v>
      </c>
    </row>
    <row r="98" spans="1:5" x14ac:dyDescent="0.3">
      <c r="A98" t="s">
        <v>8219</v>
      </c>
      <c r="B98">
        <v>290</v>
      </c>
      <c r="D98" t="s">
        <v>8221</v>
      </c>
      <c r="E98">
        <v>72</v>
      </c>
    </row>
    <row r="99" spans="1:5" x14ac:dyDescent="0.3">
      <c r="A99" t="s">
        <v>8219</v>
      </c>
      <c r="B99">
        <v>402</v>
      </c>
      <c r="D99" t="s">
        <v>8221</v>
      </c>
      <c r="E99">
        <v>7</v>
      </c>
    </row>
    <row r="100" spans="1:5" x14ac:dyDescent="0.3">
      <c r="A100" t="s">
        <v>8219</v>
      </c>
      <c r="B100">
        <v>405</v>
      </c>
      <c r="D100" t="s">
        <v>8221</v>
      </c>
      <c r="E100">
        <v>196</v>
      </c>
    </row>
    <row r="101" spans="1:5" x14ac:dyDescent="0.3">
      <c r="A101" t="s">
        <v>8219</v>
      </c>
      <c r="B101">
        <v>94</v>
      </c>
      <c r="D101" t="s">
        <v>8221</v>
      </c>
      <c r="E101">
        <v>33</v>
      </c>
    </row>
    <row r="102" spans="1:5" x14ac:dyDescent="0.3">
      <c r="A102" t="s">
        <v>8219</v>
      </c>
      <c r="B102">
        <v>1945</v>
      </c>
      <c r="D102" t="s">
        <v>8221</v>
      </c>
      <c r="E102">
        <v>152</v>
      </c>
    </row>
    <row r="103" spans="1:5" x14ac:dyDescent="0.3">
      <c r="A103" t="s">
        <v>8219</v>
      </c>
      <c r="B103">
        <v>199</v>
      </c>
      <c r="D103" t="s">
        <v>8221</v>
      </c>
      <c r="E103">
        <v>39</v>
      </c>
    </row>
    <row r="104" spans="1:5" x14ac:dyDescent="0.3">
      <c r="A104" t="s">
        <v>8219</v>
      </c>
      <c r="B104">
        <v>541</v>
      </c>
      <c r="D104" t="s">
        <v>8221</v>
      </c>
      <c r="E104">
        <v>15</v>
      </c>
    </row>
    <row r="105" spans="1:5" x14ac:dyDescent="0.3">
      <c r="A105" t="s">
        <v>8219</v>
      </c>
      <c r="B105">
        <v>983</v>
      </c>
      <c r="D105" t="s">
        <v>8221</v>
      </c>
      <c r="E105">
        <v>285</v>
      </c>
    </row>
    <row r="106" spans="1:5" x14ac:dyDescent="0.3">
      <c r="A106" t="s">
        <v>8219</v>
      </c>
      <c r="B106">
        <v>478</v>
      </c>
      <c r="D106" t="s">
        <v>8221</v>
      </c>
      <c r="E106">
        <v>17</v>
      </c>
    </row>
    <row r="107" spans="1:5" x14ac:dyDescent="0.3">
      <c r="A107" t="s">
        <v>8219</v>
      </c>
      <c r="B107">
        <v>394</v>
      </c>
      <c r="D107" t="s">
        <v>8221</v>
      </c>
      <c r="E107">
        <v>53</v>
      </c>
    </row>
    <row r="108" spans="1:5" x14ac:dyDescent="0.3">
      <c r="A108" t="s">
        <v>8219</v>
      </c>
      <c r="B108">
        <v>14</v>
      </c>
      <c r="D108" t="s">
        <v>8221</v>
      </c>
      <c r="E108">
        <v>90</v>
      </c>
    </row>
    <row r="109" spans="1:5" x14ac:dyDescent="0.3">
      <c r="A109" t="s">
        <v>8219</v>
      </c>
      <c r="B109">
        <v>680</v>
      </c>
      <c r="D109" t="s">
        <v>8221</v>
      </c>
      <c r="E109">
        <v>14</v>
      </c>
    </row>
    <row r="110" spans="1:5" x14ac:dyDescent="0.3">
      <c r="A110" t="s">
        <v>8219</v>
      </c>
      <c r="B110">
        <v>473</v>
      </c>
      <c r="D110" t="s">
        <v>8221</v>
      </c>
      <c r="E110">
        <v>171</v>
      </c>
    </row>
    <row r="111" spans="1:5" x14ac:dyDescent="0.3">
      <c r="A111" t="s">
        <v>8219</v>
      </c>
      <c r="B111">
        <v>159</v>
      </c>
      <c r="D111" t="s">
        <v>8221</v>
      </c>
      <c r="E111">
        <v>81</v>
      </c>
    </row>
    <row r="112" spans="1:5" x14ac:dyDescent="0.3">
      <c r="A112" t="s">
        <v>8219</v>
      </c>
      <c r="B112">
        <v>46</v>
      </c>
      <c r="D112" t="s">
        <v>8221</v>
      </c>
      <c r="E112">
        <v>21</v>
      </c>
    </row>
    <row r="113" spans="1:5" x14ac:dyDescent="0.3">
      <c r="A113" t="s">
        <v>8219</v>
      </c>
      <c r="B113">
        <v>241</v>
      </c>
      <c r="D113" t="s">
        <v>8221</v>
      </c>
      <c r="E113">
        <v>121</v>
      </c>
    </row>
    <row r="114" spans="1:5" x14ac:dyDescent="0.3">
      <c r="A114" t="s">
        <v>8219</v>
      </c>
      <c r="B114">
        <v>391</v>
      </c>
      <c r="D114" t="s">
        <v>8221</v>
      </c>
      <c r="E114">
        <v>5</v>
      </c>
    </row>
    <row r="115" spans="1:5" x14ac:dyDescent="0.3">
      <c r="A115" t="s">
        <v>8219</v>
      </c>
      <c r="B115">
        <v>19</v>
      </c>
      <c r="D115" t="s">
        <v>8221</v>
      </c>
      <c r="E115">
        <v>8</v>
      </c>
    </row>
    <row r="116" spans="1:5" x14ac:dyDescent="0.3">
      <c r="A116" t="s">
        <v>8219</v>
      </c>
      <c r="B116">
        <v>84</v>
      </c>
      <c r="D116" t="s">
        <v>8221</v>
      </c>
      <c r="E116">
        <v>14</v>
      </c>
    </row>
    <row r="117" spans="1:5" x14ac:dyDescent="0.3">
      <c r="A117" t="s">
        <v>8219</v>
      </c>
      <c r="B117">
        <v>489</v>
      </c>
      <c r="D117" t="s">
        <v>8221</v>
      </c>
      <c r="E117">
        <v>14</v>
      </c>
    </row>
    <row r="118" spans="1:5" x14ac:dyDescent="0.3">
      <c r="A118" t="s">
        <v>8219</v>
      </c>
      <c r="B118">
        <v>714</v>
      </c>
      <c r="D118" t="s">
        <v>8221</v>
      </c>
      <c r="E118">
        <v>13</v>
      </c>
    </row>
    <row r="119" spans="1:5" x14ac:dyDescent="0.3">
      <c r="A119" t="s">
        <v>8219</v>
      </c>
      <c r="B119">
        <v>194</v>
      </c>
      <c r="D119" t="s">
        <v>8221</v>
      </c>
      <c r="E119">
        <v>13</v>
      </c>
    </row>
    <row r="120" spans="1:5" x14ac:dyDescent="0.3">
      <c r="A120" t="s">
        <v>8219</v>
      </c>
      <c r="B120">
        <v>1737</v>
      </c>
      <c r="D120" t="s">
        <v>8221</v>
      </c>
      <c r="E120">
        <v>4</v>
      </c>
    </row>
    <row r="121" spans="1:5" x14ac:dyDescent="0.3">
      <c r="A121" t="s">
        <v>8219</v>
      </c>
      <c r="B121">
        <v>175</v>
      </c>
      <c r="D121" t="s">
        <v>8221</v>
      </c>
      <c r="E121">
        <v>36</v>
      </c>
    </row>
    <row r="122" spans="1:5" x14ac:dyDescent="0.3">
      <c r="A122" t="s">
        <v>8219</v>
      </c>
      <c r="B122">
        <v>1530</v>
      </c>
      <c r="D122" t="s">
        <v>8221</v>
      </c>
      <c r="E122">
        <v>8</v>
      </c>
    </row>
    <row r="123" spans="1:5" x14ac:dyDescent="0.3">
      <c r="A123" t="s">
        <v>8219</v>
      </c>
      <c r="B123">
        <v>108</v>
      </c>
      <c r="D123" t="s">
        <v>8221</v>
      </c>
      <c r="E123">
        <v>25</v>
      </c>
    </row>
    <row r="124" spans="1:5" x14ac:dyDescent="0.3">
      <c r="A124" t="s">
        <v>8219</v>
      </c>
      <c r="B124">
        <v>44</v>
      </c>
      <c r="D124" t="s">
        <v>8221</v>
      </c>
      <c r="E124">
        <v>22</v>
      </c>
    </row>
    <row r="125" spans="1:5" x14ac:dyDescent="0.3">
      <c r="A125" t="s">
        <v>8219</v>
      </c>
      <c r="B125">
        <v>17</v>
      </c>
      <c r="D125" t="s">
        <v>8221</v>
      </c>
      <c r="E125">
        <v>14</v>
      </c>
    </row>
    <row r="126" spans="1:5" x14ac:dyDescent="0.3">
      <c r="A126" t="s">
        <v>8219</v>
      </c>
      <c r="B126">
        <v>263</v>
      </c>
      <c r="D126" t="s">
        <v>8221</v>
      </c>
      <c r="E126">
        <v>8</v>
      </c>
    </row>
    <row r="127" spans="1:5" x14ac:dyDescent="0.3">
      <c r="A127" t="s">
        <v>8219</v>
      </c>
      <c r="B127">
        <v>30</v>
      </c>
      <c r="D127" t="s">
        <v>8221</v>
      </c>
      <c r="E127">
        <v>10</v>
      </c>
    </row>
    <row r="128" spans="1:5" x14ac:dyDescent="0.3">
      <c r="A128" t="s">
        <v>8219</v>
      </c>
      <c r="B128">
        <v>223</v>
      </c>
      <c r="D128" t="s">
        <v>8221</v>
      </c>
      <c r="E128">
        <v>122</v>
      </c>
    </row>
    <row r="129" spans="1:5" x14ac:dyDescent="0.3">
      <c r="A129" t="s">
        <v>8219</v>
      </c>
      <c r="B129">
        <v>398</v>
      </c>
      <c r="D129" t="s">
        <v>8221</v>
      </c>
      <c r="E129">
        <v>27</v>
      </c>
    </row>
    <row r="130" spans="1:5" x14ac:dyDescent="0.3">
      <c r="A130" t="s">
        <v>8219</v>
      </c>
      <c r="B130">
        <v>531</v>
      </c>
      <c r="D130" t="s">
        <v>8221</v>
      </c>
      <c r="E130">
        <v>38</v>
      </c>
    </row>
    <row r="131" spans="1:5" x14ac:dyDescent="0.3">
      <c r="A131" t="s">
        <v>8219</v>
      </c>
      <c r="B131">
        <v>676</v>
      </c>
      <c r="D131" t="s">
        <v>8221</v>
      </c>
      <c r="E131">
        <v>44</v>
      </c>
    </row>
    <row r="132" spans="1:5" x14ac:dyDescent="0.3">
      <c r="A132" t="s">
        <v>8219</v>
      </c>
      <c r="B132">
        <v>60</v>
      </c>
      <c r="D132" t="s">
        <v>8221</v>
      </c>
      <c r="E132">
        <v>12</v>
      </c>
    </row>
    <row r="133" spans="1:5" x14ac:dyDescent="0.3">
      <c r="A133" t="s">
        <v>8219</v>
      </c>
      <c r="B133">
        <v>145</v>
      </c>
      <c r="D133" t="s">
        <v>8221</v>
      </c>
      <c r="E133">
        <v>13</v>
      </c>
    </row>
    <row r="134" spans="1:5" x14ac:dyDescent="0.3">
      <c r="A134" t="s">
        <v>8219</v>
      </c>
      <c r="B134">
        <v>429</v>
      </c>
      <c r="D134" t="s">
        <v>8221</v>
      </c>
      <c r="E134">
        <v>312</v>
      </c>
    </row>
    <row r="135" spans="1:5" x14ac:dyDescent="0.3">
      <c r="A135" t="s">
        <v>8219</v>
      </c>
      <c r="B135">
        <v>1021</v>
      </c>
      <c r="D135" t="s">
        <v>8221</v>
      </c>
      <c r="E135">
        <v>296</v>
      </c>
    </row>
    <row r="136" spans="1:5" x14ac:dyDescent="0.3">
      <c r="A136" t="s">
        <v>8219</v>
      </c>
      <c r="B136">
        <v>39</v>
      </c>
      <c r="D136" t="s">
        <v>8221</v>
      </c>
      <c r="E136">
        <v>31</v>
      </c>
    </row>
    <row r="137" spans="1:5" x14ac:dyDescent="0.3">
      <c r="A137" t="s">
        <v>8219</v>
      </c>
      <c r="B137">
        <v>17</v>
      </c>
      <c r="D137" t="s">
        <v>8221</v>
      </c>
      <c r="E137">
        <v>52</v>
      </c>
    </row>
    <row r="138" spans="1:5" x14ac:dyDescent="0.3">
      <c r="A138" t="s">
        <v>8219</v>
      </c>
      <c r="B138">
        <v>1019</v>
      </c>
      <c r="D138" t="s">
        <v>8221</v>
      </c>
      <c r="E138">
        <v>4</v>
      </c>
    </row>
    <row r="139" spans="1:5" x14ac:dyDescent="0.3">
      <c r="A139" t="s">
        <v>8219</v>
      </c>
      <c r="B139">
        <v>176</v>
      </c>
      <c r="D139" t="s">
        <v>8221</v>
      </c>
      <c r="E139">
        <v>46</v>
      </c>
    </row>
    <row r="140" spans="1:5" x14ac:dyDescent="0.3">
      <c r="A140" t="s">
        <v>8219</v>
      </c>
      <c r="B140">
        <v>1104</v>
      </c>
      <c r="D140" t="s">
        <v>8221</v>
      </c>
      <c r="E140">
        <v>45</v>
      </c>
    </row>
    <row r="141" spans="1:5" x14ac:dyDescent="0.3">
      <c r="A141" t="s">
        <v>8219</v>
      </c>
      <c r="B141">
        <v>365</v>
      </c>
      <c r="D141" t="s">
        <v>8221</v>
      </c>
      <c r="E141">
        <v>13</v>
      </c>
    </row>
    <row r="142" spans="1:5" x14ac:dyDescent="0.3">
      <c r="A142" t="s">
        <v>8219</v>
      </c>
      <c r="B142">
        <v>80</v>
      </c>
      <c r="D142" t="s">
        <v>8221</v>
      </c>
      <c r="E142">
        <v>24</v>
      </c>
    </row>
    <row r="143" spans="1:5" x14ac:dyDescent="0.3">
      <c r="A143" t="s">
        <v>8219</v>
      </c>
      <c r="B143">
        <v>24</v>
      </c>
      <c r="D143" t="s">
        <v>8221</v>
      </c>
      <c r="E143">
        <v>6</v>
      </c>
    </row>
    <row r="144" spans="1:5" x14ac:dyDescent="0.3">
      <c r="A144" t="s">
        <v>8219</v>
      </c>
      <c r="B144">
        <v>15</v>
      </c>
      <c r="D144" t="s">
        <v>8221</v>
      </c>
      <c r="E144">
        <v>7</v>
      </c>
    </row>
    <row r="145" spans="1:5" x14ac:dyDescent="0.3">
      <c r="A145" t="s">
        <v>8219</v>
      </c>
      <c r="B145">
        <v>20</v>
      </c>
      <c r="D145" t="s">
        <v>8221</v>
      </c>
      <c r="E145">
        <v>338</v>
      </c>
    </row>
    <row r="146" spans="1:5" x14ac:dyDescent="0.3">
      <c r="A146" t="s">
        <v>8219</v>
      </c>
      <c r="B146">
        <v>607</v>
      </c>
      <c r="D146" t="s">
        <v>8221</v>
      </c>
      <c r="E146">
        <v>16</v>
      </c>
    </row>
    <row r="147" spans="1:5" x14ac:dyDescent="0.3">
      <c r="A147" t="s">
        <v>8219</v>
      </c>
      <c r="B147">
        <v>49</v>
      </c>
      <c r="D147" t="s">
        <v>8221</v>
      </c>
      <c r="E147">
        <v>12</v>
      </c>
    </row>
    <row r="148" spans="1:5" x14ac:dyDescent="0.3">
      <c r="A148" t="s">
        <v>8219</v>
      </c>
      <c r="B148">
        <v>271</v>
      </c>
      <c r="D148" t="s">
        <v>8221</v>
      </c>
      <c r="E148">
        <v>4</v>
      </c>
    </row>
    <row r="149" spans="1:5" x14ac:dyDescent="0.3">
      <c r="A149" t="s">
        <v>8219</v>
      </c>
      <c r="B149">
        <v>15</v>
      </c>
      <c r="D149" t="s">
        <v>8221</v>
      </c>
      <c r="E149">
        <v>13</v>
      </c>
    </row>
    <row r="150" spans="1:5" x14ac:dyDescent="0.3">
      <c r="A150" t="s">
        <v>8219</v>
      </c>
      <c r="B150">
        <v>510</v>
      </c>
      <c r="D150" t="s">
        <v>8221</v>
      </c>
      <c r="E150">
        <v>47</v>
      </c>
    </row>
    <row r="151" spans="1:5" x14ac:dyDescent="0.3">
      <c r="A151" t="s">
        <v>8219</v>
      </c>
      <c r="B151">
        <v>266</v>
      </c>
      <c r="D151" t="s">
        <v>8221</v>
      </c>
      <c r="E151">
        <v>16</v>
      </c>
    </row>
    <row r="152" spans="1:5" x14ac:dyDescent="0.3">
      <c r="A152" t="s">
        <v>8219</v>
      </c>
      <c r="B152">
        <v>284</v>
      </c>
      <c r="D152" t="s">
        <v>8221</v>
      </c>
      <c r="E152">
        <v>55</v>
      </c>
    </row>
    <row r="153" spans="1:5" x14ac:dyDescent="0.3">
      <c r="A153" t="s">
        <v>8219</v>
      </c>
      <c r="B153">
        <v>1328</v>
      </c>
      <c r="D153" t="s">
        <v>8221</v>
      </c>
      <c r="E153">
        <v>7</v>
      </c>
    </row>
    <row r="154" spans="1:5" x14ac:dyDescent="0.3">
      <c r="A154" t="s">
        <v>8219</v>
      </c>
      <c r="B154">
        <v>160</v>
      </c>
      <c r="D154" t="s">
        <v>8221</v>
      </c>
      <c r="E154">
        <v>5</v>
      </c>
    </row>
    <row r="155" spans="1:5" x14ac:dyDescent="0.3">
      <c r="A155" t="s">
        <v>8219</v>
      </c>
      <c r="B155">
        <v>95</v>
      </c>
      <c r="D155" t="s">
        <v>8221</v>
      </c>
      <c r="E155">
        <v>19</v>
      </c>
    </row>
    <row r="156" spans="1:5" x14ac:dyDescent="0.3">
      <c r="A156" t="s">
        <v>8219</v>
      </c>
      <c r="B156">
        <v>278</v>
      </c>
      <c r="D156" t="s">
        <v>8221</v>
      </c>
      <c r="E156">
        <v>16</v>
      </c>
    </row>
    <row r="157" spans="1:5" x14ac:dyDescent="0.3">
      <c r="A157" t="s">
        <v>8219</v>
      </c>
      <c r="B157">
        <v>138</v>
      </c>
      <c r="D157" t="s">
        <v>8221</v>
      </c>
      <c r="E157">
        <v>11</v>
      </c>
    </row>
    <row r="158" spans="1:5" x14ac:dyDescent="0.3">
      <c r="A158" t="s">
        <v>8219</v>
      </c>
      <c r="B158">
        <v>237</v>
      </c>
      <c r="D158" t="s">
        <v>8221</v>
      </c>
      <c r="E158">
        <v>3</v>
      </c>
    </row>
    <row r="159" spans="1:5" x14ac:dyDescent="0.3">
      <c r="A159" t="s">
        <v>8219</v>
      </c>
      <c r="B159">
        <v>269</v>
      </c>
      <c r="D159" t="s">
        <v>8221</v>
      </c>
      <c r="E159">
        <v>47</v>
      </c>
    </row>
    <row r="160" spans="1:5" x14ac:dyDescent="0.3">
      <c r="A160" t="s">
        <v>8219</v>
      </c>
      <c r="B160">
        <v>249</v>
      </c>
      <c r="D160" t="s">
        <v>8221</v>
      </c>
      <c r="E160">
        <v>39</v>
      </c>
    </row>
    <row r="161" spans="1:5" x14ac:dyDescent="0.3">
      <c r="A161" t="s">
        <v>8219</v>
      </c>
      <c r="B161">
        <v>112</v>
      </c>
      <c r="D161" t="s">
        <v>8221</v>
      </c>
      <c r="E161">
        <v>2</v>
      </c>
    </row>
    <row r="162" spans="1:5" x14ac:dyDescent="0.3">
      <c r="A162" t="s">
        <v>8219</v>
      </c>
      <c r="B162">
        <v>102</v>
      </c>
      <c r="D162" t="s">
        <v>8221</v>
      </c>
      <c r="E162">
        <v>20</v>
      </c>
    </row>
    <row r="163" spans="1:5" x14ac:dyDescent="0.3">
      <c r="A163" t="s">
        <v>8219</v>
      </c>
      <c r="B163">
        <v>96</v>
      </c>
      <c r="D163" t="s">
        <v>8221</v>
      </c>
      <c r="E163">
        <v>14</v>
      </c>
    </row>
    <row r="164" spans="1:5" x14ac:dyDescent="0.3">
      <c r="A164" t="s">
        <v>8219</v>
      </c>
      <c r="B164">
        <v>512</v>
      </c>
      <c r="D164" t="s">
        <v>8221</v>
      </c>
      <c r="E164">
        <v>19</v>
      </c>
    </row>
    <row r="165" spans="1:5" x14ac:dyDescent="0.3">
      <c r="A165" t="s">
        <v>8219</v>
      </c>
      <c r="B165">
        <v>1013</v>
      </c>
      <c r="D165" t="s">
        <v>8221</v>
      </c>
      <c r="E165">
        <v>37</v>
      </c>
    </row>
    <row r="166" spans="1:5" x14ac:dyDescent="0.3">
      <c r="A166" t="s">
        <v>8219</v>
      </c>
      <c r="B166">
        <v>127</v>
      </c>
      <c r="D166" t="s">
        <v>8221</v>
      </c>
      <c r="E166">
        <v>75</v>
      </c>
    </row>
    <row r="167" spans="1:5" x14ac:dyDescent="0.3">
      <c r="A167" t="s">
        <v>8219</v>
      </c>
      <c r="B167">
        <v>30</v>
      </c>
      <c r="D167" t="s">
        <v>8221</v>
      </c>
      <c r="E167">
        <v>30</v>
      </c>
    </row>
    <row r="168" spans="1:5" x14ac:dyDescent="0.3">
      <c r="A168" t="s">
        <v>8219</v>
      </c>
      <c r="B168">
        <v>126</v>
      </c>
      <c r="D168" t="s">
        <v>8221</v>
      </c>
      <c r="E168">
        <v>89</v>
      </c>
    </row>
    <row r="169" spans="1:5" x14ac:dyDescent="0.3">
      <c r="A169" t="s">
        <v>8219</v>
      </c>
      <c r="B169">
        <v>551</v>
      </c>
      <c r="D169" t="s">
        <v>8221</v>
      </c>
      <c r="E169">
        <v>30</v>
      </c>
    </row>
    <row r="170" spans="1:5" x14ac:dyDescent="0.3">
      <c r="A170" t="s">
        <v>8219</v>
      </c>
      <c r="B170">
        <v>3863</v>
      </c>
      <c r="D170" t="s">
        <v>8221</v>
      </c>
      <c r="E170">
        <v>9</v>
      </c>
    </row>
    <row r="171" spans="1:5" x14ac:dyDescent="0.3">
      <c r="A171" t="s">
        <v>8219</v>
      </c>
      <c r="B171">
        <v>25</v>
      </c>
      <c r="D171" t="s">
        <v>8221</v>
      </c>
      <c r="E171">
        <v>8</v>
      </c>
    </row>
    <row r="172" spans="1:5" x14ac:dyDescent="0.3">
      <c r="A172" t="s">
        <v>8219</v>
      </c>
      <c r="B172">
        <v>103</v>
      </c>
      <c r="D172" t="s">
        <v>8221</v>
      </c>
      <c r="E172">
        <v>5</v>
      </c>
    </row>
    <row r="173" spans="1:5" x14ac:dyDescent="0.3">
      <c r="A173" t="s">
        <v>8219</v>
      </c>
      <c r="B173">
        <v>167</v>
      </c>
      <c r="D173" t="s">
        <v>8221</v>
      </c>
      <c r="E173">
        <v>179</v>
      </c>
    </row>
    <row r="174" spans="1:5" x14ac:dyDescent="0.3">
      <c r="A174" t="s">
        <v>8219</v>
      </c>
      <c r="B174">
        <v>90</v>
      </c>
      <c r="D174" t="s">
        <v>8221</v>
      </c>
      <c r="E174">
        <v>167</v>
      </c>
    </row>
    <row r="175" spans="1:5" x14ac:dyDescent="0.3">
      <c r="A175" t="s">
        <v>8219</v>
      </c>
      <c r="B175">
        <v>1281</v>
      </c>
      <c r="D175" t="s">
        <v>8221</v>
      </c>
      <c r="E175">
        <v>310</v>
      </c>
    </row>
    <row r="176" spans="1:5" x14ac:dyDescent="0.3">
      <c r="A176" t="s">
        <v>8219</v>
      </c>
      <c r="B176">
        <v>2051</v>
      </c>
      <c r="D176" t="s">
        <v>8221</v>
      </c>
      <c r="E176">
        <v>18</v>
      </c>
    </row>
    <row r="177" spans="1:5" x14ac:dyDescent="0.3">
      <c r="A177" t="s">
        <v>8219</v>
      </c>
      <c r="B177">
        <v>22</v>
      </c>
      <c r="D177" t="s">
        <v>8221</v>
      </c>
      <c r="E177">
        <v>92</v>
      </c>
    </row>
    <row r="178" spans="1:5" x14ac:dyDescent="0.3">
      <c r="A178" t="s">
        <v>8219</v>
      </c>
      <c r="B178">
        <v>537</v>
      </c>
      <c r="D178" t="s">
        <v>8221</v>
      </c>
      <c r="E178">
        <v>11</v>
      </c>
    </row>
    <row r="179" spans="1:5" x14ac:dyDescent="0.3">
      <c r="A179" t="s">
        <v>8219</v>
      </c>
      <c r="B179">
        <v>103</v>
      </c>
      <c r="D179" t="s">
        <v>8221</v>
      </c>
      <c r="E179">
        <v>236</v>
      </c>
    </row>
    <row r="180" spans="1:5" x14ac:dyDescent="0.3">
      <c r="A180" t="s">
        <v>8219</v>
      </c>
      <c r="B180">
        <v>99</v>
      </c>
      <c r="D180" t="s">
        <v>8221</v>
      </c>
      <c r="E180">
        <v>13</v>
      </c>
    </row>
    <row r="181" spans="1:5" x14ac:dyDescent="0.3">
      <c r="A181" t="s">
        <v>8219</v>
      </c>
      <c r="B181">
        <v>314</v>
      </c>
      <c r="D181" t="s">
        <v>8221</v>
      </c>
      <c r="E181">
        <v>6</v>
      </c>
    </row>
    <row r="182" spans="1:5" x14ac:dyDescent="0.3">
      <c r="A182" t="s">
        <v>8219</v>
      </c>
      <c r="B182">
        <v>185</v>
      </c>
      <c r="D182" t="s">
        <v>8221</v>
      </c>
      <c r="E182">
        <v>37</v>
      </c>
    </row>
    <row r="183" spans="1:5" x14ac:dyDescent="0.3">
      <c r="A183" t="s">
        <v>8219</v>
      </c>
      <c r="B183">
        <v>168</v>
      </c>
      <c r="D183" t="s">
        <v>8221</v>
      </c>
      <c r="E183">
        <v>7</v>
      </c>
    </row>
    <row r="184" spans="1:5" x14ac:dyDescent="0.3">
      <c r="A184" t="s">
        <v>8219</v>
      </c>
      <c r="B184">
        <v>17</v>
      </c>
      <c r="D184" t="s">
        <v>8221</v>
      </c>
      <c r="E184">
        <v>534</v>
      </c>
    </row>
    <row r="185" spans="1:5" x14ac:dyDescent="0.3">
      <c r="A185" t="s">
        <v>8219</v>
      </c>
      <c r="B185">
        <v>455</v>
      </c>
      <c r="D185" t="s">
        <v>8221</v>
      </c>
      <c r="E185">
        <v>20</v>
      </c>
    </row>
    <row r="186" spans="1:5" x14ac:dyDescent="0.3">
      <c r="A186" t="s">
        <v>8219</v>
      </c>
      <c r="B186">
        <v>26</v>
      </c>
      <c r="D186" t="s">
        <v>8221</v>
      </c>
      <c r="E186">
        <v>57</v>
      </c>
    </row>
    <row r="187" spans="1:5" x14ac:dyDescent="0.3">
      <c r="A187" t="s">
        <v>8219</v>
      </c>
      <c r="B187">
        <v>271</v>
      </c>
      <c r="D187" t="s">
        <v>8221</v>
      </c>
      <c r="E187">
        <v>11</v>
      </c>
    </row>
    <row r="188" spans="1:5" x14ac:dyDescent="0.3">
      <c r="A188" t="s">
        <v>8219</v>
      </c>
      <c r="B188">
        <v>303</v>
      </c>
      <c r="D188" t="s">
        <v>8221</v>
      </c>
      <c r="E188">
        <v>24</v>
      </c>
    </row>
    <row r="189" spans="1:5" x14ac:dyDescent="0.3">
      <c r="A189" t="s">
        <v>8219</v>
      </c>
      <c r="B189">
        <v>47</v>
      </c>
      <c r="D189" t="s">
        <v>8221</v>
      </c>
      <c r="E189">
        <v>4</v>
      </c>
    </row>
    <row r="190" spans="1:5" x14ac:dyDescent="0.3">
      <c r="A190" t="s">
        <v>8219</v>
      </c>
      <c r="B190">
        <v>182</v>
      </c>
      <c r="D190" t="s">
        <v>8221</v>
      </c>
      <c r="E190">
        <v>10</v>
      </c>
    </row>
    <row r="191" spans="1:5" x14ac:dyDescent="0.3">
      <c r="A191" t="s">
        <v>8219</v>
      </c>
      <c r="B191">
        <v>456</v>
      </c>
      <c r="D191" t="s">
        <v>8221</v>
      </c>
      <c r="E191">
        <v>66</v>
      </c>
    </row>
    <row r="192" spans="1:5" x14ac:dyDescent="0.3">
      <c r="A192" t="s">
        <v>8219</v>
      </c>
      <c r="B192">
        <v>296</v>
      </c>
      <c r="D192" t="s">
        <v>8221</v>
      </c>
      <c r="E192">
        <v>6</v>
      </c>
    </row>
    <row r="193" spans="1:5" x14ac:dyDescent="0.3">
      <c r="A193" t="s">
        <v>8219</v>
      </c>
      <c r="B193">
        <v>14</v>
      </c>
      <c r="D193" t="s">
        <v>8221</v>
      </c>
      <c r="E193">
        <v>34</v>
      </c>
    </row>
    <row r="194" spans="1:5" x14ac:dyDescent="0.3">
      <c r="A194" t="s">
        <v>8219</v>
      </c>
      <c r="B194">
        <v>25</v>
      </c>
      <c r="D194" t="s">
        <v>8221</v>
      </c>
      <c r="E194">
        <v>20</v>
      </c>
    </row>
    <row r="195" spans="1:5" x14ac:dyDescent="0.3">
      <c r="A195" t="s">
        <v>8219</v>
      </c>
      <c r="B195">
        <v>13</v>
      </c>
      <c r="D195" t="s">
        <v>8221</v>
      </c>
      <c r="E195">
        <v>14</v>
      </c>
    </row>
    <row r="196" spans="1:5" x14ac:dyDescent="0.3">
      <c r="A196" t="s">
        <v>8219</v>
      </c>
      <c r="B196">
        <v>145</v>
      </c>
      <c r="D196" t="s">
        <v>8221</v>
      </c>
      <c r="E196">
        <v>8</v>
      </c>
    </row>
    <row r="197" spans="1:5" x14ac:dyDescent="0.3">
      <c r="A197" t="s">
        <v>8219</v>
      </c>
      <c r="B197">
        <v>46</v>
      </c>
      <c r="D197" t="s">
        <v>8221</v>
      </c>
      <c r="E197">
        <v>14</v>
      </c>
    </row>
    <row r="198" spans="1:5" x14ac:dyDescent="0.3">
      <c r="A198" t="s">
        <v>8219</v>
      </c>
      <c r="B198">
        <v>18</v>
      </c>
      <c r="D198" t="s">
        <v>8221</v>
      </c>
      <c r="E198">
        <v>22</v>
      </c>
    </row>
    <row r="199" spans="1:5" x14ac:dyDescent="0.3">
      <c r="A199" t="s">
        <v>8219</v>
      </c>
      <c r="B199">
        <v>131</v>
      </c>
      <c r="D199" t="s">
        <v>8221</v>
      </c>
      <c r="E199">
        <v>13</v>
      </c>
    </row>
    <row r="200" spans="1:5" x14ac:dyDescent="0.3">
      <c r="A200" t="s">
        <v>8219</v>
      </c>
      <c r="B200">
        <v>183</v>
      </c>
      <c r="D200" t="s">
        <v>8221</v>
      </c>
      <c r="E200">
        <v>21</v>
      </c>
    </row>
    <row r="201" spans="1:5" x14ac:dyDescent="0.3">
      <c r="A201" t="s">
        <v>8219</v>
      </c>
      <c r="B201">
        <v>354</v>
      </c>
      <c r="D201" t="s">
        <v>8221</v>
      </c>
      <c r="E201">
        <v>19</v>
      </c>
    </row>
    <row r="202" spans="1:5" x14ac:dyDescent="0.3">
      <c r="A202" t="s">
        <v>8219</v>
      </c>
      <c r="B202">
        <v>20</v>
      </c>
      <c r="D202" t="s">
        <v>8221</v>
      </c>
      <c r="E202">
        <v>76</v>
      </c>
    </row>
    <row r="203" spans="1:5" x14ac:dyDescent="0.3">
      <c r="A203" t="s">
        <v>8219</v>
      </c>
      <c r="B203">
        <v>1049</v>
      </c>
      <c r="D203" t="s">
        <v>8221</v>
      </c>
      <c r="E203">
        <v>21</v>
      </c>
    </row>
    <row r="204" spans="1:5" x14ac:dyDescent="0.3">
      <c r="A204" t="s">
        <v>8219</v>
      </c>
      <c r="B204">
        <v>74</v>
      </c>
      <c r="D204" t="s">
        <v>8221</v>
      </c>
      <c r="E204">
        <v>52</v>
      </c>
    </row>
    <row r="205" spans="1:5" x14ac:dyDescent="0.3">
      <c r="A205" t="s">
        <v>8219</v>
      </c>
      <c r="B205">
        <v>563</v>
      </c>
      <c r="D205" t="s">
        <v>8221</v>
      </c>
      <c r="E205">
        <v>3</v>
      </c>
    </row>
    <row r="206" spans="1:5" x14ac:dyDescent="0.3">
      <c r="A206" t="s">
        <v>8219</v>
      </c>
      <c r="B206">
        <v>10</v>
      </c>
      <c r="D206" t="s">
        <v>8221</v>
      </c>
      <c r="E206">
        <v>18</v>
      </c>
    </row>
    <row r="207" spans="1:5" x14ac:dyDescent="0.3">
      <c r="A207" t="s">
        <v>8219</v>
      </c>
      <c r="B207">
        <v>625</v>
      </c>
      <c r="D207" t="s">
        <v>8221</v>
      </c>
      <c r="E207">
        <v>10</v>
      </c>
    </row>
    <row r="208" spans="1:5" x14ac:dyDescent="0.3">
      <c r="A208" t="s">
        <v>8219</v>
      </c>
      <c r="B208">
        <v>147</v>
      </c>
      <c r="D208" t="s">
        <v>8221</v>
      </c>
      <c r="E208">
        <v>129</v>
      </c>
    </row>
    <row r="209" spans="1:5" x14ac:dyDescent="0.3">
      <c r="A209" t="s">
        <v>8219</v>
      </c>
      <c r="B209">
        <v>36</v>
      </c>
      <c r="D209" t="s">
        <v>8221</v>
      </c>
      <c r="E209">
        <v>24</v>
      </c>
    </row>
    <row r="210" spans="1:5" x14ac:dyDescent="0.3">
      <c r="A210" t="s">
        <v>8219</v>
      </c>
      <c r="B210">
        <v>3</v>
      </c>
      <c r="D210" t="s">
        <v>8221</v>
      </c>
      <c r="E210">
        <v>94</v>
      </c>
    </row>
    <row r="211" spans="1:5" x14ac:dyDescent="0.3">
      <c r="A211" t="s">
        <v>8219</v>
      </c>
      <c r="B211">
        <v>304</v>
      </c>
      <c r="D211" t="s">
        <v>8221</v>
      </c>
      <c r="E211">
        <v>96</v>
      </c>
    </row>
    <row r="212" spans="1:5" x14ac:dyDescent="0.3">
      <c r="A212" t="s">
        <v>8219</v>
      </c>
      <c r="B212">
        <v>18</v>
      </c>
      <c r="D212" t="s">
        <v>8221</v>
      </c>
      <c r="E212">
        <v>15</v>
      </c>
    </row>
    <row r="213" spans="1:5" x14ac:dyDescent="0.3">
      <c r="A213" t="s">
        <v>8219</v>
      </c>
      <c r="B213">
        <v>50</v>
      </c>
      <c r="D213" t="s">
        <v>8221</v>
      </c>
      <c r="E213">
        <v>34</v>
      </c>
    </row>
    <row r="214" spans="1:5" x14ac:dyDescent="0.3">
      <c r="A214" t="s">
        <v>8219</v>
      </c>
      <c r="B214">
        <v>18</v>
      </c>
      <c r="D214" t="s">
        <v>8221</v>
      </c>
      <c r="E214">
        <v>33</v>
      </c>
    </row>
    <row r="215" spans="1:5" x14ac:dyDescent="0.3">
      <c r="A215" t="s">
        <v>8219</v>
      </c>
      <c r="B215">
        <v>147</v>
      </c>
      <c r="D215" t="s">
        <v>8221</v>
      </c>
      <c r="E215">
        <v>33</v>
      </c>
    </row>
    <row r="216" spans="1:5" x14ac:dyDescent="0.3">
      <c r="A216" t="s">
        <v>8219</v>
      </c>
      <c r="B216">
        <v>47</v>
      </c>
      <c r="D216" t="s">
        <v>8221</v>
      </c>
      <c r="E216">
        <v>196</v>
      </c>
    </row>
    <row r="217" spans="1:5" x14ac:dyDescent="0.3">
      <c r="A217" t="s">
        <v>8219</v>
      </c>
      <c r="B217">
        <v>14</v>
      </c>
      <c r="D217" t="s">
        <v>8221</v>
      </c>
      <c r="E217">
        <v>15</v>
      </c>
    </row>
    <row r="218" spans="1:5" x14ac:dyDescent="0.3">
      <c r="A218" t="s">
        <v>8219</v>
      </c>
      <c r="B218">
        <v>65</v>
      </c>
      <c r="D218" t="s">
        <v>8221</v>
      </c>
      <c r="E218">
        <v>114</v>
      </c>
    </row>
    <row r="219" spans="1:5" x14ac:dyDescent="0.3">
      <c r="A219" t="s">
        <v>8219</v>
      </c>
      <c r="B219">
        <v>28</v>
      </c>
      <c r="D219" t="s">
        <v>8221</v>
      </c>
      <c r="E219">
        <v>5</v>
      </c>
    </row>
    <row r="220" spans="1:5" x14ac:dyDescent="0.3">
      <c r="A220" t="s">
        <v>8219</v>
      </c>
      <c r="B220">
        <v>20</v>
      </c>
      <c r="D220" t="s">
        <v>8221</v>
      </c>
      <c r="E220">
        <v>6</v>
      </c>
    </row>
    <row r="221" spans="1:5" x14ac:dyDescent="0.3">
      <c r="A221" t="s">
        <v>8219</v>
      </c>
      <c r="B221">
        <v>1375</v>
      </c>
      <c r="D221" t="s">
        <v>8221</v>
      </c>
      <c r="E221">
        <v>12</v>
      </c>
    </row>
    <row r="222" spans="1:5" x14ac:dyDescent="0.3">
      <c r="A222" t="s">
        <v>8219</v>
      </c>
      <c r="B222">
        <v>33</v>
      </c>
      <c r="D222" t="s">
        <v>8221</v>
      </c>
      <c r="E222">
        <v>21</v>
      </c>
    </row>
    <row r="223" spans="1:5" x14ac:dyDescent="0.3">
      <c r="A223" t="s">
        <v>8219</v>
      </c>
      <c r="B223">
        <v>30</v>
      </c>
      <c r="D223" t="s">
        <v>8221</v>
      </c>
      <c r="E223">
        <v>8</v>
      </c>
    </row>
    <row r="224" spans="1:5" x14ac:dyDescent="0.3">
      <c r="A224" t="s">
        <v>8219</v>
      </c>
      <c r="B224">
        <v>562</v>
      </c>
      <c r="D224" t="s">
        <v>8221</v>
      </c>
      <c r="E224">
        <v>38</v>
      </c>
    </row>
    <row r="225" spans="1:5" x14ac:dyDescent="0.3">
      <c r="A225" t="s">
        <v>8219</v>
      </c>
      <c r="B225">
        <v>87</v>
      </c>
      <c r="D225" t="s">
        <v>8221</v>
      </c>
      <c r="E225">
        <v>10</v>
      </c>
    </row>
    <row r="226" spans="1:5" x14ac:dyDescent="0.3">
      <c r="A226" t="s">
        <v>8219</v>
      </c>
      <c r="B226">
        <v>32</v>
      </c>
      <c r="D226" t="s">
        <v>8221</v>
      </c>
      <c r="E226">
        <v>11</v>
      </c>
    </row>
    <row r="227" spans="1:5" x14ac:dyDescent="0.3">
      <c r="A227" t="s">
        <v>8219</v>
      </c>
      <c r="B227">
        <v>670</v>
      </c>
      <c r="D227" t="s">
        <v>8221</v>
      </c>
      <c r="E227">
        <v>185</v>
      </c>
    </row>
    <row r="228" spans="1:5" x14ac:dyDescent="0.3">
      <c r="A228" t="s">
        <v>8219</v>
      </c>
      <c r="B228">
        <v>834</v>
      </c>
      <c r="D228" t="s">
        <v>8221</v>
      </c>
      <c r="E228">
        <v>35</v>
      </c>
    </row>
    <row r="229" spans="1:5" x14ac:dyDescent="0.3">
      <c r="A229" t="s">
        <v>8219</v>
      </c>
      <c r="B229">
        <v>93</v>
      </c>
      <c r="D229" t="s">
        <v>8221</v>
      </c>
      <c r="E229">
        <v>27</v>
      </c>
    </row>
    <row r="230" spans="1:5" x14ac:dyDescent="0.3">
      <c r="A230" t="s">
        <v>8219</v>
      </c>
      <c r="B230">
        <v>94</v>
      </c>
      <c r="D230" t="s">
        <v>8221</v>
      </c>
      <c r="E230">
        <v>45</v>
      </c>
    </row>
    <row r="231" spans="1:5" x14ac:dyDescent="0.3">
      <c r="A231" t="s">
        <v>8219</v>
      </c>
      <c r="B231">
        <v>22</v>
      </c>
      <c r="D231" t="s">
        <v>8221</v>
      </c>
      <c r="E231">
        <v>29</v>
      </c>
    </row>
    <row r="232" spans="1:5" x14ac:dyDescent="0.3">
      <c r="A232" t="s">
        <v>8219</v>
      </c>
      <c r="B232">
        <v>644</v>
      </c>
      <c r="D232" t="s">
        <v>8221</v>
      </c>
      <c r="E232">
        <v>7</v>
      </c>
    </row>
    <row r="233" spans="1:5" x14ac:dyDescent="0.3">
      <c r="A233" t="s">
        <v>8219</v>
      </c>
      <c r="B233">
        <v>18</v>
      </c>
      <c r="D233" t="s">
        <v>8221</v>
      </c>
      <c r="E233">
        <v>70</v>
      </c>
    </row>
    <row r="234" spans="1:5" x14ac:dyDescent="0.3">
      <c r="A234" t="s">
        <v>8219</v>
      </c>
      <c r="B234">
        <v>58</v>
      </c>
      <c r="D234" t="s">
        <v>8221</v>
      </c>
      <c r="E234">
        <v>17</v>
      </c>
    </row>
    <row r="235" spans="1:5" x14ac:dyDescent="0.3">
      <c r="A235" t="s">
        <v>8219</v>
      </c>
      <c r="B235">
        <v>4</v>
      </c>
      <c r="D235" t="s">
        <v>8221</v>
      </c>
      <c r="E235">
        <v>20</v>
      </c>
    </row>
    <row r="236" spans="1:5" x14ac:dyDescent="0.3">
      <c r="A236" t="s">
        <v>8219</v>
      </c>
      <c r="B236">
        <v>253</v>
      </c>
      <c r="D236" t="s">
        <v>8221</v>
      </c>
      <c r="E236">
        <v>10</v>
      </c>
    </row>
    <row r="237" spans="1:5" x14ac:dyDescent="0.3">
      <c r="A237" t="s">
        <v>8219</v>
      </c>
      <c r="B237">
        <v>28</v>
      </c>
      <c r="D237" t="s">
        <v>8221</v>
      </c>
      <c r="E237">
        <v>5</v>
      </c>
    </row>
    <row r="238" spans="1:5" x14ac:dyDescent="0.3">
      <c r="A238" t="s">
        <v>8219</v>
      </c>
      <c r="B238">
        <v>1513</v>
      </c>
      <c r="D238" t="s">
        <v>8221</v>
      </c>
      <c r="E238">
        <v>6</v>
      </c>
    </row>
    <row r="239" spans="1:5" x14ac:dyDescent="0.3">
      <c r="A239" t="s">
        <v>8219</v>
      </c>
      <c r="B239">
        <v>48</v>
      </c>
      <c r="D239" t="s">
        <v>8221</v>
      </c>
      <c r="E239">
        <v>369</v>
      </c>
    </row>
    <row r="240" spans="1:5" x14ac:dyDescent="0.3">
      <c r="A240" t="s">
        <v>8219</v>
      </c>
      <c r="B240">
        <v>30</v>
      </c>
      <c r="D240" t="s">
        <v>8221</v>
      </c>
      <c r="E240">
        <v>86</v>
      </c>
    </row>
    <row r="241" spans="1:5" x14ac:dyDescent="0.3">
      <c r="A241" t="s">
        <v>8219</v>
      </c>
      <c r="B241">
        <v>236</v>
      </c>
      <c r="D241" t="s">
        <v>8221</v>
      </c>
      <c r="E241">
        <v>2</v>
      </c>
    </row>
    <row r="242" spans="1:5" x14ac:dyDescent="0.3">
      <c r="A242" t="s">
        <v>8219</v>
      </c>
      <c r="B242">
        <v>45</v>
      </c>
      <c r="D242" t="s">
        <v>8221</v>
      </c>
      <c r="E242">
        <v>23</v>
      </c>
    </row>
    <row r="243" spans="1:5" x14ac:dyDescent="0.3">
      <c r="A243" t="s">
        <v>8219</v>
      </c>
      <c r="B243">
        <v>172</v>
      </c>
      <c r="D243" t="s">
        <v>8221</v>
      </c>
      <c r="E243">
        <v>125</v>
      </c>
    </row>
    <row r="244" spans="1:5" x14ac:dyDescent="0.3">
      <c r="A244" t="s">
        <v>8219</v>
      </c>
      <c r="B244">
        <v>34</v>
      </c>
      <c r="D244" t="s">
        <v>8221</v>
      </c>
      <c r="E244">
        <v>49</v>
      </c>
    </row>
    <row r="245" spans="1:5" x14ac:dyDescent="0.3">
      <c r="A245" t="s">
        <v>8219</v>
      </c>
      <c r="B245">
        <v>133</v>
      </c>
      <c r="D245" t="s">
        <v>8221</v>
      </c>
      <c r="E245">
        <v>9</v>
      </c>
    </row>
    <row r="246" spans="1:5" x14ac:dyDescent="0.3">
      <c r="A246" t="s">
        <v>8219</v>
      </c>
      <c r="B246">
        <v>170</v>
      </c>
      <c r="D246" t="s">
        <v>8221</v>
      </c>
      <c r="E246">
        <v>6</v>
      </c>
    </row>
    <row r="247" spans="1:5" x14ac:dyDescent="0.3">
      <c r="A247" t="s">
        <v>8219</v>
      </c>
      <c r="B247">
        <v>311</v>
      </c>
      <c r="D247" t="s">
        <v>8221</v>
      </c>
      <c r="E247">
        <v>215</v>
      </c>
    </row>
    <row r="248" spans="1:5" x14ac:dyDescent="0.3">
      <c r="A248" t="s">
        <v>8219</v>
      </c>
      <c r="B248">
        <v>109</v>
      </c>
      <c r="D248" t="s">
        <v>8221</v>
      </c>
      <c r="E248">
        <v>39</v>
      </c>
    </row>
    <row r="249" spans="1:5" x14ac:dyDescent="0.3">
      <c r="A249" t="s">
        <v>8219</v>
      </c>
      <c r="B249">
        <v>666</v>
      </c>
      <c r="D249" t="s">
        <v>8221</v>
      </c>
      <c r="E249">
        <v>84</v>
      </c>
    </row>
    <row r="250" spans="1:5" x14ac:dyDescent="0.3">
      <c r="A250" t="s">
        <v>8219</v>
      </c>
      <c r="B250">
        <v>17</v>
      </c>
      <c r="D250" t="s">
        <v>8221</v>
      </c>
      <c r="E250">
        <v>28</v>
      </c>
    </row>
    <row r="251" spans="1:5" x14ac:dyDescent="0.3">
      <c r="A251" t="s">
        <v>8219</v>
      </c>
      <c r="B251">
        <v>17</v>
      </c>
      <c r="D251" t="s">
        <v>8221</v>
      </c>
      <c r="E251">
        <v>4</v>
      </c>
    </row>
    <row r="252" spans="1:5" x14ac:dyDescent="0.3">
      <c r="A252" t="s">
        <v>8219</v>
      </c>
      <c r="B252">
        <v>392</v>
      </c>
      <c r="D252" t="s">
        <v>8221</v>
      </c>
      <c r="E252">
        <v>14</v>
      </c>
    </row>
    <row r="253" spans="1:5" x14ac:dyDescent="0.3">
      <c r="A253" t="s">
        <v>8219</v>
      </c>
      <c r="B253">
        <v>113</v>
      </c>
      <c r="D253" t="s">
        <v>8221</v>
      </c>
      <c r="E253">
        <v>25</v>
      </c>
    </row>
    <row r="254" spans="1:5" x14ac:dyDescent="0.3">
      <c r="A254" t="s">
        <v>8219</v>
      </c>
      <c r="B254">
        <v>125</v>
      </c>
      <c r="D254" t="s">
        <v>8221</v>
      </c>
      <c r="E254">
        <v>19</v>
      </c>
    </row>
    <row r="255" spans="1:5" x14ac:dyDescent="0.3">
      <c r="A255" t="s">
        <v>8219</v>
      </c>
      <c r="B255">
        <v>729</v>
      </c>
      <c r="D255" t="s">
        <v>8221</v>
      </c>
      <c r="E255">
        <v>15</v>
      </c>
    </row>
    <row r="256" spans="1:5" x14ac:dyDescent="0.3">
      <c r="A256" t="s">
        <v>8219</v>
      </c>
      <c r="B256">
        <v>1876</v>
      </c>
      <c r="D256" t="s">
        <v>8221</v>
      </c>
      <c r="E256">
        <v>7</v>
      </c>
    </row>
    <row r="257" spans="1:5" x14ac:dyDescent="0.3">
      <c r="A257" t="s">
        <v>8219</v>
      </c>
      <c r="B257">
        <v>55</v>
      </c>
      <c r="D257" t="s">
        <v>8221</v>
      </c>
      <c r="E257">
        <v>8</v>
      </c>
    </row>
    <row r="258" spans="1:5" x14ac:dyDescent="0.3">
      <c r="A258" t="s">
        <v>8219</v>
      </c>
      <c r="B258">
        <v>508</v>
      </c>
      <c r="D258" t="s">
        <v>8221</v>
      </c>
      <c r="E258">
        <v>4</v>
      </c>
    </row>
    <row r="259" spans="1:5" x14ac:dyDescent="0.3">
      <c r="A259" t="s">
        <v>8219</v>
      </c>
      <c r="B259">
        <v>1</v>
      </c>
      <c r="D259" t="s">
        <v>8221</v>
      </c>
      <c r="E259">
        <v>30</v>
      </c>
    </row>
    <row r="260" spans="1:5" x14ac:dyDescent="0.3">
      <c r="A260" t="s">
        <v>8219</v>
      </c>
      <c r="B260">
        <v>271</v>
      </c>
      <c r="D260" t="s">
        <v>8221</v>
      </c>
      <c r="E260">
        <v>12</v>
      </c>
    </row>
    <row r="261" spans="1:5" x14ac:dyDescent="0.3">
      <c r="A261" t="s">
        <v>8219</v>
      </c>
      <c r="B261">
        <v>1556</v>
      </c>
      <c r="D261" t="s">
        <v>8221</v>
      </c>
      <c r="E261">
        <v>25</v>
      </c>
    </row>
    <row r="262" spans="1:5" x14ac:dyDescent="0.3">
      <c r="A262" t="s">
        <v>8219</v>
      </c>
      <c r="B262">
        <v>141</v>
      </c>
      <c r="D262" t="s">
        <v>8221</v>
      </c>
      <c r="E262">
        <v>10</v>
      </c>
    </row>
    <row r="263" spans="1:5" x14ac:dyDescent="0.3">
      <c r="A263" t="s">
        <v>8219</v>
      </c>
      <c r="B263">
        <v>682</v>
      </c>
      <c r="D263" t="s">
        <v>8221</v>
      </c>
      <c r="E263">
        <v>113</v>
      </c>
    </row>
    <row r="264" spans="1:5" x14ac:dyDescent="0.3">
      <c r="A264" t="s">
        <v>8219</v>
      </c>
      <c r="B264">
        <v>28</v>
      </c>
      <c r="D264" t="s">
        <v>8221</v>
      </c>
      <c r="E264">
        <v>202</v>
      </c>
    </row>
    <row r="265" spans="1:5" x14ac:dyDescent="0.3">
      <c r="A265" t="s">
        <v>8219</v>
      </c>
      <c r="B265">
        <v>1364</v>
      </c>
      <c r="D265" t="s">
        <v>8221</v>
      </c>
      <c r="E265">
        <v>14</v>
      </c>
    </row>
    <row r="266" spans="1:5" x14ac:dyDescent="0.3">
      <c r="A266" t="s">
        <v>8219</v>
      </c>
      <c r="B266">
        <v>120</v>
      </c>
      <c r="D266" t="s">
        <v>8221</v>
      </c>
      <c r="E266">
        <v>108</v>
      </c>
    </row>
    <row r="267" spans="1:5" x14ac:dyDescent="0.3">
      <c r="A267" t="s">
        <v>8219</v>
      </c>
      <c r="B267">
        <v>107</v>
      </c>
      <c r="D267" t="s">
        <v>8221</v>
      </c>
      <c r="E267">
        <v>10</v>
      </c>
    </row>
    <row r="268" spans="1:5" x14ac:dyDescent="0.3">
      <c r="A268" t="s">
        <v>8219</v>
      </c>
      <c r="B268">
        <v>61</v>
      </c>
      <c r="D268" t="s">
        <v>8221</v>
      </c>
      <c r="E268">
        <v>14</v>
      </c>
    </row>
    <row r="269" spans="1:5" x14ac:dyDescent="0.3">
      <c r="A269" t="s">
        <v>8219</v>
      </c>
      <c r="B269">
        <v>159</v>
      </c>
      <c r="D269" t="s">
        <v>8221</v>
      </c>
      <c r="E269">
        <v>8</v>
      </c>
    </row>
    <row r="270" spans="1:5" x14ac:dyDescent="0.3">
      <c r="A270" t="s">
        <v>8219</v>
      </c>
      <c r="B270">
        <v>306</v>
      </c>
      <c r="D270" t="s">
        <v>8221</v>
      </c>
      <c r="E270">
        <v>24</v>
      </c>
    </row>
    <row r="271" spans="1:5" x14ac:dyDescent="0.3">
      <c r="A271" t="s">
        <v>8219</v>
      </c>
      <c r="B271">
        <v>122</v>
      </c>
      <c r="D271" t="s">
        <v>8221</v>
      </c>
      <c r="E271">
        <v>2</v>
      </c>
    </row>
    <row r="272" spans="1:5" x14ac:dyDescent="0.3">
      <c r="A272" t="s">
        <v>8219</v>
      </c>
      <c r="B272">
        <v>16</v>
      </c>
      <c r="D272" t="s">
        <v>8221</v>
      </c>
      <c r="E272">
        <v>5</v>
      </c>
    </row>
    <row r="273" spans="1:5" x14ac:dyDescent="0.3">
      <c r="A273" t="s">
        <v>8219</v>
      </c>
      <c r="B273">
        <v>5812</v>
      </c>
      <c r="D273" t="s">
        <v>8221</v>
      </c>
      <c r="E273">
        <v>1</v>
      </c>
    </row>
    <row r="274" spans="1:5" x14ac:dyDescent="0.3">
      <c r="A274" t="s">
        <v>8219</v>
      </c>
      <c r="B274">
        <v>688</v>
      </c>
      <c r="D274" t="s">
        <v>8221</v>
      </c>
      <c r="E274">
        <v>1</v>
      </c>
    </row>
    <row r="275" spans="1:5" x14ac:dyDescent="0.3">
      <c r="A275" t="s">
        <v>8219</v>
      </c>
      <c r="B275">
        <v>58</v>
      </c>
      <c r="D275" t="s">
        <v>8221</v>
      </c>
      <c r="E275">
        <v>29</v>
      </c>
    </row>
    <row r="276" spans="1:5" x14ac:dyDescent="0.3">
      <c r="A276" t="s">
        <v>8219</v>
      </c>
      <c r="B276">
        <v>19</v>
      </c>
      <c r="D276" t="s">
        <v>8221</v>
      </c>
      <c r="E276">
        <v>15</v>
      </c>
    </row>
    <row r="277" spans="1:5" x14ac:dyDescent="0.3">
      <c r="A277" t="s">
        <v>8219</v>
      </c>
      <c r="B277">
        <v>66</v>
      </c>
      <c r="D277" t="s">
        <v>8221</v>
      </c>
      <c r="E277">
        <v>40</v>
      </c>
    </row>
    <row r="278" spans="1:5" x14ac:dyDescent="0.3">
      <c r="A278" t="s">
        <v>8219</v>
      </c>
      <c r="B278">
        <v>441</v>
      </c>
      <c r="D278" t="s">
        <v>8221</v>
      </c>
      <c r="E278">
        <v>39</v>
      </c>
    </row>
    <row r="279" spans="1:5" x14ac:dyDescent="0.3">
      <c r="A279" t="s">
        <v>8219</v>
      </c>
      <c r="B279">
        <v>302</v>
      </c>
      <c r="D279" t="s">
        <v>8221</v>
      </c>
      <c r="E279">
        <v>23</v>
      </c>
    </row>
    <row r="280" spans="1:5" x14ac:dyDescent="0.3">
      <c r="A280" t="s">
        <v>8219</v>
      </c>
      <c r="B280">
        <v>53</v>
      </c>
      <c r="D280" t="s">
        <v>8221</v>
      </c>
      <c r="E280">
        <v>140</v>
      </c>
    </row>
    <row r="281" spans="1:5" x14ac:dyDescent="0.3">
      <c r="A281" t="s">
        <v>8219</v>
      </c>
      <c r="B281">
        <v>50</v>
      </c>
      <c r="D281" t="s">
        <v>8221</v>
      </c>
      <c r="E281">
        <v>6</v>
      </c>
    </row>
    <row r="282" spans="1:5" x14ac:dyDescent="0.3">
      <c r="A282" t="s">
        <v>8219</v>
      </c>
      <c r="B282">
        <v>29</v>
      </c>
      <c r="D282" t="s">
        <v>8221</v>
      </c>
      <c r="E282">
        <v>8</v>
      </c>
    </row>
    <row r="283" spans="1:5" x14ac:dyDescent="0.3">
      <c r="A283" t="s">
        <v>8219</v>
      </c>
      <c r="B283">
        <v>93</v>
      </c>
      <c r="D283" t="s">
        <v>8221</v>
      </c>
      <c r="E283">
        <v>5</v>
      </c>
    </row>
    <row r="284" spans="1:5" x14ac:dyDescent="0.3">
      <c r="A284" t="s">
        <v>8219</v>
      </c>
      <c r="B284">
        <v>23</v>
      </c>
      <c r="D284" t="s">
        <v>8221</v>
      </c>
      <c r="E284">
        <v>8</v>
      </c>
    </row>
    <row r="285" spans="1:5" x14ac:dyDescent="0.3">
      <c r="A285" t="s">
        <v>8219</v>
      </c>
      <c r="B285">
        <v>45</v>
      </c>
      <c r="D285" t="s">
        <v>8221</v>
      </c>
      <c r="E285">
        <v>12</v>
      </c>
    </row>
    <row r="286" spans="1:5" x14ac:dyDescent="0.3">
      <c r="A286" t="s">
        <v>8219</v>
      </c>
      <c r="B286">
        <v>12</v>
      </c>
      <c r="D286" t="s">
        <v>8221</v>
      </c>
      <c r="E286">
        <v>12</v>
      </c>
    </row>
    <row r="287" spans="1:5" x14ac:dyDescent="0.3">
      <c r="A287" t="s">
        <v>8219</v>
      </c>
      <c r="B287">
        <v>11</v>
      </c>
      <c r="D287" t="s">
        <v>8221</v>
      </c>
      <c r="E287">
        <v>27</v>
      </c>
    </row>
    <row r="288" spans="1:5" x14ac:dyDescent="0.3">
      <c r="A288" t="s">
        <v>8219</v>
      </c>
      <c r="B288">
        <v>537</v>
      </c>
      <c r="D288" t="s">
        <v>8221</v>
      </c>
      <c r="E288">
        <v>11</v>
      </c>
    </row>
    <row r="289" spans="1:5" x14ac:dyDescent="0.3">
      <c r="A289" t="s">
        <v>8219</v>
      </c>
      <c r="B289">
        <v>108</v>
      </c>
      <c r="D289" t="s">
        <v>8221</v>
      </c>
      <c r="E289">
        <v>9</v>
      </c>
    </row>
    <row r="290" spans="1:5" x14ac:dyDescent="0.3">
      <c r="A290" t="s">
        <v>8219</v>
      </c>
      <c r="B290">
        <v>15</v>
      </c>
      <c r="D290" t="s">
        <v>8221</v>
      </c>
      <c r="E290">
        <v>48</v>
      </c>
    </row>
    <row r="291" spans="1:5" x14ac:dyDescent="0.3">
      <c r="A291" t="s">
        <v>8219</v>
      </c>
      <c r="B291">
        <v>38</v>
      </c>
      <c r="D291" t="s">
        <v>8221</v>
      </c>
      <c r="E291">
        <v>6</v>
      </c>
    </row>
    <row r="292" spans="1:5" x14ac:dyDescent="0.3">
      <c r="A292" t="s">
        <v>8219</v>
      </c>
      <c r="B292">
        <v>253</v>
      </c>
      <c r="D292" t="s">
        <v>8221</v>
      </c>
      <c r="E292">
        <v>7</v>
      </c>
    </row>
    <row r="293" spans="1:5" x14ac:dyDescent="0.3">
      <c r="A293" t="s">
        <v>8219</v>
      </c>
      <c r="B293">
        <v>87</v>
      </c>
      <c r="D293" t="s">
        <v>8221</v>
      </c>
      <c r="E293">
        <v>29</v>
      </c>
    </row>
    <row r="294" spans="1:5" x14ac:dyDescent="0.3">
      <c r="A294" t="s">
        <v>8219</v>
      </c>
      <c r="B294">
        <v>16</v>
      </c>
      <c r="D294" t="s">
        <v>8221</v>
      </c>
      <c r="E294">
        <v>14</v>
      </c>
    </row>
    <row r="295" spans="1:5" x14ac:dyDescent="0.3">
      <c r="A295" t="s">
        <v>8219</v>
      </c>
      <c r="B295">
        <v>120</v>
      </c>
      <c r="D295" t="s">
        <v>8221</v>
      </c>
      <c r="E295">
        <v>81</v>
      </c>
    </row>
    <row r="296" spans="1:5" x14ac:dyDescent="0.3">
      <c r="A296" t="s">
        <v>8219</v>
      </c>
      <c r="B296">
        <v>1510</v>
      </c>
      <c r="D296" t="s">
        <v>8221</v>
      </c>
      <c r="E296">
        <v>17</v>
      </c>
    </row>
    <row r="297" spans="1:5" x14ac:dyDescent="0.3">
      <c r="A297" t="s">
        <v>8219</v>
      </c>
      <c r="B297">
        <v>67</v>
      </c>
      <c r="D297" t="s">
        <v>8221</v>
      </c>
      <c r="E297">
        <v>13</v>
      </c>
    </row>
    <row r="298" spans="1:5" x14ac:dyDescent="0.3">
      <c r="A298" t="s">
        <v>8219</v>
      </c>
      <c r="B298">
        <v>19</v>
      </c>
      <c r="D298" t="s">
        <v>8221</v>
      </c>
      <c r="E298">
        <v>91</v>
      </c>
    </row>
    <row r="299" spans="1:5" x14ac:dyDescent="0.3">
      <c r="A299" t="s">
        <v>8219</v>
      </c>
      <c r="B299">
        <v>29</v>
      </c>
      <c r="D299" t="s">
        <v>8221</v>
      </c>
      <c r="E299">
        <v>76</v>
      </c>
    </row>
    <row r="300" spans="1:5" x14ac:dyDescent="0.3">
      <c r="A300" t="s">
        <v>8219</v>
      </c>
      <c r="B300">
        <v>28</v>
      </c>
      <c r="D300" t="s">
        <v>8221</v>
      </c>
      <c r="E300">
        <v>5</v>
      </c>
    </row>
    <row r="301" spans="1:5" x14ac:dyDescent="0.3">
      <c r="A301" t="s">
        <v>8219</v>
      </c>
      <c r="B301">
        <v>48</v>
      </c>
      <c r="D301" t="s">
        <v>8221</v>
      </c>
      <c r="E301">
        <v>21</v>
      </c>
    </row>
    <row r="302" spans="1:5" x14ac:dyDescent="0.3">
      <c r="A302" t="s">
        <v>8219</v>
      </c>
      <c r="B302">
        <v>445</v>
      </c>
      <c r="D302" t="s">
        <v>8221</v>
      </c>
      <c r="E302">
        <v>10</v>
      </c>
    </row>
    <row r="303" spans="1:5" x14ac:dyDescent="0.3">
      <c r="A303" t="s">
        <v>8219</v>
      </c>
      <c r="B303">
        <v>15</v>
      </c>
      <c r="D303" t="s">
        <v>8221</v>
      </c>
      <c r="E303">
        <v>27</v>
      </c>
    </row>
    <row r="304" spans="1:5" x14ac:dyDescent="0.3">
      <c r="A304" t="s">
        <v>8219</v>
      </c>
      <c r="B304">
        <v>20</v>
      </c>
      <c r="D304" t="s">
        <v>8221</v>
      </c>
      <c r="E304">
        <v>14</v>
      </c>
    </row>
    <row r="305" spans="1:5" x14ac:dyDescent="0.3">
      <c r="A305" t="s">
        <v>8219</v>
      </c>
      <c r="B305">
        <v>224</v>
      </c>
      <c r="D305" t="s">
        <v>8221</v>
      </c>
      <c r="E305">
        <v>42</v>
      </c>
    </row>
    <row r="306" spans="1:5" x14ac:dyDescent="0.3">
      <c r="A306" t="s">
        <v>8219</v>
      </c>
      <c r="B306">
        <v>33</v>
      </c>
      <c r="D306" t="s">
        <v>8221</v>
      </c>
      <c r="E306">
        <v>5</v>
      </c>
    </row>
    <row r="307" spans="1:5" x14ac:dyDescent="0.3">
      <c r="A307" t="s">
        <v>8219</v>
      </c>
      <c r="B307">
        <v>74</v>
      </c>
      <c r="D307" t="s">
        <v>8221</v>
      </c>
      <c r="E307">
        <v>12</v>
      </c>
    </row>
    <row r="308" spans="1:5" x14ac:dyDescent="0.3">
      <c r="A308" t="s">
        <v>8219</v>
      </c>
      <c r="B308">
        <v>244</v>
      </c>
      <c r="D308" t="s">
        <v>8221</v>
      </c>
      <c r="E308">
        <v>8</v>
      </c>
    </row>
    <row r="309" spans="1:5" x14ac:dyDescent="0.3">
      <c r="A309" t="s">
        <v>8219</v>
      </c>
      <c r="B309">
        <v>158</v>
      </c>
      <c r="D309" t="s">
        <v>8221</v>
      </c>
      <c r="E309">
        <v>32</v>
      </c>
    </row>
    <row r="310" spans="1:5" x14ac:dyDescent="0.3">
      <c r="A310" t="s">
        <v>8219</v>
      </c>
      <c r="B310">
        <v>65</v>
      </c>
      <c r="D310" t="s">
        <v>8221</v>
      </c>
      <c r="E310">
        <v>3</v>
      </c>
    </row>
    <row r="311" spans="1:5" x14ac:dyDescent="0.3">
      <c r="A311" t="s">
        <v>8219</v>
      </c>
      <c r="B311">
        <v>364</v>
      </c>
      <c r="D311" t="s">
        <v>8221</v>
      </c>
      <c r="E311">
        <v>17</v>
      </c>
    </row>
    <row r="312" spans="1:5" x14ac:dyDescent="0.3">
      <c r="A312" t="s">
        <v>8219</v>
      </c>
      <c r="B312">
        <v>290</v>
      </c>
      <c r="D312" t="s">
        <v>8221</v>
      </c>
      <c r="E312">
        <v>14</v>
      </c>
    </row>
    <row r="313" spans="1:5" x14ac:dyDescent="0.3">
      <c r="A313" t="s">
        <v>8219</v>
      </c>
      <c r="B313">
        <v>73</v>
      </c>
      <c r="D313" t="s">
        <v>8221</v>
      </c>
      <c r="E313">
        <v>6</v>
      </c>
    </row>
    <row r="314" spans="1:5" x14ac:dyDescent="0.3">
      <c r="A314" t="s">
        <v>8219</v>
      </c>
      <c r="B314">
        <v>157</v>
      </c>
      <c r="D314" t="s">
        <v>8221</v>
      </c>
      <c r="E314">
        <v>12</v>
      </c>
    </row>
    <row r="315" spans="1:5" x14ac:dyDescent="0.3">
      <c r="A315" t="s">
        <v>8219</v>
      </c>
      <c r="B315">
        <v>54</v>
      </c>
      <c r="D315" t="s">
        <v>8221</v>
      </c>
      <c r="E315">
        <v>43</v>
      </c>
    </row>
    <row r="316" spans="1:5" x14ac:dyDescent="0.3">
      <c r="A316" t="s">
        <v>8219</v>
      </c>
      <c r="B316">
        <v>18</v>
      </c>
      <c r="D316" t="s">
        <v>8221</v>
      </c>
      <c r="E316">
        <v>20</v>
      </c>
    </row>
    <row r="317" spans="1:5" x14ac:dyDescent="0.3">
      <c r="A317" t="s">
        <v>8219</v>
      </c>
      <c r="B317">
        <v>18</v>
      </c>
      <c r="D317" t="s">
        <v>8221</v>
      </c>
      <c r="E317">
        <v>17</v>
      </c>
    </row>
    <row r="318" spans="1:5" x14ac:dyDescent="0.3">
      <c r="A318" t="s">
        <v>8219</v>
      </c>
      <c r="B318">
        <v>56</v>
      </c>
      <c r="D318" t="s">
        <v>8221</v>
      </c>
      <c r="E318">
        <v>9</v>
      </c>
    </row>
    <row r="319" spans="1:5" x14ac:dyDescent="0.3">
      <c r="A319" t="s">
        <v>8219</v>
      </c>
      <c r="B319">
        <v>33</v>
      </c>
      <c r="D319" t="s">
        <v>8221</v>
      </c>
      <c r="E319">
        <v>6</v>
      </c>
    </row>
    <row r="320" spans="1:5" x14ac:dyDescent="0.3">
      <c r="A320" t="s">
        <v>8219</v>
      </c>
      <c r="B320">
        <v>38</v>
      </c>
      <c r="D320" t="s">
        <v>8221</v>
      </c>
      <c r="E320">
        <v>5</v>
      </c>
    </row>
    <row r="321" spans="1:5" x14ac:dyDescent="0.3">
      <c r="A321" t="s">
        <v>8219</v>
      </c>
      <c r="B321">
        <v>168</v>
      </c>
      <c r="D321" t="s">
        <v>8221</v>
      </c>
      <c r="E321">
        <v>9</v>
      </c>
    </row>
    <row r="322" spans="1:5" x14ac:dyDescent="0.3">
      <c r="A322" t="s">
        <v>8219</v>
      </c>
      <c r="B322">
        <v>140</v>
      </c>
      <c r="D322" t="s">
        <v>8221</v>
      </c>
      <c r="E322">
        <v>32</v>
      </c>
    </row>
    <row r="323" spans="1:5" x14ac:dyDescent="0.3">
      <c r="A323" t="s">
        <v>8219</v>
      </c>
      <c r="B323">
        <v>303</v>
      </c>
      <c r="D323" t="s">
        <v>8221</v>
      </c>
      <c r="E323">
        <v>12</v>
      </c>
    </row>
    <row r="324" spans="1:5" x14ac:dyDescent="0.3">
      <c r="A324" t="s">
        <v>8219</v>
      </c>
      <c r="B324">
        <v>24</v>
      </c>
      <c r="D324" t="s">
        <v>8221</v>
      </c>
      <c r="E324">
        <v>12</v>
      </c>
    </row>
    <row r="325" spans="1:5" x14ac:dyDescent="0.3">
      <c r="A325" t="s">
        <v>8219</v>
      </c>
      <c r="B325">
        <v>81</v>
      </c>
      <c r="D325" t="s">
        <v>8221</v>
      </c>
      <c r="E325">
        <v>19</v>
      </c>
    </row>
    <row r="326" spans="1:5" x14ac:dyDescent="0.3">
      <c r="A326" t="s">
        <v>8219</v>
      </c>
      <c r="B326">
        <v>115</v>
      </c>
      <c r="D326" t="s">
        <v>8221</v>
      </c>
      <c r="E326">
        <v>10</v>
      </c>
    </row>
    <row r="327" spans="1:5" x14ac:dyDescent="0.3">
      <c r="A327" t="s">
        <v>8219</v>
      </c>
      <c r="B327">
        <v>43</v>
      </c>
      <c r="D327" t="s">
        <v>8221</v>
      </c>
      <c r="E327">
        <v>76</v>
      </c>
    </row>
    <row r="328" spans="1:5" x14ac:dyDescent="0.3">
      <c r="A328" t="s">
        <v>8219</v>
      </c>
      <c r="B328">
        <v>70</v>
      </c>
      <c r="D328" t="s">
        <v>8221</v>
      </c>
      <c r="E328">
        <v>94</v>
      </c>
    </row>
    <row r="329" spans="1:5" x14ac:dyDescent="0.3">
      <c r="A329" t="s">
        <v>8219</v>
      </c>
      <c r="B329">
        <v>110</v>
      </c>
      <c r="D329" t="s">
        <v>8221</v>
      </c>
      <c r="E329">
        <v>4</v>
      </c>
    </row>
    <row r="330" spans="1:5" x14ac:dyDescent="0.3">
      <c r="A330" t="s">
        <v>8219</v>
      </c>
      <c r="B330">
        <v>89</v>
      </c>
      <c r="D330" t="s">
        <v>8221</v>
      </c>
      <c r="E330">
        <v>29</v>
      </c>
    </row>
    <row r="331" spans="1:5" x14ac:dyDescent="0.3">
      <c r="A331" t="s">
        <v>8219</v>
      </c>
      <c r="B331">
        <v>392</v>
      </c>
      <c r="D331" t="s">
        <v>8221</v>
      </c>
      <c r="E331">
        <v>24</v>
      </c>
    </row>
    <row r="332" spans="1:5" x14ac:dyDescent="0.3">
      <c r="A332" t="s">
        <v>8219</v>
      </c>
      <c r="B332">
        <v>294</v>
      </c>
      <c r="D332" t="s">
        <v>8221</v>
      </c>
      <c r="E332">
        <v>4</v>
      </c>
    </row>
    <row r="333" spans="1:5" x14ac:dyDescent="0.3">
      <c r="A333" t="s">
        <v>8219</v>
      </c>
      <c r="B333">
        <v>78</v>
      </c>
      <c r="D333" t="s">
        <v>8221</v>
      </c>
      <c r="E333">
        <v>40</v>
      </c>
    </row>
    <row r="334" spans="1:5" x14ac:dyDescent="0.3">
      <c r="A334" t="s">
        <v>8219</v>
      </c>
      <c r="B334">
        <v>23</v>
      </c>
      <c r="D334" t="s">
        <v>8221</v>
      </c>
      <c r="E334">
        <v>13</v>
      </c>
    </row>
    <row r="335" spans="1:5" x14ac:dyDescent="0.3">
      <c r="A335" t="s">
        <v>8219</v>
      </c>
      <c r="B335">
        <v>14</v>
      </c>
      <c r="D335" t="s">
        <v>8221</v>
      </c>
      <c r="E335">
        <v>13</v>
      </c>
    </row>
    <row r="336" spans="1:5" x14ac:dyDescent="0.3">
      <c r="A336" t="s">
        <v>8219</v>
      </c>
      <c r="B336">
        <v>41</v>
      </c>
      <c r="D336" t="s">
        <v>8221</v>
      </c>
      <c r="E336">
        <v>50</v>
      </c>
    </row>
    <row r="337" spans="1:5" x14ac:dyDescent="0.3">
      <c r="A337" t="s">
        <v>8219</v>
      </c>
      <c r="B337">
        <v>109</v>
      </c>
      <c r="D337" t="s">
        <v>8221</v>
      </c>
      <c r="E337">
        <v>9</v>
      </c>
    </row>
    <row r="338" spans="1:5" x14ac:dyDescent="0.3">
      <c r="A338" t="s">
        <v>8219</v>
      </c>
      <c r="B338">
        <v>539</v>
      </c>
      <c r="D338" t="s">
        <v>8221</v>
      </c>
      <c r="E338">
        <v>28</v>
      </c>
    </row>
    <row r="339" spans="1:5" x14ac:dyDescent="0.3">
      <c r="A339" t="s">
        <v>8219</v>
      </c>
      <c r="B339">
        <v>31</v>
      </c>
      <c r="D339" t="s">
        <v>8221</v>
      </c>
      <c r="E339">
        <v>31</v>
      </c>
    </row>
    <row r="340" spans="1:5" x14ac:dyDescent="0.3">
      <c r="A340" t="s">
        <v>8219</v>
      </c>
      <c r="B340">
        <v>28</v>
      </c>
      <c r="D340" t="s">
        <v>8221</v>
      </c>
      <c r="E340">
        <v>26</v>
      </c>
    </row>
    <row r="341" spans="1:5" x14ac:dyDescent="0.3">
      <c r="A341" t="s">
        <v>8219</v>
      </c>
      <c r="B341">
        <v>57</v>
      </c>
      <c r="D341" t="s">
        <v>8221</v>
      </c>
      <c r="E341">
        <v>36</v>
      </c>
    </row>
    <row r="342" spans="1:5" x14ac:dyDescent="0.3">
      <c r="A342" t="s">
        <v>8219</v>
      </c>
      <c r="B342">
        <v>85</v>
      </c>
      <c r="D342" t="s">
        <v>8221</v>
      </c>
      <c r="E342">
        <v>30</v>
      </c>
    </row>
    <row r="343" spans="1:5" x14ac:dyDescent="0.3">
      <c r="A343" t="s">
        <v>8219</v>
      </c>
      <c r="B343">
        <v>20</v>
      </c>
      <c r="D343" t="s">
        <v>8221</v>
      </c>
      <c r="E343">
        <v>30</v>
      </c>
    </row>
    <row r="344" spans="1:5" x14ac:dyDescent="0.3">
      <c r="A344" t="s">
        <v>8219</v>
      </c>
      <c r="B344">
        <v>91</v>
      </c>
      <c r="D344" t="s">
        <v>8221</v>
      </c>
      <c r="E344">
        <v>13</v>
      </c>
    </row>
    <row r="345" spans="1:5" x14ac:dyDescent="0.3">
      <c r="A345" t="s">
        <v>8219</v>
      </c>
      <c r="B345">
        <v>682</v>
      </c>
      <c r="D345" t="s">
        <v>8221</v>
      </c>
      <c r="E345">
        <v>34</v>
      </c>
    </row>
    <row r="346" spans="1:5" x14ac:dyDescent="0.3">
      <c r="A346" t="s">
        <v>8219</v>
      </c>
      <c r="B346">
        <v>188</v>
      </c>
      <c r="D346" t="s">
        <v>8221</v>
      </c>
      <c r="E346">
        <v>4</v>
      </c>
    </row>
    <row r="347" spans="1:5" x14ac:dyDescent="0.3">
      <c r="A347" t="s">
        <v>8219</v>
      </c>
      <c r="B347">
        <v>21</v>
      </c>
      <c r="D347" t="s">
        <v>8221</v>
      </c>
      <c r="E347">
        <v>13</v>
      </c>
    </row>
    <row r="348" spans="1:5" x14ac:dyDescent="0.3">
      <c r="A348" t="s">
        <v>8219</v>
      </c>
      <c r="B348">
        <v>17</v>
      </c>
      <c r="D348" t="s">
        <v>8221</v>
      </c>
      <c r="E348">
        <v>147</v>
      </c>
    </row>
    <row r="349" spans="1:5" x14ac:dyDescent="0.3">
      <c r="A349" t="s">
        <v>8219</v>
      </c>
      <c r="B349">
        <v>72</v>
      </c>
      <c r="D349" t="s">
        <v>8221</v>
      </c>
      <c r="E349">
        <v>38</v>
      </c>
    </row>
    <row r="350" spans="1:5" x14ac:dyDescent="0.3">
      <c r="A350" t="s">
        <v>8219</v>
      </c>
      <c r="B350">
        <v>13</v>
      </c>
      <c r="D350" t="s">
        <v>8221</v>
      </c>
      <c r="E350">
        <v>7</v>
      </c>
    </row>
    <row r="351" spans="1:5" x14ac:dyDescent="0.3">
      <c r="A351" t="s">
        <v>8219</v>
      </c>
      <c r="B351">
        <v>180</v>
      </c>
      <c r="D351" t="s">
        <v>8221</v>
      </c>
      <c r="E351">
        <v>4</v>
      </c>
    </row>
    <row r="352" spans="1:5" x14ac:dyDescent="0.3">
      <c r="A352" t="s">
        <v>8219</v>
      </c>
      <c r="B352">
        <v>410</v>
      </c>
      <c r="D352" t="s">
        <v>8221</v>
      </c>
      <c r="E352">
        <v>26</v>
      </c>
    </row>
    <row r="353" spans="1:5" x14ac:dyDescent="0.3">
      <c r="A353" t="s">
        <v>8219</v>
      </c>
      <c r="B353">
        <v>99</v>
      </c>
      <c r="D353" t="s">
        <v>8221</v>
      </c>
      <c r="E353">
        <v>7</v>
      </c>
    </row>
    <row r="354" spans="1:5" x14ac:dyDescent="0.3">
      <c r="A354" t="s">
        <v>8219</v>
      </c>
      <c r="B354">
        <v>111</v>
      </c>
      <c r="D354" t="s">
        <v>8221</v>
      </c>
      <c r="E354">
        <v>68</v>
      </c>
    </row>
    <row r="355" spans="1:5" x14ac:dyDescent="0.3">
      <c r="A355" t="s">
        <v>8219</v>
      </c>
      <c r="B355">
        <v>660</v>
      </c>
      <c r="D355" t="s">
        <v>8221</v>
      </c>
      <c r="E355">
        <v>5</v>
      </c>
    </row>
    <row r="356" spans="1:5" x14ac:dyDescent="0.3">
      <c r="A356" t="s">
        <v>8219</v>
      </c>
      <c r="B356">
        <v>34</v>
      </c>
      <c r="D356" t="s">
        <v>8221</v>
      </c>
      <c r="E356">
        <v>37</v>
      </c>
    </row>
    <row r="357" spans="1:5" x14ac:dyDescent="0.3">
      <c r="A357" t="s">
        <v>8219</v>
      </c>
      <c r="B357">
        <v>101</v>
      </c>
      <c r="D357" t="s">
        <v>8221</v>
      </c>
      <c r="E357">
        <v>8</v>
      </c>
    </row>
    <row r="358" spans="1:5" x14ac:dyDescent="0.3">
      <c r="A358" t="s">
        <v>8219</v>
      </c>
      <c r="B358">
        <v>33</v>
      </c>
      <c r="D358" t="s">
        <v>8221</v>
      </c>
      <c r="E358">
        <v>37</v>
      </c>
    </row>
    <row r="359" spans="1:5" x14ac:dyDescent="0.3">
      <c r="A359" t="s">
        <v>8219</v>
      </c>
      <c r="B359">
        <v>28</v>
      </c>
      <c r="D359" t="s">
        <v>8221</v>
      </c>
      <c r="E359">
        <v>10</v>
      </c>
    </row>
    <row r="360" spans="1:5" x14ac:dyDescent="0.3">
      <c r="A360" t="s">
        <v>8219</v>
      </c>
      <c r="B360">
        <v>34</v>
      </c>
      <c r="D360" t="s">
        <v>8221</v>
      </c>
      <c r="E360">
        <v>7</v>
      </c>
    </row>
    <row r="361" spans="1:5" x14ac:dyDescent="0.3">
      <c r="A361" t="s">
        <v>8219</v>
      </c>
      <c r="B361">
        <v>47</v>
      </c>
      <c r="D361" t="s">
        <v>8221</v>
      </c>
      <c r="E361">
        <v>2</v>
      </c>
    </row>
    <row r="362" spans="1:5" x14ac:dyDescent="0.3">
      <c r="A362" t="s">
        <v>8219</v>
      </c>
      <c r="B362">
        <v>885</v>
      </c>
      <c r="D362" t="s">
        <v>8221</v>
      </c>
      <c r="E362">
        <v>96</v>
      </c>
    </row>
    <row r="363" spans="1:5" x14ac:dyDescent="0.3">
      <c r="A363" t="s">
        <v>8219</v>
      </c>
      <c r="B363">
        <v>26</v>
      </c>
      <c r="D363" t="s">
        <v>8221</v>
      </c>
      <c r="E363">
        <v>23</v>
      </c>
    </row>
    <row r="364" spans="1:5" x14ac:dyDescent="0.3">
      <c r="A364" t="s">
        <v>8219</v>
      </c>
      <c r="B364">
        <v>89</v>
      </c>
      <c r="D364" t="s">
        <v>8221</v>
      </c>
      <c r="E364">
        <v>41</v>
      </c>
    </row>
    <row r="365" spans="1:5" x14ac:dyDescent="0.3">
      <c r="A365" t="s">
        <v>8219</v>
      </c>
      <c r="B365">
        <v>102</v>
      </c>
      <c r="D365" t="s">
        <v>8221</v>
      </c>
      <c r="E365">
        <v>7</v>
      </c>
    </row>
    <row r="366" spans="1:5" x14ac:dyDescent="0.3">
      <c r="A366" t="s">
        <v>8219</v>
      </c>
      <c r="B366">
        <v>827</v>
      </c>
      <c r="D366" t="s">
        <v>8221</v>
      </c>
      <c r="E366">
        <v>2</v>
      </c>
    </row>
    <row r="367" spans="1:5" x14ac:dyDescent="0.3">
      <c r="A367" t="s">
        <v>8219</v>
      </c>
      <c r="B367">
        <v>63</v>
      </c>
      <c r="D367" t="s">
        <v>8221</v>
      </c>
      <c r="E367">
        <v>12</v>
      </c>
    </row>
    <row r="368" spans="1:5" x14ac:dyDescent="0.3">
      <c r="A368" t="s">
        <v>8219</v>
      </c>
      <c r="B368">
        <v>49</v>
      </c>
      <c r="D368" t="s">
        <v>8221</v>
      </c>
      <c r="E368">
        <v>23</v>
      </c>
    </row>
    <row r="369" spans="1:5" x14ac:dyDescent="0.3">
      <c r="A369" t="s">
        <v>8219</v>
      </c>
      <c r="B369">
        <v>234</v>
      </c>
      <c r="D369" t="s">
        <v>8221</v>
      </c>
      <c r="E369">
        <v>8</v>
      </c>
    </row>
    <row r="370" spans="1:5" x14ac:dyDescent="0.3">
      <c r="A370" t="s">
        <v>8219</v>
      </c>
      <c r="B370">
        <v>21</v>
      </c>
      <c r="D370" t="s">
        <v>8221</v>
      </c>
      <c r="E370">
        <v>5</v>
      </c>
    </row>
    <row r="371" spans="1:5" x14ac:dyDescent="0.3">
      <c r="A371" t="s">
        <v>8219</v>
      </c>
      <c r="B371">
        <v>30</v>
      </c>
      <c r="D371" t="s">
        <v>8221</v>
      </c>
      <c r="E371">
        <v>2</v>
      </c>
    </row>
    <row r="372" spans="1:5" x14ac:dyDescent="0.3">
      <c r="A372" t="s">
        <v>8219</v>
      </c>
      <c r="B372">
        <v>17</v>
      </c>
      <c r="D372" t="s">
        <v>8221</v>
      </c>
      <c r="E372">
        <v>25</v>
      </c>
    </row>
    <row r="373" spans="1:5" x14ac:dyDescent="0.3">
      <c r="A373" t="s">
        <v>8219</v>
      </c>
      <c r="B373">
        <v>31</v>
      </c>
      <c r="D373" t="s">
        <v>8221</v>
      </c>
      <c r="E373">
        <v>34</v>
      </c>
    </row>
    <row r="374" spans="1:5" x14ac:dyDescent="0.3">
      <c r="A374" t="s">
        <v>8219</v>
      </c>
      <c r="B374">
        <v>389</v>
      </c>
      <c r="D374" t="s">
        <v>8221</v>
      </c>
      <c r="E374">
        <v>19</v>
      </c>
    </row>
    <row r="375" spans="1:5" x14ac:dyDescent="0.3">
      <c r="A375" t="s">
        <v>8219</v>
      </c>
      <c r="B375">
        <v>615</v>
      </c>
      <c r="D375" t="s">
        <v>8221</v>
      </c>
      <c r="E375">
        <v>5</v>
      </c>
    </row>
    <row r="376" spans="1:5" x14ac:dyDescent="0.3">
      <c r="A376" t="s">
        <v>8219</v>
      </c>
      <c r="B376">
        <v>353</v>
      </c>
      <c r="D376" t="s">
        <v>8221</v>
      </c>
      <c r="E376">
        <v>19</v>
      </c>
    </row>
    <row r="377" spans="1:5" x14ac:dyDescent="0.3">
      <c r="A377" t="s">
        <v>8219</v>
      </c>
      <c r="B377">
        <v>21</v>
      </c>
      <c r="D377" t="s">
        <v>8221</v>
      </c>
      <c r="E377">
        <v>4</v>
      </c>
    </row>
    <row r="378" spans="1:5" x14ac:dyDescent="0.3">
      <c r="A378" t="s">
        <v>8219</v>
      </c>
      <c r="B378">
        <v>28</v>
      </c>
      <c r="D378" t="s">
        <v>8221</v>
      </c>
      <c r="E378">
        <v>17</v>
      </c>
    </row>
    <row r="379" spans="1:5" x14ac:dyDescent="0.3">
      <c r="A379" t="s">
        <v>8219</v>
      </c>
      <c r="B379">
        <v>98</v>
      </c>
      <c r="D379" t="s">
        <v>8221</v>
      </c>
      <c r="E379">
        <v>8</v>
      </c>
    </row>
    <row r="380" spans="1:5" x14ac:dyDescent="0.3">
      <c r="A380" t="s">
        <v>8219</v>
      </c>
      <c r="B380">
        <v>85</v>
      </c>
      <c r="D380" t="s">
        <v>8221</v>
      </c>
      <c r="E380">
        <v>12</v>
      </c>
    </row>
    <row r="381" spans="1:5" x14ac:dyDescent="0.3">
      <c r="A381" t="s">
        <v>8219</v>
      </c>
      <c r="B381">
        <v>930</v>
      </c>
      <c r="D381" t="s">
        <v>8221</v>
      </c>
      <c r="E381">
        <v>15</v>
      </c>
    </row>
    <row r="382" spans="1:5" x14ac:dyDescent="0.3">
      <c r="A382" t="s">
        <v>8219</v>
      </c>
      <c r="B382">
        <v>8</v>
      </c>
      <c r="D382" t="s">
        <v>8221</v>
      </c>
      <c r="E382">
        <v>38</v>
      </c>
    </row>
    <row r="383" spans="1:5" x14ac:dyDescent="0.3">
      <c r="A383" t="s">
        <v>8219</v>
      </c>
      <c r="B383">
        <v>13</v>
      </c>
      <c r="D383" t="s">
        <v>8221</v>
      </c>
      <c r="E383">
        <v>170</v>
      </c>
    </row>
    <row r="384" spans="1:5" x14ac:dyDescent="0.3">
      <c r="A384" t="s">
        <v>8219</v>
      </c>
      <c r="B384">
        <v>96</v>
      </c>
      <c r="D384" t="s">
        <v>8221</v>
      </c>
      <c r="E384">
        <v>3</v>
      </c>
    </row>
    <row r="385" spans="1:5" x14ac:dyDescent="0.3">
      <c r="A385" t="s">
        <v>8219</v>
      </c>
      <c r="B385">
        <v>51</v>
      </c>
      <c r="D385" t="s">
        <v>8221</v>
      </c>
      <c r="E385">
        <v>12</v>
      </c>
    </row>
    <row r="386" spans="1:5" x14ac:dyDescent="0.3">
      <c r="A386" t="s">
        <v>8219</v>
      </c>
      <c r="B386">
        <v>133</v>
      </c>
      <c r="D386" t="s">
        <v>8221</v>
      </c>
      <c r="E386">
        <v>85</v>
      </c>
    </row>
    <row r="387" spans="1:5" x14ac:dyDescent="0.3">
      <c r="A387" t="s">
        <v>8219</v>
      </c>
      <c r="B387">
        <v>31</v>
      </c>
      <c r="D387" t="s">
        <v>8221</v>
      </c>
      <c r="E387">
        <v>24</v>
      </c>
    </row>
    <row r="388" spans="1:5" x14ac:dyDescent="0.3">
      <c r="A388" t="s">
        <v>8219</v>
      </c>
      <c r="B388">
        <v>206</v>
      </c>
      <c r="D388" t="s">
        <v>8221</v>
      </c>
      <c r="E388">
        <v>6</v>
      </c>
    </row>
    <row r="389" spans="1:5" x14ac:dyDescent="0.3">
      <c r="A389" t="s">
        <v>8219</v>
      </c>
      <c r="B389">
        <v>253</v>
      </c>
      <c r="D389" t="s">
        <v>8221</v>
      </c>
      <c r="E389">
        <v>6</v>
      </c>
    </row>
    <row r="390" spans="1:5" x14ac:dyDescent="0.3">
      <c r="A390" t="s">
        <v>8219</v>
      </c>
      <c r="B390">
        <v>139</v>
      </c>
      <c r="D390" t="s">
        <v>8221</v>
      </c>
      <c r="E390">
        <v>7</v>
      </c>
    </row>
    <row r="391" spans="1:5" x14ac:dyDescent="0.3">
      <c r="A391" t="s">
        <v>8219</v>
      </c>
      <c r="B391">
        <v>10</v>
      </c>
      <c r="D391" t="s">
        <v>8221</v>
      </c>
      <c r="E391">
        <v>14</v>
      </c>
    </row>
    <row r="392" spans="1:5" x14ac:dyDescent="0.3">
      <c r="A392" t="s">
        <v>8219</v>
      </c>
      <c r="B392">
        <v>15</v>
      </c>
      <c r="D392" t="s">
        <v>8221</v>
      </c>
      <c r="E392">
        <v>4</v>
      </c>
    </row>
    <row r="393" spans="1:5" x14ac:dyDescent="0.3">
      <c r="A393" t="s">
        <v>8219</v>
      </c>
      <c r="B393">
        <v>81</v>
      </c>
      <c r="D393" t="s">
        <v>8221</v>
      </c>
      <c r="E393">
        <v>5</v>
      </c>
    </row>
    <row r="394" spans="1:5" x14ac:dyDescent="0.3">
      <c r="A394" t="s">
        <v>8219</v>
      </c>
      <c r="B394">
        <v>301</v>
      </c>
      <c r="D394" t="s">
        <v>8221</v>
      </c>
      <c r="E394">
        <v>2</v>
      </c>
    </row>
    <row r="395" spans="1:5" x14ac:dyDescent="0.3">
      <c r="A395" t="s">
        <v>8219</v>
      </c>
      <c r="B395">
        <v>305</v>
      </c>
      <c r="D395" t="s">
        <v>8221</v>
      </c>
      <c r="E395">
        <v>84</v>
      </c>
    </row>
    <row r="396" spans="1:5" x14ac:dyDescent="0.3">
      <c r="A396" t="s">
        <v>8219</v>
      </c>
      <c r="B396">
        <v>555</v>
      </c>
      <c r="D396" t="s">
        <v>8221</v>
      </c>
      <c r="E396">
        <v>17</v>
      </c>
    </row>
    <row r="397" spans="1:5" x14ac:dyDescent="0.3">
      <c r="A397" t="s">
        <v>8219</v>
      </c>
      <c r="B397">
        <v>50</v>
      </c>
      <c r="D397" t="s">
        <v>8221</v>
      </c>
      <c r="E397">
        <v>72</v>
      </c>
    </row>
    <row r="398" spans="1:5" x14ac:dyDescent="0.3">
      <c r="A398" t="s">
        <v>8219</v>
      </c>
      <c r="B398">
        <v>107</v>
      </c>
      <c r="D398" t="s">
        <v>8221</v>
      </c>
      <c r="E398">
        <v>12</v>
      </c>
    </row>
    <row r="399" spans="1:5" x14ac:dyDescent="0.3">
      <c r="A399" t="s">
        <v>8219</v>
      </c>
      <c r="B399">
        <v>424</v>
      </c>
      <c r="D399" t="s">
        <v>8221</v>
      </c>
      <c r="E399">
        <v>5</v>
      </c>
    </row>
    <row r="400" spans="1:5" x14ac:dyDescent="0.3">
      <c r="A400" t="s">
        <v>8219</v>
      </c>
      <c r="B400">
        <v>26</v>
      </c>
      <c r="D400" t="s">
        <v>8221</v>
      </c>
      <c r="E400">
        <v>18</v>
      </c>
    </row>
    <row r="401" spans="1:5" x14ac:dyDescent="0.3">
      <c r="A401" t="s">
        <v>8219</v>
      </c>
      <c r="B401">
        <v>13</v>
      </c>
      <c r="D401" t="s">
        <v>8221</v>
      </c>
      <c r="E401">
        <v>8</v>
      </c>
    </row>
    <row r="402" spans="1:5" x14ac:dyDescent="0.3">
      <c r="A402" t="s">
        <v>8219</v>
      </c>
      <c r="B402">
        <v>33</v>
      </c>
      <c r="D402" t="s">
        <v>8221</v>
      </c>
      <c r="E402">
        <v>2</v>
      </c>
    </row>
    <row r="403" spans="1:5" x14ac:dyDescent="0.3">
      <c r="A403" t="s">
        <v>8219</v>
      </c>
      <c r="B403">
        <v>204</v>
      </c>
      <c r="D403" t="s">
        <v>8221</v>
      </c>
      <c r="E403">
        <v>12</v>
      </c>
    </row>
    <row r="404" spans="1:5" x14ac:dyDescent="0.3">
      <c r="A404" t="s">
        <v>8219</v>
      </c>
      <c r="B404">
        <v>2139</v>
      </c>
      <c r="D404" t="s">
        <v>8221</v>
      </c>
      <c r="E404">
        <v>15</v>
      </c>
    </row>
    <row r="405" spans="1:5" x14ac:dyDescent="0.3">
      <c r="A405" t="s">
        <v>8219</v>
      </c>
      <c r="B405">
        <v>113</v>
      </c>
      <c r="D405" t="s">
        <v>8221</v>
      </c>
      <c r="E405">
        <v>28</v>
      </c>
    </row>
    <row r="406" spans="1:5" x14ac:dyDescent="0.3">
      <c r="A406" t="s">
        <v>8219</v>
      </c>
      <c r="B406">
        <v>133</v>
      </c>
      <c r="D406" t="s">
        <v>8221</v>
      </c>
      <c r="E406">
        <v>9</v>
      </c>
    </row>
    <row r="407" spans="1:5" x14ac:dyDescent="0.3">
      <c r="A407" t="s">
        <v>8219</v>
      </c>
      <c r="B407">
        <v>24</v>
      </c>
      <c r="D407" t="s">
        <v>8221</v>
      </c>
      <c r="E407">
        <v>6</v>
      </c>
    </row>
    <row r="408" spans="1:5" x14ac:dyDescent="0.3">
      <c r="A408" t="s">
        <v>8219</v>
      </c>
      <c r="B408">
        <v>19</v>
      </c>
      <c r="D408" t="s">
        <v>8221</v>
      </c>
      <c r="E408">
        <v>3</v>
      </c>
    </row>
    <row r="409" spans="1:5" x14ac:dyDescent="0.3">
      <c r="A409" t="s">
        <v>8219</v>
      </c>
      <c r="B409">
        <v>60</v>
      </c>
      <c r="D409" t="s">
        <v>8221</v>
      </c>
      <c r="E409">
        <v>118</v>
      </c>
    </row>
    <row r="410" spans="1:5" x14ac:dyDescent="0.3">
      <c r="A410" t="s">
        <v>8219</v>
      </c>
      <c r="B410">
        <v>149</v>
      </c>
      <c r="D410" t="s">
        <v>8221</v>
      </c>
      <c r="E410">
        <v>8</v>
      </c>
    </row>
    <row r="411" spans="1:5" x14ac:dyDescent="0.3">
      <c r="A411" t="s">
        <v>8219</v>
      </c>
      <c r="B411">
        <v>104</v>
      </c>
      <c r="D411" t="s">
        <v>8221</v>
      </c>
      <c r="E411">
        <v>4</v>
      </c>
    </row>
    <row r="412" spans="1:5" x14ac:dyDescent="0.3">
      <c r="A412" t="s">
        <v>8219</v>
      </c>
      <c r="B412">
        <v>75</v>
      </c>
      <c r="D412" t="s">
        <v>8221</v>
      </c>
      <c r="E412">
        <v>11</v>
      </c>
    </row>
    <row r="413" spans="1:5" x14ac:dyDescent="0.3">
      <c r="A413" t="s">
        <v>8219</v>
      </c>
      <c r="B413">
        <v>56</v>
      </c>
      <c r="D413" t="s">
        <v>8221</v>
      </c>
      <c r="E413">
        <v>11</v>
      </c>
    </row>
    <row r="414" spans="1:5" x14ac:dyDescent="0.3">
      <c r="A414" t="s">
        <v>8219</v>
      </c>
      <c r="B414">
        <v>19</v>
      </c>
      <c r="D414" t="s">
        <v>8221</v>
      </c>
      <c r="E414">
        <v>2</v>
      </c>
    </row>
    <row r="415" spans="1:5" x14ac:dyDescent="0.3">
      <c r="A415" t="s">
        <v>8219</v>
      </c>
      <c r="B415">
        <v>133</v>
      </c>
      <c r="D415" t="s">
        <v>8221</v>
      </c>
      <c r="E415">
        <v>2</v>
      </c>
    </row>
    <row r="416" spans="1:5" x14ac:dyDescent="0.3">
      <c r="A416" t="s">
        <v>8219</v>
      </c>
      <c r="B416">
        <v>3</v>
      </c>
      <c r="D416" t="s">
        <v>8221</v>
      </c>
      <c r="E416">
        <v>8</v>
      </c>
    </row>
    <row r="417" spans="1:5" x14ac:dyDescent="0.3">
      <c r="A417" t="s">
        <v>8219</v>
      </c>
      <c r="B417">
        <v>78</v>
      </c>
      <c r="D417" t="s">
        <v>8221</v>
      </c>
      <c r="E417">
        <v>33</v>
      </c>
    </row>
    <row r="418" spans="1:5" x14ac:dyDescent="0.3">
      <c r="A418" t="s">
        <v>8219</v>
      </c>
      <c r="B418">
        <v>467</v>
      </c>
      <c r="D418" t="s">
        <v>8221</v>
      </c>
      <c r="E418">
        <v>5</v>
      </c>
    </row>
    <row r="419" spans="1:5" x14ac:dyDescent="0.3">
      <c r="A419" t="s">
        <v>8219</v>
      </c>
      <c r="B419">
        <v>190</v>
      </c>
      <c r="D419" t="s">
        <v>8221</v>
      </c>
      <c r="E419">
        <v>33</v>
      </c>
    </row>
    <row r="420" spans="1:5" x14ac:dyDescent="0.3">
      <c r="A420" t="s">
        <v>8219</v>
      </c>
      <c r="B420">
        <v>48</v>
      </c>
      <c r="D420" t="s">
        <v>8221</v>
      </c>
      <c r="E420">
        <v>11</v>
      </c>
    </row>
    <row r="421" spans="1:5" x14ac:dyDescent="0.3">
      <c r="A421" t="s">
        <v>8219</v>
      </c>
      <c r="B421">
        <v>67</v>
      </c>
      <c r="D421" t="s">
        <v>8221</v>
      </c>
      <c r="E421">
        <v>16</v>
      </c>
    </row>
    <row r="422" spans="1:5" x14ac:dyDescent="0.3">
      <c r="A422" t="s">
        <v>8219</v>
      </c>
      <c r="B422">
        <v>53</v>
      </c>
      <c r="D422" t="s">
        <v>8221</v>
      </c>
      <c r="E422">
        <v>9</v>
      </c>
    </row>
    <row r="423" spans="1:5" x14ac:dyDescent="0.3">
      <c r="A423" t="s">
        <v>8219</v>
      </c>
      <c r="B423">
        <v>145</v>
      </c>
      <c r="D423" t="s">
        <v>8221</v>
      </c>
      <c r="E423">
        <v>6</v>
      </c>
    </row>
    <row r="424" spans="1:5" x14ac:dyDescent="0.3">
      <c r="A424" t="s">
        <v>8219</v>
      </c>
      <c r="B424">
        <v>181</v>
      </c>
      <c r="D424" t="s">
        <v>8221</v>
      </c>
      <c r="E424">
        <v>2</v>
      </c>
    </row>
    <row r="425" spans="1:5" x14ac:dyDescent="0.3">
      <c r="A425" t="s">
        <v>8219</v>
      </c>
      <c r="B425">
        <v>191</v>
      </c>
      <c r="D425" t="s">
        <v>8221</v>
      </c>
      <c r="E425">
        <v>28</v>
      </c>
    </row>
    <row r="426" spans="1:5" x14ac:dyDescent="0.3">
      <c r="A426" t="s">
        <v>8219</v>
      </c>
      <c r="B426">
        <v>1088</v>
      </c>
      <c r="D426" t="s">
        <v>8221</v>
      </c>
      <c r="E426">
        <v>7</v>
      </c>
    </row>
    <row r="427" spans="1:5" x14ac:dyDescent="0.3">
      <c r="A427" t="s">
        <v>8219</v>
      </c>
      <c r="B427">
        <v>32</v>
      </c>
      <c r="D427" t="s">
        <v>8221</v>
      </c>
      <c r="E427">
        <v>6</v>
      </c>
    </row>
    <row r="428" spans="1:5" x14ac:dyDescent="0.3">
      <c r="A428" t="s">
        <v>8219</v>
      </c>
      <c r="B428">
        <v>104</v>
      </c>
      <c r="D428" t="s">
        <v>8221</v>
      </c>
      <c r="E428">
        <v>1</v>
      </c>
    </row>
    <row r="429" spans="1:5" x14ac:dyDescent="0.3">
      <c r="A429" t="s">
        <v>8219</v>
      </c>
      <c r="B429">
        <v>554</v>
      </c>
      <c r="D429" t="s">
        <v>8221</v>
      </c>
      <c r="E429">
        <v>5</v>
      </c>
    </row>
    <row r="430" spans="1:5" x14ac:dyDescent="0.3">
      <c r="A430" t="s">
        <v>8219</v>
      </c>
      <c r="B430">
        <v>14</v>
      </c>
      <c r="D430" t="s">
        <v>8221</v>
      </c>
      <c r="E430">
        <v>1</v>
      </c>
    </row>
    <row r="431" spans="1:5" x14ac:dyDescent="0.3">
      <c r="A431" t="s">
        <v>8219</v>
      </c>
      <c r="B431">
        <v>17</v>
      </c>
      <c r="D431" t="s">
        <v>8221</v>
      </c>
      <c r="E431">
        <v>3</v>
      </c>
    </row>
    <row r="432" spans="1:5" x14ac:dyDescent="0.3">
      <c r="A432" t="s">
        <v>8219</v>
      </c>
      <c r="B432">
        <v>15</v>
      </c>
      <c r="D432" t="s">
        <v>8221</v>
      </c>
      <c r="E432">
        <v>5</v>
      </c>
    </row>
    <row r="433" spans="1:5" x14ac:dyDescent="0.3">
      <c r="A433" t="s">
        <v>8219</v>
      </c>
      <c r="B433">
        <v>21</v>
      </c>
      <c r="D433" t="s">
        <v>8221</v>
      </c>
      <c r="E433">
        <v>11</v>
      </c>
    </row>
    <row r="434" spans="1:5" x14ac:dyDescent="0.3">
      <c r="A434" t="s">
        <v>8219</v>
      </c>
      <c r="B434">
        <v>147</v>
      </c>
      <c r="D434" t="s">
        <v>8221</v>
      </c>
      <c r="E434">
        <v>33</v>
      </c>
    </row>
    <row r="435" spans="1:5" x14ac:dyDescent="0.3">
      <c r="A435" t="s">
        <v>8219</v>
      </c>
      <c r="B435">
        <v>37</v>
      </c>
      <c r="D435" t="s">
        <v>8221</v>
      </c>
      <c r="E435">
        <v>13</v>
      </c>
    </row>
    <row r="436" spans="1:5" x14ac:dyDescent="0.3">
      <c r="A436" t="s">
        <v>8219</v>
      </c>
      <c r="B436">
        <v>53</v>
      </c>
      <c r="D436" t="s">
        <v>8221</v>
      </c>
      <c r="E436">
        <v>9</v>
      </c>
    </row>
    <row r="437" spans="1:5" x14ac:dyDescent="0.3">
      <c r="A437" t="s">
        <v>8219</v>
      </c>
      <c r="B437">
        <v>65</v>
      </c>
      <c r="D437" t="s">
        <v>8221</v>
      </c>
      <c r="E437">
        <v>12</v>
      </c>
    </row>
    <row r="438" spans="1:5" x14ac:dyDescent="0.3">
      <c r="A438" t="s">
        <v>8219</v>
      </c>
      <c r="B438">
        <v>61</v>
      </c>
      <c r="D438" t="s">
        <v>8221</v>
      </c>
      <c r="E438">
        <v>22</v>
      </c>
    </row>
    <row r="439" spans="1:5" x14ac:dyDescent="0.3">
      <c r="A439" t="s">
        <v>8219</v>
      </c>
      <c r="B439">
        <v>470</v>
      </c>
      <c r="D439" t="s">
        <v>8221</v>
      </c>
      <c r="E439">
        <v>26</v>
      </c>
    </row>
    <row r="440" spans="1:5" x14ac:dyDescent="0.3">
      <c r="A440" t="s">
        <v>8219</v>
      </c>
      <c r="B440">
        <v>56</v>
      </c>
      <c r="D440" t="s">
        <v>8221</v>
      </c>
      <c r="E440">
        <v>8</v>
      </c>
    </row>
    <row r="441" spans="1:5" x14ac:dyDescent="0.3">
      <c r="A441" t="s">
        <v>8219</v>
      </c>
      <c r="B441">
        <v>39</v>
      </c>
      <c r="D441" t="s">
        <v>8221</v>
      </c>
      <c r="E441">
        <v>32</v>
      </c>
    </row>
    <row r="442" spans="1:5" x14ac:dyDescent="0.3">
      <c r="A442" t="s">
        <v>8219</v>
      </c>
      <c r="B442">
        <v>27</v>
      </c>
      <c r="D442" t="s">
        <v>8221</v>
      </c>
      <c r="E442">
        <v>7</v>
      </c>
    </row>
    <row r="443" spans="1:5" x14ac:dyDescent="0.3">
      <c r="A443" t="s">
        <v>8219</v>
      </c>
      <c r="B443">
        <v>33</v>
      </c>
      <c r="D443" t="s">
        <v>8221</v>
      </c>
      <c r="E443">
        <v>11</v>
      </c>
    </row>
    <row r="444" spans="1:5" x14ac:dyDescent="0.3">
      <c r="A444" t="s">
        <v>8219</v>
      </c>
      <c r="B444">
        <v>59</v>
      </c>
      <c r="D444" t="s">
        <v>8221</v>
      </c>
      <c r="E444">
        <v>31</v>
      </c>
    </row>
    <row r="445" spans="1:5" x14ac:dyDescent="0.3">
      <c r="A445" t="s">
        <v>8219</v>
      </c>
      <c r="B445">
        <v>15</v>
      </c>
      <c r="D445" t="s">
        <v>8221</v>
      </c>
      <c r="E445">
        <v>3</v>
      </c>
    </row>
    <row r="446" spans="1:5" x14ac:dyDescent="0.3">
      <c r="A446" t="s">
        <v>8219</v>
      </c>
      <c r="B446">
        <v>30</v>
      </c>
      <c r="D446" t="s">
        <v>8221</v>
      </c>
      <c r="E446">
        <v>98</v>
      </c>
    </row>
    <row r="447" spans="1:5" x14ac:dyDescent="0.3">
      <c r="A447" t="s">
        <v>8219</v>
      </c>
      <c r="B447">
        <v>415</v>
      </c>
      <c r="D447" t="s">
        <v>8221</v>
      </c>
      <c r="E447">
        <v>17</v>
      </c>
    </row>
    <row r="448" spans="1:5" x14ac:dyDescent="0.3">
      <c r="A448" t="s">
        <v>8219</v>
      </c>
      <c r="B448">
        <v>215</v>
      </c>
      <c r="D448" t="s">
        <v>8221</v>
      </c>
      <c r="E448">
        <v>7</v>
      </c>
    </row>
    <row r="449" spans="1:5" x14ac:dyDescent="0.3">
      <c r="A449" t="s">
        <v>8219</v>
      </c>
      <c r="B449">
        <v>9</v>
      </c>
      <c r="D449" t="s">
        <v>8221</v>
      </c>
      <c r="E449">
        <v>2</v>
      </c>
    </row>
    <row r="450" spans="1:5" x14ac:dyDescent="0.3">
      <c r="A450" t="s">
        <v>8219</v>
      </c>
      <c r="B450">
        <v>3</v>
      </c>
      <c r="D450" t="s">
        <v>8221</v>
      </c>
      <c r="E450">
        <v>123</v>
      </c>
    </row>
    <row r="451" spans="1:5" x14ac:dyDescent="0.3">
      <c r="A451" t="s">
        <v>8219</v>
      </c>
      <c r="B451">
        <v>70</v>
      </c>
      <c r="D451" t="s">
        <v>8221</v>
      </c>
      <c r="E451">
        <v>16</v>
      </c>
    </row>
    <row r="452" spans="1:5" x14ac:dyDescent="0.3">
      <c r="A452" t="s">
        <v>8219</v>
      </c>
      <c r="B452">
        <v>145</v>
      </c>
      <c r="D452" t="s">
        <v>8221</v>
      </c>
      <c r="E452">
        <v>6</v>
      </c>
    </row>
    <row r="453" spans="1:5" x14ac:dyDescent="0.3">
      <c r="A453" t="s">
        <v>8219</v>
      </c>
      <c r="B453">
        <v>20</v>
      </c>
      <c r="D453" t="s">
        <v>8221</v>
      </c>
      <c r="E453">
        <v>11</v>
      </c>
    </row>
    <row r="454" spans="1:5" x14ac:dyDescent="0.3">
      <c r="A454" t="s">
        <v>8219</v>
      </c>
      <c r="B454">
        <v>31</v>
      </c>
      <c r="D454" t="s">
        <v>8221</v>
      </c>
      <c r="E454">
        <v>12</v>
      </c>
    </row>
    <row r="455" spans="1:5" x14ac:dyDescent="0.3">
      <c r="A455" t="s">
        <v>8219</v>
      </c>
      <c r="B455">
        <v>1373</v>
      </c>
      <c r="D455" t="s">
        <v>8221</v>
      </c>
      <c r="E455">
        <v>34</v>
      </c>
    </row>
    <row r="456" spans="1:5" x14ac:dyDescent="0.3">
      <c r="A456" t="s">
        <v>8219</v>
      </c>
      <c r="B456">
        <v>23</v>
      </c>
      <c r="D456" t="s">
        <v>8221</v>
      </c>
      <c r="E456">
        <v>4</v>
      </c>
    </row>
    <row r="457" spans="1:5" x14ac:dyDescent="0.3">
      <c r="A457" t="s">
        <v>8219</v>
      </c>
      <c r="B457">
        <v>35</v>
      </c>
      <c r="D457" t="s">
        <v>8221</v>
      </c>
      <c r="E457">
        <v>4</v>
      </c>
    </row>
    <row r="458" spans="1:5" x14ac:dyDescent="0.3">
      <c r="A458" t="s">
        <v>8219</v>
      </c>
      <c r="B458">
        <v>107</v>
      </c>
      <c r="D458" t="s">
        <v>8221</v>
      </c>
      <c r="E458">
        <v>20</v>
      </c>
    </row>
    <row r="459" spans="1:5" x14ac:dyDescent="0.3">
      <c r="A459" t="s">
        <v>8219</v>
      </c>
      <c r="B459">
        <v>49</v>
      </c>
      <c r="D459" t="s">
        <v>8221</v>
      </c>
      <c r="E459">
        <v>1</v>
      </c>
    </row>
    <row r="460" spans="1:5" x14ac:dyDescent="0.3">
      <c r="A460" t="s">
        <v>8219</v>
      </c>
      <c r="B460">
        <v>15</v>
      </c>
      <c r="D460" t="s">
        <v>8221</v>
      </c>
      <c r="E460">
        <v>9</v>
      </c>
    </row>
    <row r="461" spans="1:5" x14ac:dyDescent="0.3">
      <c r="A461" t="s">
        <v>8219</v>
      </c>
      <c r="B461">
        <v>15</v>
      </c>
      <c r="D461" t="s">
        <v>8221</v>
      </c>
      <c r="E461">
        <v>6</v>
      </c>
    </row>
    <row r="462" spans="1:5" x14ac:dyDescent="0.3">
      <c r="A462" t="s">
        <v>8219</v>
      </c>
      <c r="B462">
        <v>35</v>
      </c>
      <c r="D462" t="s">
        <v>8221</v>
      </c>
      <c r="E462">
        <v>4</v>
      </c>
    </row>
    <row r="463" spans="1:5" x14ac:dyDescent="0.3">
      <c r="A463" t="s">
        <v>8219</v>
      </c>
      <c r="B463">
        <v>25</v>
      </c>
      <c r="D463" t="s">
        <v>8221</v>
      </c>
      <c r="E463">
        <v>1</v>
      </c>
    </row>
    <row r="464" spans="1:5" x14ac:dyDescent="0.3">
      <c r="A464" t="s">
        <v>8219</v>
      </c>
      <c r="B464">
        <v>62</v>
      </c>
      <c r="D464" t="s">
        <v>8221</v>
      </c>
      <c r="E464">
        <v>8</v>
      </c>
    </row>
    <row r="465" spans="1:5" x14ac:dyDescent="0.3">
      <c r="A465" t="s">
        <v>8219</v>
      </c>
      <c r="B465">
        <v>149</v>
      </c>
      <c r="D465" t="s">
        <v>8221</v>
      </c>
      <c r="E465">
        <v>12</v>
      </c>
    </row>
    <row r="466" spans="1:5" x14ac:dyDescent="0.3">
      <c r="A466" t="s">
        <v>8219</v>
      </c>
      <c r="B466">
        <v>1596</v>
      </c>
      <c r="D466" t="s">
        <v>8221</v>
      </c>
      <c r="E466">
        <v>49</v>
      </c>
    </row>
    <row r="467" spans="1:5" x14ac:dyDescent="0.3">
      <c r="A467" t="s">
        <v>8219</v>
      </c>
      <c r="B467">
        <v>251</v>
      </c>
      <c r="D467" t="s">
        <v>8221</v>
      </c>
      <c r="E467">
        <v>6</v>
      </c>
    </row>
    <row r="468" spans="1:5" x14ac:dyDescent="0.3">
      <c r="A468" t="s">
        <v>8219</v>
      </c>
      <c r="B468">
        <v>274</v>
      </c>
      <c r="D468" t="s">
        <v>8221</v>
      </c>
      <c r="E468">
        <v>16</v>
      </c>
    </row>
    <row r="469" spans="1:5" x14ac:dyDescent="0.3">
      <c r="A469" t="s">
        <v>8219</v>
      </c>
      <c r="B469">
        <v>32</v>
      </c>
      <c r="D469" t="s">
        <v>8221</v>
      </c>
      <c r="E469">
        <v>5</v>
      </c>
    </row>
    <row r="470" spans="1:5" x14ac:dyDescent="0.3">
      <c r="A470" t="s">
        <v>8219</v>
      </c>
      <c r="B470">
        <v>1095</v>
      </c>
      <c r="D470" t="s">
        <v>8221</v>
      </c>
      <c r="E470">
        <v>36</v>
      </c>
    </row>
    <row r="471" spans="1:5" x14ac:dyDescent="0.3">
      <c r="A471" t="s">
        <v>8219</v>
      </c>
      <c r="B471">
        <v>23</v>
      </c>
      <c r="D471" t="s">
        <v>8221</v>
      </c>
      <c r="E471">
        <v>17</v>
      </c>
    </row>
    <row r="472" spans="1:5" x14ac:dyDescent="0.3">
      <c r="A472" t="s">
        <v>8219</v>
      </c>
      <c r="B472">
        <v>205</v>
      </c>
      <c r="D472" t="s">
        <v>8221</v>
      </c>
      <c r="E472">
        <v>7</v>
      </c>
    </row>
    <row r="473" spans="1:5" x14ac:dyDescent="0.3">
      <c r="A473" t="s">
        <v>8219</v>
      </c>
      <c r="B473">
        <v>9</v>
      </c>
      <c r="D473" t="s">
        <v>8221</v>
      </c>
      <c r="E473">
        <v>49</v>
      </c>
    </row>
    <row r="474" spans="1:5" x14ac:dyDescent="0.3">
      <c r="A474" t="s">
        <v>8219</v>
      </c>
      <c r="B474">
        <v>115</v>
      </c>
      <c r="D474" t="s">
        <v>8221</v>
      </c>
      <c r="E474">
        <v>3</v>
      </c>
    </row>
    <row r="475" spans="1:5" x14ac:dyDescent="0.3">
      <c r="A475" t="s">
        <v>8219</v>
      </c>
      <c r="B475">
        <v>112</v>
      </c>
      <c r="D475" t="s">
        <v>8221</v>
      </c>
      <c r="E475">
        <v>40</v>
      </c>
    </row>
    <row r="476" spans="1:5" x14ac:dyDescent="0.3">
      <c r="A476" t="s">
        <v>8219</v>
      </c>
      <c r="B476">
        <v>38</v>
      </c>
      <c r="D476" t="s">
        <v>8221</v>
      </c>
      <c r="E476">
        <v>4</v>
      </c>
    </row>
    <row r="477" spans="1:5" x14ac:dyDescent="0.3">
      <c r="A477" t="s">
        <v>8219</v>
      </c>
      <c r="B477">
        <v>465</v>
      </c>
      <c r="D477" t="s">
        <v>8221</v>
      </c>
      <c r="E477">
        <v>29</v>
      </c>
    </row>
    <row r="478" spans="1:5" x14ac:dyDescent="0.3">
      <c r="A478" t="s">
        <v>8219</v>
      </c>
      <c r="B478">
        <v>158</v>
      </c>
      <c r="D478" t="s">
        <v>8221</v>
      </c>
      <c r="E478">
        <v>29</v>
      </c>
    </row>
    <row r="479" spans="1:5" x14ac:dyDescent="0.3">
      <c r="A479" t="s">
        <v>8219</v>
      </c>
      <c r="B479">
        <v>222</v>
      </c>
      <c r="D479" t="s">
        <v>8221</v>
      </c>
      <c r="E479">
        <v>3</v>
      </c>
    </row>
    <row r="480" spans="1:5" x14ac:dyDescent="0.3">
      <c r="A480" t="s">
        <v>8219</v>
      </c>
      <c r="B480">
        <v>42</v>
      </c>
      <c r="D480" t="s">
        <v>8221</v>
      </c>
      <c r="E480">
        <v>5</v>
      </c>
    </row>
    <row r="481" spans="1:5" x14ac:dyDescent="0.3">
      <c r="A481" t="s">
        <v>8219</v>
      </c>
      <c r="B481">
        <v>36</v>
      </c>
      <c r="D481" t="s">
        <v>8221</v>
      </c>
      <c r="E481">
        <v>135</v>
      </c>
    </row>
    <row r="482" spans="1:5" x14ac:dyDescent="0.3">
      <c r="A482" t="s">
        <v>8219</v>
      </c>
      <c r="B482">
        <v>34</v>
      </c>
      <c r="D482" t="s">
        <v>8221</v>
      </c>
      <c r="E482">
        <v>6</v>
      </c>
    </row>
    <row r="483" spans="1:5" x14ac:dyDescent="0.3">
      <c r="A483" t="s">
        <v>8219</v>
      </c>
      <c r="B483">
        <v>61</v>
      </c>
      <c r="D483" t="s">
        <v>8221</v>
      </c>
      <c r="E483">
        <v>9</v>
      </c>
    </row>
    <row r="484" spans="1:5" x14ac:dyDescent="0.3">
      <c r="A484" t="s">
        <v>8219</v>
      </c>
      <c r="B484">
        <v>61</v>
      </c>
      <c r="D484" t="s">
        <v>8221</v>
      </c>
      <c r="E484">
        <v>16</v>
      </c>
    </row>
    <row r="485" spans="1:5" x14ac:dyDescent="0.3">
      <c r="A485" t="s">
        <v>8219</v>
      </c>
      <c r="B485">
        <v>22</v>
      </c>
      <c r="D485" t="s">
        <v>8221</v>
      </c>
      <c r="E485">
        <v>9</v>
      </c>
    </row>
    <row r="486" spans="1:5" x14ac:dyDescent="0.3">
      <c r="A486" t="s">
        <v>8219</v>
      </c>
      <c r="B486">
        <v>740</v>
      </c>
      <c r="D486" t="s">
        <v>8221</v>
      </c>
      <c r="E486">
        <v>5</v>
      </c>
    </row>
    <row r="487" spans="1:5" x14ac:dyDescent="0.3">
      <c r="A487" t="s">
        <v>8219</v>
      </c>
      <c r="B487">
        <v>205</v>
      </c>
      <c r="D487" t="s">
        <v>8221</v>
      </c>
      <c r="E487">
        <v>22</v>
      </c>
    </row>
    <row r="488" spans="1:5" x14ac:dyDescent="0.3">
      <c r="A488" t="s">
        <v>8219</v>
      </c>
      <c r="B488">
        <v>246</v>
      </c>
      <c r="D488" t="s">
        <v>8221</v>
      </c>
      <c r="E488">
        <v>6</v>
      </c>
    </row>
    <row r="489" spans="1:5" x14ac:dyDescent="0.3">
      <c r="A489" t="s">
        <v>8219</v>
      </c>
      <c r="B489">
        <v>113</v>
      </c>
      <c r="D489" t="s">
        <v>8221</v>
      </c>
      <c r="E489">
        <v>4</v>
      </c>
    </row>
    <row r="490" spans="1:5" x14ac:dyDescent="0.3">
      <c r="A490" t="s">
        <v>8219</v>
      </c>
      <c r="B490">
        <v>21</v>
      </c>
      <c r="D490" t="s">
        <v>8221</v>
      </c>
      <c r="E490">
        <v>7</v>
      </c>
    </row>
    <row r="491" spans="1:5" x14ac:dyDescent="0.3">
      <c r="A491" t="s">
        <v>8219</v>
      </c>
      <c r="B491">
        <v>57</v>
      </c>
      <c r="D491" t="s">
        <v>8221</v>
      </c>
      <c r="E491">
        <v>10</v>
      </c>
    </row>
    <row r="492" spans="1:5" x14ac:dyDescent="0.3">
      <c r="A492" t="s">
        <v>8219</v>
      </c>
      <c r="B492">
        <v>156</v>
      </c>
      <c r="D492" t="s">
        <v>8221</v>
      </c>
      <c r="E492">
        <v>28</v>
      </c>
    </row>
    <row r="493" spans="1:5" x14ac:dyDescent="0.3">
      <c r="A493" t="s">
        <v>8219</v>
      </c>
      <c r="B493">
        <v>283</v>
      </c>
      <c r="D493" t="s">
        <v>8221</v>
      </c>
      <c r="E493">
        <v>3</v>
      </c>
    </row>
    <row r="494" spans="1:5" x14ac:dyDescent="0.3">
      <c r="A494" t="s">
        <v>8219</v>
      </c>
      <c r="B494">
        <v>2</v>
      </c>
      <c r="D494" t="s">
        <v>8221</v>
      </c>
      <c r="E494">
        <v>6</v>
      </c>
    </row>
    <row r="495" spans="1:5" x14ac:dyDescent="0.3">
      <c r="A495" t="s">
        <v>8219</v>
      </c>
      <c r="B495">
        <v>47</v>
      </c>
      <c r="D495" t="s">
        <v>8221</v>
      </c>
      <c r="E495">
        <v>30</v>
      </c>
    </row>
    <row r="496" spans="1:5" x14ac:dyDescent="0.3">
      <c r="A496" t="s">
        <v>8219</v>
      </c>
      <c r="B496">
        <v>76</v>
      </c>
      <c r="D496" t="s">
        <v>8221</v>
      </c>
      <c r="E496">
        <v>7</v>
      </c>
    </row>
    <row r="497" spans="1:5" x14ac:dyDescent="0.3">
      <c r="A497" t="s">
        <v>8219</v>
      </c>
      <c r="B497">
        <v>22</v>
      </c>
      <c r="D497" t="s">
        <v>8221</v>
      </c>
      <c r="E497">
        <v>5</v>
      </c>
    </row>
    <row r="498" spans="1:5" x14ac:dyDescent="0.3">
      <c r="A498" t="s">
        <v>8219</v>
      </c>
      <c r="B498">
        <v>41</v>
      </c>
      <c r="D498" t="s">
        <v>8221</v>
      </c>
      <c r="E498">
        <v>10</v>
      </c>
    </row>
    <row r="499" spans="1:5" x14ac:dyDescent="0.3">
      <c r="A499" t="s">
        <v>8219</v>
      </c>
      <c r="B499">
        <v>1251</v>
      </c>
      <c r="D499" t="s">
        <v>8221</v>
      </c>
      <c r="E499">
        <v>4</v>
      </c>
    </row>
    <row r="500" spans="1:5" x14ac:dyDescent="0.3">
      <c r="A500" t="s">
        <v>8219</v>
      </c>
      <c r="B500">
        <v>375</v>
      </c>
      <c r="D500" t="s">
        <v>8221</v>
      </c>
      <c r="E500">
        <v>9</v>
      </c>
    </row>
    <row r="501" spans="1:5" x14ac:dyDescent="0.3">
      <c r="A501" t="s">
        <v>8219</v>
      </c>
      <c r="B501">
        <v>25</v>
      </c>
      <c r="D501" t="s">
        <v>8221</v>
      </c>
      <c r="E501">
        <v>24</v>
      </c>
    </row>
    <row r="502" spans="1:5" x14ac:dyDescent="0.3">
      <c r="A502" t="s">
        <v>8219</v>
      </c>
      <c r="B502">
        <v>20</v>
      </c>
      <c r="D502" t="s">
        <v>8221</v>
      </c>
      <c r="E502">
        <v>6</v>
      </c>
    </row>
    <row r="503" spans="1:5" x14ac:dyDescent="0.3">
      <c r="A503" t="s">
        <v>8219</v>
      </c>
      <c r="B503">
        <v>59</v>
      </c>
      <c r="D503" t="s">
        <v>8221</v>
      </c>
      <c r="E503">
        <v>311</v>
      </c>
    </row>
    <row r="504" spans="1:5" x14ac:dyDescent="0.3">
      <c r="A504" t="s">
        <v>8219</v>
      </c>
      <c r="B504">
        <v>48</v>
      </c>
      <c r="D504" t="s">
        <v>8221</v>
      </c>
      <c r="E504">
        <v>8</v>
      </c>
    </row>
    <row r="505" spans="1:5" x14ac:dyDescent="0.3">
      <c r="A505" t="s">
        <v>8219</v>
      </c>
      <c r="B505">
        <v>20</v>
      </c>
      <c r="D505" t="s">
        <v>8221</v>
      </c>
      <c r="E505">
        <v>7</v>
      </c>
    </row>
    <row r="506" spans="1:5" x14ac:dyDescent="0.3">
      <c r="A506" t="s">
        <v>8219</v>
      </c>
      <c r="B506">
        <v>44</v>
      </c>
      <c r="D506" t="s">
        <v>8221</v>
      </c>
      <c r="E506">
        <v>2</v>
      </c>
    </row>
    <row r="507" spans="1:5" x14ac:dyDescent="0.3">
      <c r="A507" t="s">
        <v>8219</v>
      </c>
      <c r="B507">
        <v>13</v>
      </c>
      <c r="D507" t="s">
        <v>8221</v>
      </c>
      <c r="E507">
        <v>201</v>
      </c>
    </row>
    <row r="508" spans="1:5" x14ac:dyDescent="0.3">
      <c r="A508" t="s">
        <v>8219</v>
      </c>
      <c r="B508">
        <v>79</v>
      </c>
      <c r="D508" t="s">
        <v>8221</v>
      </c>
      <c r="E508">
        <v>3</v>
      </c>
    </row>
    <row r="509" spans="1:5" x14ac:dyDescent="0.3">
      <c r="A509" t="s">
        <v>8219</v>
      </c>
      <c r="B509">
        <v>27</v>
      </c>
      <c r="D509" t="s">
        <v>8221</v>
      </c>
      <c r="E509">
        <v>3</v>
      </c>
    </row>
    <row r="510" spans="1:5" x14ac:dyDescent="0.3">
      <c r="A510" t="s">
        <v>8219</v>
      </c>
      <c r="B510">
        <v>44</v>
      </c>
      <c r="D510" t="s">
        <v>8221</v>
      </c>
      <c r="E510">
        <v>26</v>
      </c>
    </row>
    <row r="511" spans="1:5" x14ac:dyDescent="0.3">
      <c r="A511" t="s">
        <v>8219</v>
      </c>
      <c r="B511">
        <v>169</v>
      </c>
      <c r="D511" t="s">
        <v>8221</v>
      </c>
      <c r="E511">
        <v>6</v>
      </c>
    </row>
    <row r="512" spans="1:5" x14ac:dyDescent="0.3">
      <c r="A512" t="s">
        <v>8219</v>
      </c>
      <c r="B512">
        <v>43</v>
      </c>
      <c r="D512" t="s">
        <v>8221</v>
      </c>
      <c r="E512">
        <v>60</v>
      </c>
    </row>
    <row r="513" spans="1:5" x14ac:dyDescent="0.3">
      <c r="A513" t="s">
        <v>8219</v>
      </c>
      <c r="B513">
        <v>169</v>
      </c>
      <c r="D513" t="s">
        <v>8221</v>
      </c>
      <c r="E513">
        <v>10</v>
      </c>
    </row>
    <row r="514" spans="1:5" x14ac:dyDescent="0.3">
      <c r="A514" t="s">
        <v>8219</v>
      </c>
      <c r="B514">
        <v>32</v>
      </c>
      <c r="D514" t="s">
        <v>8221</v>
      </c>
      <c r="E514">
        <v>30</v>
      </c>
    </row>
    <row r="515" spans="1:5" x14ac:dyDescent="0.3">
      <c r="A515" t="s">
        <v>8219</v>
      </c>
      <c r="B515">
        <v>49</v>
      </c>
      <c r="D515" t="s">
        <v>8221</v>
      </c>
      <c r="E515">
        <v>3</v>
      </c>
    </row>
    <row r="516" spans="1:5" x14ac:dyDescent="0.3">
      <c r="A516" t="s">
        <v>8219</v>
      </c>
      <c r="B516">
        <v>1107</v>
      </c>
      <c r="D516" t="s">
        <v>8221</v>
      </c>
      <c r="E516">
        <v>23</v>
      </c>
    </row>
    <row r="517" spans="1:5" x14ac:dyDescent="0.3">
      <c r="A517" t="s">
        <v>8219</v>
      </c>
      <c r="B517">
        <v>577</v>
      </c>
      <c r="D517" t="s">
        <v>8221</v>
      </c>
      <c r="E517">
        <v>19</v>
      </c>
    </row>
    <row r="518" spans="1:5" x14ac:dyDescent="0.3">
      <c r="A518" t="s">
        <v>8219</v>
      </c>
      <c r="B518">
        <v>23</v>
      </c>
      <c r="D518" t="s">
        <v>8221</v>
      </c>
      <c r="E518">
        <v>21</v>
      </c>
    </row>
    <row r="519" spans="1:5" x14ac:dyDescent="0.3">
      <c r="A519" t="s">
        <v>8219</v>
      </c>
      <c r="B519">
        <v>27</v>
      </c>
      <c r="D519" t="s">
        <v>8221</v>
      </c>
      <c r="E519">
        <v>2</v>
      </c>
    </row>
    <row r="520" spans="1:5" x14ac:dyDescent="0.3">
      <c r="A520" t="s">
        <v>8219</v>
      </c>
      <c r="B520">
        <v>207</v>
      </c>
      <c r="D520" t="s">
        <v>8221</v>
      </c>
      <c r="E520">
        <v>4</v>
      </c>
    </row>
    <row r="521" spans="1:5" x14ac:dyDescent="0.3">
      <c r="A521" t="s">
        <v>8219</v>
      </c>
      <c r="B521">
        <v>78</v>
      </c>
      <c r="D521" t="s">
        <v>8221</v>
      </c>
      <c r="E521">
        <v>2</v>
      </c>
    </row>
    <row r="522" spans="1:5" x14ac:dyDescent="0.3">
      <c r="A522" t="s">
        <v>8219</v>
      </c>
      <c r="B522">
        <v>22</v>
      </c>
      <c r="D522" t="s">
        <v>8221</v>
      </c>
      <c r="E522">
        <v>19</v>
      </c>
    </row>
    <row r="523" spans="1:5" x14ac:dyDescent="0.3">
      <c r="A523" t="s">
        <v>8219</v>
      </c>
      <c r="B523">
        <v>55</v>
      </c>
      <c r="D523" t="s">
        <v>8221</v>
      </c>
      <c r="E523">
        <v>9</v>
      </c>
    </row>
    <row r="524" spans="1:5" x14ac:dyDescent="0.3">
      <c r="A524" t="s">
        <v>8219</v>
      </c>
      <c r="B524">
        <v>34</v>
      </c>
      <c r="D524" t="s">
        <v>8221</v>
      </c>
      <c r="E524">
        <v>12</v>
      </c>
    </row>
    <row r="525" spans="1:5" x14ac:dyDescent="0.3">
      <c r="A525" t="s">
        <v>8219</v>
      </c>
      <c r="B525">
        <v>176</v>
      </c>
      <c r="D525" t="s">
        <v>8221</v>
      </c>
      <c r="E525">
        <v>15</v>
      </c>
    </row>
    <row r="526" spans="1:5" x14ac:dyDescent="0.3">
      <c r="A526" t="s">
        <v>8219</v>
      </c>
      <c r="B526">
        <v>3</v>
      </c>
      <c r="D526" t="s">
        <v>8221</v>
      </c>
      <c r="E526">
        <v>3</v>
      </c>
    </row>
    <row r="527" spans="1:5" x14ac:dyDescent="0.3">
      <c r="A527" t="s">
        <v>8219</v>
      </c>
      <c r="B527">
        <v>10</v>
      </c>
      <c r="D527" t="s">
        <v>8221</v>
      </c>
      <c r="E527">
        <v>7</v>
      </c>
    </row>
    <row r="528" spans="1:5" x14ac:dyDescent="0.3">
      <c r="A528" t="s">
        <v>8219</v>
      </c>
      <c r="B528">
        <v>82</v>
      </c>
      <c r="D528" t="s">
        <v>8221</v>
      </c>
      <c r="E528">
        <v>93</v>
      </c>
    </row>
    <row r="529" spans="1:5" x14ac:dyDescent="0.3">
      <c r="A529" t="s">
        <v>8219</v>
      </c>
      <c r="B529">
        <v>52</v>
      </c>
      <c r="D529" t="s">
        <v>8221</v>
      </c>
      <c r="E529">
        <v>38</v>
      </c>
    </row>
    <row r="530" spans="1:5" x14ac:dyDescent="0.3">
      <c r="A530" t="s">
        <v>8219</v>
      </c>
      <c r="B530">
        <v>67</v>
      </c>
      <c r="D530" t="s">
        <v>8221</v>
      </c>
      <c r="E530">
        <v>13</v>
      </c>
    </row>
    <row r="531" spans="1:5" x14ac:dyDescent="0.3">
      <c r="A531" t="s">
        <v>8219</v>
      </c>
      <c r="B531">
        <v>275</v>
      </c>
      <c r="D531" t="s">
        <v>8221</v>
      </c>
      <c r="E531">
        <v>8</v>
      </c>
    </row>
    <row r="532" spans="1:5" x14ac:dyDescent="0.3">
      <c r="A532" t="s">
        <v>8219</v>
      </c>
      <c r="B532">
        <v>23</v>
      </c>
      <c r="D532" t="s">
        <v>8221</v>
      </c>
      <c r="E532">
        <v>7</v>
      </c>
    </row>
    <row r="533" spans="1:5" x14ac:dyDescent="0.3">
      <c r="A533" t="s">
        <v>8219</v>
      </c>
      <c r="B533">
        <v>12</v>
      </c>
      <c r="D533" t="s">
        <v>8221</v>
      </c>
      <c r="E533">
        <v>10</v>
      </c>
    </row>
    <row r="534" spans="1:5" x14ac:dyDescent="0.3">
      <c r="A534" t="s">
        <v>8219</v>
      </c>
      <c r="B534">
        <v>452</v>
      </c>
      <c r="D534" t="s">
        <v>8221</v>
      </c>
      <c r="E534">
        <v>3</v>
      </c>
    </row>
    <row r="535" spans="1:5" x14ac:dyDescent="0.3">
      <c r="A535" t="s">
        <v>8219</v>
      </c>
      <c r="B535">
        <v>336</v>
      </c>
      <c r="D535" t="s">
        <v>8221</v>
      </c>
      <c r="E535">
        <v>1</v>
      </c>
    </row>
    <row r="536" spans="1:5" x14ac:dyDescent="0.3">
      <c r="A536" t="s">
        <v>8219</v>
      </c>
      <c r="B536">
        <v>859</v>
      </c>
      <c r="D536" t="s">
        <v>8221</v>
      </c>
      <c r="E536">
        <v>3</v>
      </c>
    </row>
    <row r="537" spans="1:5" x14ac:dyDescent="0.3">
      <c r="A537" t="s">
        <v>8219</v>
      </c>
      <c r="B537">
        <v>117</v>
      </c>
      <c r="D537" t="s">
        <v>8221</v>
      </c>
      <c r="E537">
        <v>56</v>
      </c>
    </row>
    <row r="538" spans="1:5" x14ac:dyDescent="0.3">
      <c r="A538" t="s">
        <v>8219</v>
      </c>
      <c r="B538">
        <v>46</v>
      </c>
      <c r="D538" t="s">
        <v>8221</v>
      </c>
      <c r="E538">
        <v>12</v>
      </c>
    </row>
    <row r="539" spans="1:5" x14ac:dyDescent="0.3">
      <c r="A539" t="s">
        <v>8219</v>
      </c>
      <c r="B539">
        <v>9</v>
      </c>
      <c r="D539" t="s">
        <v>8221</v>
      </c>
      <c r="E539">
        <v>9</v>
      </c>
    </row>
    <row r="540" spans="1:5" x14ac:dyDescent="0.3">
      <c r="A540" t="s">
        <v>8219</v>
      </c>
      <c r="B540">
        <v>95</v>
      </c>
      <c r="D540" t="s">
        <v>8221</v>
      </c>
      <c r="E540">
        <v>3</v>
      </c>
    </row>
    <row r="541" spans="1:5" x14ac:dyDescent="0.3">
      <c r="A541" t="s">
        <v>8219</v>
      </c>
      <c r="B541">
        <v>80</v>
      </c>
      <c r="D541" t="s">
        <v>8221</v>
      </c>
      <c r="E541">
        <v>5</v>
      </c>
    </row>
    <row r="542" spans="1:5" x14ac:dyDescent="0.3">
      <c r="A542" t="s">
        <v>8219</v>
      </c>
      <c r="B542">
        <v>17</v>
      </c>
      <c r="D542" t="s">
        <v>8221</v>
      </c>
      <c r="E542">
        <v>5</v>
      </c>
    </row>
    <row r="543" spans="1:5" x14ac:dyDescent="0.3">
      <c r="A543" t="s">
        <v>8219</v>
      </c>
      <c r="B543">
        <v>38</v>
      </c>
      <c r="D543" t="s">
        <v>8221</v>
      </c>
      <c r="E543">
        <v>24</v>
      </c>
    </row>
    <row r="544" spans="1:5" x14ac:dyDescent="0.3">
      <c r="A544" t="s">
        <v>8219</v>
      </c>
      <c r="B544">
        <v>34</v>
      </c>
      <c r="D544" t="s">
        <v>8221</v>
      </c>
      <c r="E544">
        <v>22</v>
      </c>
    </row>
    <row r="545" spans="1:5" x14ac:dyDescent="0.3">
      <c r="A545" t="s">
        <v>8219</v>
      </c>
      <c r="B545">
        <v>209</v>
      </c>
      <c r="D545" t="s">
        <v>8221</v>
      </c>
      <c r="E545">
        <v>4</v>
      </c>
    </row>
    <row r="546" spans="1:5" x14ac:dyDescent="0.3">
      <c r="A546" t="s">
        <v>8219</v>
      </c>
      <c r="B546">
        <v>141</v>
      </c>
      <c r="D546" t="s">
        <v>8221</v>
      </c>
      <c r="E546">
        <v>9</v>
      </c>
    </row>
    <row r="547" spans="1:5" x14ac:dyDescent="0.3">
      <c r="A547" t="s">
        <v>8219</v>
      </c>
      <c r="B547">
        <v>17</v>
      </c>
      <c r="D547" t="s">
        <v>8221</v>
      </c>
      <c r="E547">
        <v>12</v>
      </c>
    </row>
    <row r="548" spans="1:5" x14ac:dyDescent="0.3">
      <c r="A548" t="s">
        <v>8219</v>
      </c>
      <c r="B548">
        <v>82</v>
      </c>
      <c r="D548" t="s">
        <v>8221</v>
      </c>
      <c r="E548">
        <v>12</v>
      </c>
    </row>
    <row r="549" spans="1:5" x14ac:dyDescent="0.3">
      <c r="A549" t="s">
        <v>8219</v>
      </c>
      <c r="B549">
        <v>34</v>
      </c>
      <c r="D549" t="s">
        <v>8221</v>
      </c>
      <c r="E549">
        <v>28</v>
      </c>
    </row>
    <row r="550" spans="1:5" x14ac:dyDescent="0.3">
      <c r="A550" t="s">
        <v>8219</v>
      </c>
      <c r="B550">
        <v>79</v>
      </c>
      <c r="D550" t="s">
        <v>8221</v>
      </c>
      <c r="E550">
        <v>94</v>
      </c>
    </row>
    <row r="551" spans="1:5" x14ac:dyDescent="0.3">
      <c r="A551" t="s">
        <v>8219</v>
      </c>
      <c r="B551">
        <v>71</v>
      </c>
      <c r="D551" t="s">
        <v>8221</v>
      </c>
      <c r="E551">
        <v>10</v>
      </c>
    </row>
    <row r="552" spans="1:5" x14ac:dyDescent="0.3">
      <c r="A552" t="s">
        <v>8219</v>
      </c>
      <c r="B552">
        <v>23</v>
      </c>
      <c r="D552" t="s">
        <v>8221</v>
      </c>
      <c r="E552">
        <v>1</v>
      </c>
    </row>
    <row r="553" spans="1:5" x14ac:dyDescent="0.3">
      <c r="A553" t="s">
        <v>8219</v>
      </c>
      <c r="B553">
        <v>42</v>
      </c>
      <c r="D553" t="s">
        <v>8221</v>
      </c>
      <c r="E553">
        <v>1</v>
      </c>
    </row>
    <row r="554" spans="1:5" x14ac:dyDescent="0.3">
      <c r="A554" t="s">
        <v>8219</v>
      </c>
      <c r="B554">
        <v>182</v>
      </c>
      <c r="D554" t="s">
        <v>8221</v>
      </c>
      <c r="E554">
        <v>3</v>
      </c>
    </row>
    <row r="555" spans="1:5" x14ac:dyDescent="0.3">
      <c r="A555" t="s">
        <v>8219</v>
      </c>
      <c r="B555">
        <v>15</v>
      </c>
      <c r="D555" t="s">
        <v>8221</v>
      </c>
      <c r="E555">
        <v>1</v>
      </c>
    </row>
    <row r="556" spans="1:5" x14ac:dyDescent="0.3">
      <c r="A556" t="s">
        <v>8219</v>
      </c>
      <c r="B556">
        <v>38</v>
      </c>
      <c r="D556" t="s">
        <v>8221</v>
      </c>
      <c r="E556">
        <v>4</v>
      </c>
    </row>
    <row r="557" spans="1:5" x14ac:dyDescent="0.3">
      <c r="A557" t="s">
        <v>8219</v>
      </c>
      <c r="B557">
        <v>27</v>
      </c>
      <c r="D557" t="s">
        <v>8221</v>
      </c>
      <c r="E557">
        <v>3</v>
      </c>
    </row>
    <row r="558" spans="1:5" x14ac:dyDescent="0.3">
      <c r="A558" t="s">
        <v>8219</v>
      </c>
      <c r="B558">
        <v>78</v>
      </c>
      <c r="D558" t="s">
        <v>8221</v>
      </c>
      <c r="E558">
        <v>1</v>
      </c>
    </row>
    <row r="559" spans="1:5" x14ac:dyDescent="0.3">
      <c r="A559" t="s">
        <v>8219</v>
      </c>
      <c r="B559">
        <v>26</v>
      </c>
      <c r="D559" t="s">
        <v>8221</v>
      </c>
      <c r="E559">
        <v>1</v>
      </c>
    </row>
    <row r="560" spans="1:5" x14ac:dyDescent="0.3">
      <c r="A560" t="s">
        <v>8219</v>
      </c>
      <c r="B560">
        <v>34</v>
      </c>
      <c r="D560" t="s">
        <v>8221</v>
      </c>
      <c r="E560">
        <v>4</v>
      </c>
    </row>
    <row r="561" spans="1:5" x14ac:dyDescent="0.3">
      <c r="A561" t="s">
        <v>8219</v>
      </c>
      <c r="B561">
        <v>27</v>
      </c>
      <c r="D561" t="s">
        <v>8221</v>
      </c>
      <c r="E561">
        <v>2</v>
      </c>
    </row>
    <row r="562" spans="1:5" x14ac:dyDescent="0.3">
      <c r="A562" t="s">
        <v>8219</v>
      </c>
      <c r="B562">
        <v>379</v>
      </c>
      <c r="D562" t="s">
        <v>8221</v>
      </c>
      <c r="E562">
        <v>1</v>
      </c>
    </row>
    <row r="563" spans="1:5" x14ac:dyDescent="0.3">
      <c r="A563" t="s">
        <v>8219</v>
      </c>
      <c r="B563">
        <v>88</v>
      </c>
      <c r="D563" t="s">
        <v>8221</v>
      </c>
      <c r="E563">
        <v>15</v>
      </c>
    </row>
    <row r="564" spans="1:5" x14ac:dyDescent="0.3">
      <c r="A564" t="s">
        <v>8219</v>
      </c>
      <c r="B564">
        <v>227</v>
      </c>
      <c r="D564" t="s">
        <v>8221</v>
      </c>
      <c r="E564">
        <v>37</v>
      </c>
    </row>
    <row r="565" spans="1:5" x14ac:dyDescent="0.3">
      <c r="A565" t="s">
        <v>8219</v>
      </c>
      <c r="B565">
        <v>20</v>
      </c>
      <c r="D565" t="s">
        <v>8221</v>
      </c>
      <c r="E565">
        <v>17</v>
      </c>
    </row>
    <row r="566" spans="1:5" x14ac:dyDescent="0.3">
      <c r="A566" t="s">
        <v>8219</v>
      </c>
      <c r="B566">
        <v>51</v>
      </c>
      <c r="D566" t="s">
        <v>8221</v>
      </c>
      <c r="E566">
        <v>6</v>
      </c>
    </row>
    <row r="567" spans="1:5" x14ac:dyDescent="0.3">
      <c r="A567" t="s">
        <v>8219</v>
      </c>
      <c r="B567">
        <v>38</v>
      </c>
      <c r="D567" t="s">
        <v>8221</v>
      </c>
      <c r="E567">
        <v>4</v>
      </c>
    </row>
    <row r="568" spans="1:5" x14ac:dyDescent="0.3">
      <c r="A568" t="s">
        <v>8219</v>
      </c>
      <c r="B568">
        <v>284</v>
      </c>
      <c r="D568" t="s">
        <v>8221</v>
      </c>
      <c r="E568">
        <v>8</v>
      </c>
    </row>
    <row r="569" spans="1:5" x14ac:dyDescent="0.3">
      <c r="A569" t="s">
        <v>8219</v>
      </c>
      <c r="B569">
        <v>104</v>
      </c>
      <c r="D569" t="s">
        <v>8221</v>
      </c>
      <c r="E569">
        <v>8</v>
      </c>
    </row>
    <row r="570" spans="1:5" x14ac:dyDescent="0.3">
      <c r="A570" t="s">
        <v>8219</v>
      </c>
      <c r="B570">
        <v>26</v>
      </c>
      <c r="D570" t="s">
        <v>8221</v>
      </c>
      <c r="E570">
        <v>9</v>
      </c>
    </row>
    <row r="571" spans="1:5" x14ac:dyDescent="0.3">
      <c r="A571" t="s">
        <v>8219</v>
      </c>
      <c r="B571">
        <v>24</v>
      </c>
      <c r="D571" t="s">
        <v>8221</v>
      </c>
      <c r="E571">
        <v>5</v>
      </c>
    </row>
    <row r="572" spans="1:5" x14ac:dyDescent="0.3">
      <c r="A572" t="s">
        <v>8219</v>
      </c>
      <c r="B572">
        <v>170</v>
      </c>
      <c r="D572" t="s">
        <v>8221</v>
      </c>
      <c r="E572">
        <v>6</v>
      </c>
    </row>
    <row r="573" spans="1:5" x14ac:dyDescent="0.3">
      <c r="A573" t="s">
        <v>8219</v>
      </c>
      <c r="B573">
        <v>13</v>
      </c>
      <c r="D573" t="s">
        <v>8221</v>
      </c>
      <c r="E573">
        <v>13</v>
      </c>
    </row>
    <row r="574" spans="1:5" x14ac:dyDescent="0.3">
      <c r="A574" t="s">
        <v>8219</v>
      </c>
      <c r="B574">
        <v>57</v>
      </c>
      <c r="D574" t="s">
        <v>8221</v>
      </c>
      <c r="E574">
        <v>3</v>
      </c>
    </row>
    <row r="575" spans="1:5" x14ac:dyDescent="0.3">
      <c r="A575" t="s">
        <v>8219</v>
      </c>
      <c r="B575">
        <v>874</v>
      </c>
      <c r="D575" t="s">
        <v>8221</v>
      </c>
      <c r="E575">
        <v>4</v>
      </c>
    </row>
    <row r="576" spans="1:5" x14ac:dyDescent="0.3">
      <c r="A576" t="s">
        <v>8219</v>
      </c>
      <c r="B576">
        <v>112</v>
      </c>
      <c r="D576" t="s">
        <v>8221</v>
      </c>
      <c r="E576">
        <v>22</v>
      </c>
    </row>
    <row r="577" spans="1:5" x14ac:dyDescent="0.3">
      <c r="A577" t="s">
        <v>8219</v>
      </c>
      <c r="B577">
        <v>18</v>
      </c>
      <c r="D577" t="s">
        <v>8221</v>
      </c>
      <c r="E577">
        <v>3</v>
      </c>
    </row>
    <row r="578" spans="1:5" x14ac:dyDescent="0.3">
      <c r="A578" t="s">
        <v>8219</v>
      </c>
      <c r="B578">
        <v>17</v>
      </c>
      <c r="D578" t="s">
        <v>8221</v>
      </c>
      <c r="E578">
        <v>13</v>
      </c>
    </row>
    <row r="579" spans="1:5" x14ac:dyDescent="0.3">
      <c r="A579" t="s">
        <v>8219</v>
      </c>
      <c r="B579">
        <v>480</v>
      </c>
      <c r="D579" t="s">
        <v>8221</v>
      </c>
      <c r="E579">
        <v>25</v>
      </c>
    </row>
    <row r="580" spans="1:5" x14ac:dyDescent="0.3">
      <c r="A580" t="s">
        <v>8219</v>
      </c>
      <c r="B580">
        <v>54</v>
      </c>
      <c r="D580" t="s">
        <v>8221</v>
      </c>
      <c r="E580">
        <v>3</v>
      </c>
    </row>
    <row r="581" spans="1:5" x14ac:dyDescent="0.3">
      <c r="A581" t="s">
        <v>8219</v>
      </c>
      <c r="B581">
        <v>62</v>
      </c>
      <c r="D581" t="s">
        <v>8221</v>
      </c>
      <c r="E581">
        <v>3</v>
      </c>
    </row>
    <row r="582" spans="1:5" x14ac:dyDescent="0.3">
      <c r="A582" t="s">
        <v>8219</v>
      </c>
      <c r="B582">
        <v>38</v>
      </c>
      <c r="D582" t="s">
        <v>8221</v>
      </c>
      <c r="E582">
        <v>5</v>
      </c>
    </row>
    <row r="583" spans="1:5" x14ac:dyDescent="0.3">
      <c r="A583" t="s">
        <v>8219</v>
      </c>
      <c r="B583">
        <v>75</v>
      </c>
      <c r="D583" t="s">
        <v>8221</v>
      </c>
      <c r="E583">
        <v>9</v>
      </c>
    </row>
    <row r="584" spans="1:5" x14ac:dyDescent="0.3">
      <c r="A584" t="s">
        <v>8219</v>
      </c>
      <c r="B584">
        <v>211</v>
      </c>
      <c r="D584" t="s">
        <v>8221</v>
      </c>
      <c r="E584">
        <v>16</v>
      </c>
    </row>
    <row r="585" spans="1:5" x14ac:dyDescent="0.3">
      <c r="A585" t="s">
        <v>8219</v>
      </c>
      <c r="B585">
        <v>42</v>
      </c>
      <c r="D585" t="s">
        <v>8221</v>
      </c>
      <c r="E585">
        <v>13</v>
      </c>
    </row>
    <row r="586" spans="1:5" x14ac:dyDescent="0.3">
      <c r="A586" t="s">
        <v>8219</v>
      </c>
      <c r="B586">
        <v>15</v>
      </c>
      <c r="D586" t="s">
        <v>8221</v>
      </c>
      <c r="E586">
        <v>18</v>
      </c>
    </row>
    <row r="587" spans="1:5" x14ac:dyDescent="0.3">
      <c r="A587" t="s">
        <v>8219</v>
      </c>
      <c r="B587">
        <v>454</v>
      </c>
      <c r="D587" t="s">
        <v>8221</v>
      </c>
      <c r="E587">
        <v>37</v>
      </c>
    </row>
    <row r="588" spans="1:5" x14ac:dyDescent="0.3">
      <c r="A588" t="s">
        <v>8219</v>
      </c>
      <c r="B588">
        <v>52</v>
      </c>
      <c r="D588" t="s">
        <v>8221</v>
      </c>
      <c r="E588">
        <v>7</v>
      </c>
    </row>
    <row r="589" spans="1:5" x14ac:dyDescent="0.3">
      <c r="A589" t="s">
        <v>8219</v>
      </c>
      <c r="B589">
        <v>70</v>
      </c>
      <c r="D589" t="s">
        <v>8221</v>
      </c>
      <c r="E589">
        <v>12</v>
      </c>
    </row>
    <row r="590" spans="1:5" x14ac:dyDescent="0.3">
      <c r="A590" t="s">
        <v>8219</v>
      </c>
      <c r="B590">
        <v>19</v>
      </c>
      <c r="D590" t="s">
        <v>8221</v>
      </c>
      <c r="E590">
        <v>4</v>
      </c>
    </row>
    <row r="591" spans="1:5" x14ac:dyDescent="0.3">
      <c r="A591" t="s">
        <v>8219</v>
      </c>
      <c r="B591">
        <v>16</v>
      </c>
      <c r="D591" t="s">
        <v>8221</v>
      </c>
      <c r="E591">
        <v>3</v>
      </c>
    </row>
    <row r="592" spans="1:5" x14ac:dyDescent="0.3">
      <c r="A592" t="s">
        <v>8219</v>
      </c>
      <c r="B592">
        <v>14</v>
      </c>
      <c r="D592" t="s">
        <v>8221</v>
      </c>
      <c r="E592">
        <v>4</v>
      </c>
    </row>
    <row r="593" spans="1:5" x14ac:dyDescent="0.3">
      <c r="A593" t="s">
        <v>8219</v>
      </c>
      <c r="B593">
        <v>42</v>
      </c>
      <c r="D593" t="s">
        <v>8221</v>
      </c>
      <c r="E593">
        <v>4</v>
      </c>
    </row>
    <row r="594" spans="1:5" x14ac:dyDescent="0.3">
      <c r="A594" t="s">
        <v>8219</v>
      </c>
      <c r="B594">
        <v>23</v>
      </c>
      <c r="D594" t="s">
        <v>8221</v>
      </c>
      <c r="E594">
        <v>7</v>
      </c>
    </row>
    <row r="595" spans="1:5" x14ac:dyDescent="0.3">
      <c r="A595" t="s">
        <v>8219</v>
      </c>
      <c r="B595">
        <v>55</v>
      </c>
      <c r="D595" t="s">
        <v>8221</v>
      </c>
      <c r="E595">
        <v>3</v>
      </c>
    </row>
    <row r="596" spans="1:5" x14ac:dyDescent="0.3">
      <c r="A596" t="s">
        <v>8219</v>
      </c>
      <c r="B596">
        <v>13</v>
      </c>
      <c r="D596" t="s">
        <v>8221</v>
      </c>
      <c r="E596">
        <v>4</v>
      </c>
    </row>
    <row r="597" spans="1:5" x14ac:dyDescent="0.3">
      <c r="A597" t="s">
        <v>8219</v>
      </c>
      <c r="B597">
        <v>25</v>
      </c>
      <c r="D597" t="s">
        <v>8221</v>
      </c>
      <c r="E597">
        <v>4</v>
      </c>
    </row>
    <row r="598" spans="1:5" x14ac:dyDescent="0.3">
      <c r="A598" t="s">
        <v>8219</v>
      </c>
      <c r="B598">
        <v>665</v>
      </c>
      <c r="D598" t="s">
        <v>8221</v>
      </c>
      <c r="E598">
        <v>16</v>
      </c>
    </row>
    <row r="599" spans="1:5" x14ac:dyDescent="0.3">
      <c r="A599" t="s">
        <v>8219</v>
      </c>
      <c r="B599">
        <v>25</v>
      </c>
      <c r="D599" t="s">
        <v>8221</v>
      </c>
      <c r="E599">
        <v>3</v>
      </c>
    </row>
    <row r="600" spans="1:5" x14ac:dyDescent="0.3">
      <c r="A600" t="s">
        <v>8219</v>
      </c>
      <c r="B600">
        <v>31</v>
      </c>
      <c r="D600" t="s">
        <v>8221</v>
      </c>
      <c r="E600">
        <v>1</v>
      </c>
    </row>
    <row r="601" spans="1:5" x14ac:dyDescent="0.3">
      <c r="A601" t="s">
        <v>8219</v>
      </c>
      <c r="B601">
        <v>651</v>
      </c>
      <c r="D601" t="s">
        <v>8221</v>
      </c>
      <c r="E601">
        <v>1</v>
      </c>
    </row>
    <row r="602" spans="1:5" x14ac:dyDescent="0.3">
      <c r="A602" t="s">
        <v>8219</v>
      </c>
      <c r="B602">
        <v>73</v>
      </c>
      <c r="D602" t="s">
        <v>8221</v>
      </c>
      <c r="E602">
        <v>14</v>
      </c>
    </row>
    <row r="603" spans="1:5" x14ac:dyDescent="0.3">
      <c r="A603" t="s">
        <v>8219</v>
      </c>
      <c r="B603">
        <v>64</v>
      </c>
      <c r="D603" t="s">
        <v>8221</v>
      </c>
      <c r="E603">
        <v>13</v>
      </c>
    </row>
    <row r="604" spans="1:5" x14ac:dyDescent="0.3">
      <c r="A604" t="s">
        <v>8219</v>
      </c>
      <c r="B604">
        <v>11</v>
      </c>
      <c r="D604" t="s">
        <v>8221</v>
      </c>
      <c r="E604">
        <v>3</v>
      </c>
    </row>
    <row r="605" spans="1:5" x14ac:dyDescent="0.3">
      <c r="A605" t="s">
        <v>8219</v>
      </c>
      <c r="B605">
        <v>110</v>
      </c>
      <c r="D605" t="s">
        <v>8221</v>
      </c>
      <c r="E605">
        <v>8</v>
      </c>
    </row>
    <row r="606" spans="1:5" x14ac:dyDescent="0.3">
      <c r="A606" t="s">
        <v>8219</v>
      </c>
      <c r="B606">
        <v>63</v>
      </c>
      <c r="D606" t="s">
        <v>8221</v>
      </c>
      <c r="E606">
        <v>19</v>
      </c>
    </row>
    <row r="607" spans="1:5" x14ac:dyDescent="0.3">
      <c r="A607" t="s">
        <v>8219</v>
      </c>
      <c r="B607">
        <v>107</v>
      </c>
      <c r="D607" t="s">
        <v>8221</v>
      </c>
      <c r="E607">
        <v>17</v>
      </c>
    </row>
    <row r="608" spans="1:5" x14ac:dyDescent="0.3">
      <c r="A608" t="s">
        <v>8219</v>
      </c>
      <c r="B608">
        <v>44</v>
      </c>
      <c r="D608" t="s">
        <v>8221</v>
      </c>
      <c r="E608">
        <v>4</v>
      </c>
    </row>
    <row r="609" spans="1:5" x14ac:dyDescent="0.3">
      <c r="A609" t="s">
        <v>8219</v>
      </c>
      <c r="B609">
        <v>265</v>
      </c>
      <c r="D609" t="s">
        <v>8221</v>
      </c>
      <c r="E609">
        <v>4</v>
      </c>
    </row>
    <row r="610" spans="1:5" x14ac:dyDescent="0.3">
      <c r="A610" t="s">
        <v>8219</v>
      </c>
      <c r="B610">
        <v>153</v>
      </c>
      <c r="D610" t="s">
        <v>8221</v>
      </c>
      <c r="E610">
        <v>15</v>
      </c>
    </row>
    <row r="611" spans="1:5" x14ac:dyDescent="0.3">
      <c r="A611" t="s">
        <v>8219</v>
      </c>
      <c r="B611">
        <v>18</v>
      </c>
      <c r="D611" t="s">
        <v>8221</v>
      </c>
      <c r="E611">
        <v>27</v>
      </c>
    </row>
    <row r="612" spans="1:5" x14ac:dyDescent="0.3">
      <c r="A612" t="s">
        <v>8219</v>
      </c>
      <c r="B612">
        <v>942</v>
      </c>
      <c r="D612" t="s">
        <v>8221</v>
      </c>
      <c r="E612">
        <v>4</v>
      </c>
    </row>
    <row r="613" spans="1:5" x14ac:dyDescent="0.3">
      <c r="A613" t="s">
        <v>8219</v>
      </c>
      <c r="B613">
        <v>27</v>
      </c>
      <c r="D613" t="s">
        <v>8221</v>
      </c>
      <c r="E613">
        <v>6</v>
      </c>
    </row>
    <row r="614" spans="1:5" x14ac:dyDescent="0.3">
      <c r="A614" t="s">
        <v>8219</v>
      </c>
      <c r="B614">
        <v>56</v>
      </c>
      <c r="D614" t="s">
        <v>8221</v>
      </c>
      <c r="E614">
        <v>3</v>
      </c>
    </row>
    <row r="615" spans="1:5" x14ac:dyDescent="0.3">
      <c r="A615" t="s">
        <v>8219</v>
      </c>
      <c r="B615">
        <v>25</v>
      </c>
      <c r="D615" t="s">
        <v>8221</v>
      </c>
      <c r="E615">
        <v>11</v>
      </c>
    </row>
    <row r="616" spans="1:5" x14ac:dyDescent="0.3">
      <c r="A616" t="s">
        <v>8219</v>
      </c>
      <c r="B616">
        <v>848</v>
      </c>
      <c r="D616" t="s">
        <v>8221</v>
      </c>
      <c r="E616">
        <v>9</v>
      </c>
    </row>
    <row r="617" spans="1:5" x14ac:dyDescent="0.3">
      <c r="A617" t="s">
        <v>8219</v>
      </c>
      <c r="B617">
        <v>165</v>
      </c>
      <c r="D617" t="s">
        <v>8221</v>
      </c>
      <c r="E617">
        <v>12</v>
      </c>
    </row>
    <row r="618" spans="1:5" x14ac:dyDescent="0.3">
      <c r="A618" t="s">
        <v>8219</v>
      </c>
      <c r="B618">
        <v>320</v>
      </c>
      <c r="D618" t="s">
        <v>8221</v>
      </c>
      <c r="E618">
        <v>2</v>
      </c>
    </row>
    <row r="619" spans="1:5" x14ac:dyDescent="0.3">
      <c r="A619" t="s">
        <v>8219</v>
      </c>
      <c r="B619">
        <v>21</v>
      </c>
      <c r="D619" t="s">
        <v>8221</v>
      </c>
      <c r="E619">
        <v>148</v>
      </c>
    </row>
    <row r="620" spans="1:5" x14ac:dyDescent="0.3">
      <c r="A620" t="s">
        <v>8219</v>
      </c>
      <c r="B620">
        <v>143</v>
      </c>
      <c r="D620" t="s">
        <v>8221</v>
      </c>
      <c r="E620">
        <v>2</v>
      </c>
    </row>
    <row r="621" spans="1:5" x14ac:dyDescent="0.3">
      <c r="A621" t="s">
        <v>8219</v>
      </c>
      <c r="B621">
        <v>163</v>
      </c>
      <c r="D621" t="s">
        <v>8221</v>
      </c>
      <c r="E621">
        <v>2</v>
      </c>
    </row>
    <row r="622" spans="1:5" x14ac:dyDescent="0.3">
      <c r="A622" t="s">
        <v>8219</v>
      </c>
      <c r="B622">
        <v>48</v>
      </c>
      <c r="D622" t="s">
        <v>8221</v>
      </c>
      <c r="E622">
        <v>16</v>
      </c>
    </row>
    <row r="623" spans="1:5" x14ac:dyDescent="0.3">
      <c r="A623" t="s">
        <v>8219</v>
      </c>
      <c r="B623">
        <v>26</v>
      </c>
      <c r="D623" t="s">
        <v>8221</v>
      </c>
      <c r="E623">
        <v>1</v>
      </c>
    </row>
    <row r="624" spans="1:5" x14ac:dyDescent="0.3">
      <c r="A624" t="s">
        <v>8219</v>
      </c>
      <c r="B624">
        <v>74</v>
      </c>
      <c r="D624" t="s">
        <v>8221</v>
      </c>
      <c r="E624">
        <v>2</v>
      </c>
    </row>
    <row r="625" spans="1:5" x14ac:dyDescent="0.3">
      <c r="A625" t="s">
        <v>8219</v>
      </c>
      <c r="B625">
        <v>57</v>
      </c>
      <c r="D625" t="s">
        <v>8221</v>
      </c>
      <c r="E625">
        <v>3</v>
      </c>
    </row>
    <row r="626" spans="1:5" x14ac:dyDescent="0.3">
      <c r="A626" t="s">
        <v>8219</v>
      </c>
      <c r="B626">
        <v>75</v>
      </c>
      <c r="D626" t="s">
        <v>8221</v>
      </c>
      <c r="E626">
        <v>1</v>
      </c>
    </row>
    <row r="627" spans="1:5" x14ac:dyDescent="0.3">
      <c r="A627" t="s">
        <v>8219</v>
      </c>
      <c r="B627">
        <v>217</v>
      </c>
      <c r="D627" t="s">
        <v>8221</v>
      </c>
      <c r="E627">
        <v>4</v>
      </c>
    </row>
    <row r="628" spans="1:5" x14ac:dyDescent="0.3">
      <c r="A628" t="s">
        <v>8219</v>
      </c>
      <c r="B628">
        <v>21</v>
      </c>
      <c r="D628" t="s">
        <v>8221</v>
      </c>
      <c r="E628">
        <v>4</v>
      </c>
    </row>
    <row r="629" spans="1:5" x14ac:dyDescent="0.3">
      <c r="A629" t="s">
        <v>8219</v>
      </c>
      <c r="B629">
        <v>26</v>
      </c>
      <c r="D629" t="s">
        <v>8221</v>
      </c>
      <c r="E629">
        <v>4</v>
      </c>
    </row>
    <row r="630" spans="1:5" x14ac:dyDescent="0.3">
      <c r="A630" t="s">
        <v>8219</v>
      </c>
      <c r="B630">
        <v>120</v>
      </c>
      <c r="D630" t="s">
        <v>8221</v>
      </c>
      <c r="E630">
        <v>10</v>
      </c>
    </row>
    <row r="631" spans="1:5" x14ac:dyDescent="0.3">
      <c r="A631" t="s">
        <v>8219</v>
      </c>
      <c r="B631">
        <v>174</v>
      </c>
      <c r="D631" t="s">
        <v>8221</v>
      </c>
      <c r="E631">
        <v>5</v>
      </c>
    </row>
    <row r="632" spans="1:5" x14ac:dyDescent="0.3">
      <c r="A632" t="s">
        <v>8219</v>
      </c>
      <c r="B632">
        <v>12</v>
      </c>
      <c r="D632" t="s">
        <v>8221</v>
      </c>
      <c r="E632">
        <v>9</v>
      </c>
    </row>
    <row r="633" spans="1:5" x14ac:dyDescent="0.3">
      <c r="A633" t="s">
        <v>8219</v>
      </c>
      <c r="B633">
        <v>68</v>
      </c>
      <c r="D633" t="s">
        <v>8221</v>
      </c>
      <c r="E633">
        <v>8</v>
      </c>
    </row>
    <row r="634" spans="1:5" x14ac:dyDescent="0.3">
      <c r="A634" t="s">
        <v>8219</v>
      </c>
      <c r="B634">
        <v>70</v>
      </c>
      <c r="D634" t="s">
        <v>8221</v>
      </c>
      <c r="E634">
        <v>3</v>
      </c>
    </row>
    <row r="635" spans="1:5" x14ac:dyDescent="0.3">
      <c r="A635" t="s">
        <v>8219</v>
      </c>
      <c r="B635">
        <v>18</v>
      </c>
      <c r="D635" t="s">
        <v>8221</v>
      </c>
      <c r="E635">
        <v>3</v>
      </c>
    </row>
    <row r="636" spans="1:5" x14ac:dyDescent="0.3">
      <c r="A636" t="s">
        <v>8219</v>
      </c>
      <c r="B636">
        <v>242</v>
      </c>
      <c r="D636" t="s">
        <v>8221</v>
      </c>
      <c r="E636">
        <v>10</v>
      </c>
    </row>
    <row r="637" spans="1:5" x14ac:dyDescent="0.3">
      <c r="A637" t="s">
        <v>8219</v>
      </c>
      <c r="B637">
        <v>189</v>
      </c>
      <c r="D637" t="s">
        <v>8221</v>
      </c>
      <c r="E637">
        <v>4</v>
      </c>
    </row>
    <row r="638" spans="1:5" x14ac:dyDescent="0.3">
      <c r="A638" t="s">
        <v>8219</v>
      </c>
      <c r="B638">
        <v>64</v>
      </c>
      <c r="D638" t="s">
        <v>8221</v>
      </c>
      <c r="E638">
        <v>4</v>
      </c>
    </row>
    <row r="639" spans="1:5" x14ac:dyDescent="0.3">
      <c r="A639" t="s">
        <v>8219</v>
      </c>
      <c r="B639">
        <v>108</v>
      </c>
      <c r="D639" t="s">
        <v>8221</v>
      </c>
      <c r="E639">
        <v>6</v>
      </c>
    </row>
    <row r="640" spans="1:5" x14ac:dyDescent="0.3">
      <c r="A640" t="s">
        <v>8219</v>
      </c>
      <c r="B640">
        <v>64</v>
      </c>
      <c r="D640" t="s">
        <v>8221</v>
      </c>
      <c r="E640">
        <v>3</v>
      </c>
    </row>
    <row r="641" spans="1:5" x14ac:dyDescent="0.3">
      <c r="A641" t="s">
        <v>8219</v>
      </c>
      <c r="B641">
        <v>166</v>
      </c>
      <c r="D641" t="s">
        <v>8221</v>
      </c>
      <c r="E641">
        <v>13</v>
      </c>
    </row>
    <row r="642" spans="1:5" x14ac:dyDescent="0.3">
      <c r="A642" t="s">
        <v>8219</v>
      </c>
      <c r="B642">
        <v>12</v>
      </c>
      <c r="D642" t="s">
        <v>8221</v>
      </c>
      <c r="E642">
        <v>18</v>
      </c>
    </row>
    <row r="643" spans="1:5" x14ac:dyDescent="0.3">
      <c r="A643" t="s">
        <v>8219</v>
      </c>
      <c r="B643">
        <v>4</v>
      </c>
      <c r="D643" t="s">
        <v>8221</v>
      </c>
      <c r="E643">
        <v>6</v>
      </c>
    </row>
    <row r="644" spans="1:5" x14ac:dyDescent="0.3">
      <c r="A644" t="s">
        <v>8219</v>
      </c>
      <c r="B644">
        <v>27</v>
      </c>
      <c r="D644" t="s">
        <v>8221</v>
      </c>
      <c r="E644">
        <v>11</v>
      </c>
    </row>
    <row r="645" spans="1:5" x14ac:dyDescent="0.3">
      <c r="A645" t="s">
        <v>8219</v>
      </c>
      <c r="B645">
        <v>13</v>
      </c>
      <c r="D645" t="s">
        <v>8221</v>
      </c>
      <c r="E645">
        <v>1</v>
      </c>
    </row>
    <row r="646" spans="1:5" x14ac:dyDescent="0.3">
      <c r="A646" t="s">
        <v>8219</v>
      </c>
      <c r="B646">
        <v>33</v>
      </c>
      <c r="D646" t="s">
        <v>8221</v>
      </c>
      <c r="E646">
        <v>8</v>
      </c>
    </row>
    <row r="647" spans="1:5" x14ac:dyDescent="0.3">
      <c r="A647" t="s">
        <v>8219</v>
      </c>
      <c r="B647">
        <v>14</v>
      </c>
      <c r="D647" t="s">
        <v>8221</v>
      </c>
      <c r="E647">
        <v>5</v>
      </c>
    </row>
    <row r="648" spans="1:5" x14ac:dyDescent="0.3">
      <c r="A648" t="s">
        <v>8219</v>
      </c>
      <c r="B648">
        <v>51</v>
      </c>
      <c r="D648" t="s">
        <v>8221</v>
      </c>
      <c r="E648">
        <v>2</v>
      </c>
    </row>
    <row r="649" spans="1:5" x14ac:dyDescent="0.3">
      <c r="A649" t="s">
        <v>8219</v>
      </c>
      <c r="B649">
        <v>181</v>
      </c>
      <c r="D649" t="s">
        <v>8221</v>
      </c>
      <c r="E649">
        <v>8</v>
      </c>
    </row>
    <row r="650" spans="1:5" x14ac:dyDescent="0.3">
      <c r="A650" t="s">
        <v>8219</v>
      </c>
      <c r="B650">
        <v>28</v>
      </c>
      <c r="D650" t="s">
        <v>8221</v>
      </c>
      <c r="E650">
        <v>8</v>
      </c>
    </row>
    <row r="651" spans="1:5" x14ac:dyDescent="0.3">
      <c r="A651" t="s">
        <v>8219</v>
      </c>
      <c r="B651">
        <v>37</v>
      </c>
      <c r="D651" t="s">
        <v>8221</v>
      </c>
      <c r="E651">
        <v>21</v>
      </c>
    </row>
    <row r="652" spans="1:5" x14ac:dyDescent="0.3">
      <c r="A652" t="s">
        <v>8219</v>
      </c>
      <c r="B652">
        <v>16</v>
      </c>
      <c r="D652" t="s">
        <v>8221</v>
      </c>
      <c r="E652">
        <v>9</v>
      </c>
    </row>
    <row r="653" spans="1:5" x14ac:dyDescent="0.3">
      <c r="A653" t="s">
        <v>8219</v>
      </c>
      <c r="B653">
        <v>14</v>
      </c>
      <c r="D653" t="s">
        <v>8221</v>
      </c>
      <c r="E653">
        <v>14</v>
      </c>
    </row>
    <row r="654" spans="1:5" x14ac:dyDescent="0.3">
      <c r="A654" t="s">
        <v>8219</v>
      </c>
      <c r="B654">
        <v>83</v>
      </c>
      <c r="D654" t="s">
        <v>8221</v>
      </c>
      <c r="E654">
        <v>5</v>
      </c>
    </row>
    <row r="655" spans="1:5" x14ac:dyDescent="0.3">
      <c r="A655" t="s">
        <v>8219</v>
      </c>
      <c r="B655">
        <v>3</v>
      </c>
      <c r="D655" t="s">
        <v>8221</v>
      </c>
      <c r="E655">
        <v>2</v>
      </c>
    </row>
    <row r="656" spans="1:5" x14ac:dyDescent="0.3">
      <c r="A656" t="s">
        <v>8219</v>
      </c>
      <c r="B656">
        <v>86</v>
      </c>
      <c r="D656" t="s">
        <v>8221</v>
      </c>
      <c r="E656">
        <v>5</v>
      </c>
    </row>
    <row r="657" spans="1:5" x14ac:dyDescent="0.3">
      <c r="A657" t="s">
        <v>8219</v>
      </c>
      <c r="B657">
        <v>97</v>
      </c>
      <c r="D657" t="s">
        <v>8221</v>
      </c>
      <c r="E657">
        <v>7</v>
      </c>
    </row>
    <row r="658" spans="1:5" x14ac:dyDescent="0.3">
      <c r="A658" t="s">
        <v>8219</v>
      </c>
      <c r="B658">
        <v>24</v>
      </c>
      <c r="D658" t="s">
        <v>8221</v>
      </c>
      <c r="E658">
        <v>10</v>
      </c>
    </row>
    <row r="659" spans="1:5" x14ac:dyDescent="0.3">
      <c r="A659" t="s">
        <v>8219</v>
      </c>
      <c r="B659">
        <v>16</v>
      </c>
      <c r="D659" t="s">
        <v>8221</v>
      </c>
      <c r="E659">
        <v>3</v>
      </c>
    </row>
    <row r="660" spans="1:5" x14ac:dyDescent="0.3">
      <c r="A660" t="s">
        <v>8219</v>
      </c>
      <c r="B660">
        <v>259</v>
      </c>
      <c r="D660" t="s">
        <v>8221</v>
      </c>
      <c r="E660">
        <v>8</v>
      </c>
    </row>
    <row r="661" spans="1:5" x14ac:dyDescent="0.3">
      <c r="A661" t="s">
        <v>8219</v>
      </c>
      <c r="B661">
        <v>83</v>
      </c>
      <c r="D661" t="s">
        <v>8221</v>
      </c>
      <c r="E661">
        <v>22</v>
      </c>
    </row>
    <row r="662" spans="1:5" x14ac:dyDescent="0.3">
      <c r="A662" t="s">
        <v>8219</v>
      </c>
      <c r="B662">
        <v>263</v>
      </c>
      <c r="D662" t="s">
        <v>8221</v>
      </c>
      <c r="E662">
        <v>8</v>
      </c>
    </row>
    <row r="663" spans="1:5" x14ac:dyDescent="0.3">
      <c r="A663" t="s">
        <v>8219</v>
      </c>
      <c r="B663">
        <v>14</v>
      </c>
      <c r="D663" t="s">
        <v>8221</v>
      </c>
      <c r="E663">
        <v>5</v>
      </c>
    </row>
    <row r="664" spans="1:5" x14ac:dyDescent="0.3">
      <c r="A664" t="s">
        <v>8219</v>
      </c>
      <c r="B664">
        <v>7</v>
      </c>
      <c r="D664" t="s">
        <v>8221</v>
      </c>
      <c r="E664">
        <v>25</v>
      </c>
    </row>
    <row r="665" spans="1:5" x14ac:dyDescent="0.3">
      <c r="A665" t="s">
        <v>8219</v>
      </c>
      <c r="B665">
        <v>30</v>
      </c>
      <c r="D665" t="s">
        <v>8221</v>
      </c>
      <c r="E665">
        <v>31</v>
      </c>
    </row>
    <row r="666" spans="1:5" x14ac:dyDescent="0.3">
      <c r="A666" t="s">
        <v>8219</v>
      </c>
      <c r="B666">
        <v>59</v>
      </c>
      <c r="D666" t="s">
        <v>8221</v>
      </c>
      <c r="E666">
        <v>1</v>
      </c>
    </row>
    <row r="667" spans="1:5" x14ac:dyDescent="0.3">
      <c r="A667" t="s">
        <v>8219</v>
      </c>
      <c r="B667">
        <v>176</v>
      </c>
      <c r="D667" t="s">
        <v>8221</v>
      </c>
      <c r="E667">
        <v>5</v>
      </c>
    </row>
    <row r="668" spans="1:5" x14ac:dyDescent="0.3">
      <c r="A668" t="s">
        <v>8219</v>
      </c>
      <c r="B668">
        <v>426</v>
      </c>
      <c r="D668" t="s">
        <v>8221</v>
      </c>
      <c r="E668">
        <v>6</v>
      </c>
    </row>
    <row r="669" spans="1:5" x14ac:dyDescent="0.3">
      <c r="A669" t="s">
        <v>8219</v>
      </c>
      <c r="B669">
        <v>119</v>
      </c>
      <c r="D669" t="s">
        <v>8221</v>
      </c>
      <c r="E669">
        <v>83</v>
      </c>
    </row>
    <row r="670" spans="1:5" x14ac:dyDescent="0.3">
      <c r="A670" t="s">
        <v>8219</v>
      </c>
      <c r="B670">
        <v>42</v>
      </c>
      <c r="D670" t="s">
        <v>8221</v>
      </c>
      <c r="E670">
        <v>18</v>
      </c>
    </row>
    <row r="671" spans="1:5" x14ac:dyDescent="0.3">
      <c r="A671" t="s">
        <v>8219</v>
      </c>
      <c r="B671">
        <v>26</v>
      </c>
      <c r="D671" t="s">
        <v>8221</v>
      </c>
      <c r="E671">
        <v>24</v>
      </c>
    </row>
    <row r="672" spans="1:5" x14ac:dyDescent="0.3">
      <c r="A672" t="s">
        <v>8219</v>
      </c>
      <c r="B672">
        <v>37</v>
      </c>
      <c r="D672" t="s">
        <v>8221</v>
      </c>
      <c r="E672">
        <v>7</v>
      </c>
    </row>
    <row r="673" spans="1:5" x14ac:dyDescent="0.3">
      <c r="A673" t="s">
        <v>8219</v>
      </c>
      <c r="B673">
        <v>26</v>
      </c>
      <c r="D673" t="s">
        <v>8221</v>
      </c>
      <c r="E673">
        <v>4</v>
      </c>
    </row>
    <row r="674" spans="1:5" x14ac:dyDescent="0.3">
      <c r="A674" t="s">
        <v>8219</v>
      </c>
      <c r="B674">
        <v>34</v>
      </c>
      <c r="D674" t="s">
        <v>8221</v>
      </c>
      <c r="E674">
        <v>10</v>
      </c>
    </row>
    <row r="675" spans="1:5" x14ac:dyDescent="0.3">
      <c r="A675" t="s">
        <v>8219</v>
      </c>
      <c r="B675">
        <v>17</v>
      </c>
      <c r="D675" t="s">
        <v>8221</v>
      </c>
      <c r="E675">
        <v>1</v>
      </c>
    </row>
    <row r="676" spans="1:5" x14ac:dyDescent="0.3">
      <c r="A676" t="s">
        <v>8219</v>
      </c>
      <c r="B676">
        <v>274</v>
      </c>
      <c r="D676" t="s">
        <v>8221</v>
      </c>
      <c r="E676">
        <v>2</v>
      </c>
    </row>
    <row r="677" spans="1:5" x14ac:dyDescent="0.3">
      <c r="A677" t="s">
        <v>8219</v>
      </c>
      <c r="B677">
        <v>141</v>
      </c>
      <c r="D677" t="s">
        <v>8221</v>
      </c>
      <c r="E677">
        <v>1</v>
      </c>
    </row>
    <row r="678" spans="1:5" x14ac:dyDescent="0.3">
      <c r="A678" t="s">
        <v>8219</v>
      </c>
      <c r="B678">
        <v>56</v>
      </c>
      <c r="D678" t="s">
        <v>8221</v>
      </c>
      <c r="E678">
        <v>1</v>
      </c>
    </row>
    <row r="679" spans="1:5" x14ac:dyDescent="0.3">
      <c r="A679" t="s">
        <v>8219</v>
      </c>
      <c r="B679">
        <v>50</v>
      </c>
      <c r="D679" t="s">
        <v>8221</v>
      </c>
      <c r="E679">
        <v>7</v>
      </c>
    </row>
    <row r="680" spans="1:5" x14ac:dyDescent="0.3">
      <c r="A680" t="s">
        <v>8219</v>
      </c>
      <c r="B680">
        <v>66</v>
      </c>
      <c r="D680" t="s">
        <v>8221</v>
      </c>
      <c r="E680">
        <v>16</v>
      </c>
    </row>
    <row r="681" spans="1:5" x14ac:dyDescent="0.3">
      <c r="A681" t="s">
        <v>8219</v>
      </c>
      <c r="B681">
        <v>65</v>
      </c>
      <c r="D681" t="s">
        <v>8221</v>
      </c>
      <c r="E681">
        <v>3</v>
      </c>
    </row>
    <row r="682" spans="1:5" x14ac:dyDescent="0.3">
      <c r="A682" t="s">
        <v>8219</v>
      </c>
      <c r="B682">
        <v>100</v>
      </c>
      <c r="D682" t="s">
        <v>8221</v>
      </c>
      <c r="E682">
        <v>9</v>
      </c>
    </row>
    <row r="683" spans="1:5" x14ac:dyDescent="0.3">
      <c r="A683" t="s">
        <v>8219</v>
      </c>
      <c r="B683">
        <v>96</v>
      </c>
      <c r="D683" t="s">
        <v>8221</v>
      </c>
      <c r="E683">
        <v>7</v>
      </c>
    </row>
    <row r="684" spans="1:5" x14ac:dyDescent="0.3">
      <c r="A684" t="s">
        <v>8219</v>
      </c>
      <c r="B684">
        <v>42</v>
      </c>
      <c r="D684" t="s">
        <v>8221</v>
      </c>
      <c r="E684">
        <v>6</v>
      </c>
    </row>
    <row r="685" spans="1:5" x14ac:dyDescent="0.3">
      <c r="A685" t="s">
        <v>8219</v>
      </c>
      <c r="B685">
        <v>27</v>
      </c>
      <c r="D685" t="s">
        <v>8221</v>
      </c>
      <c r="E685">
        <v>3</v>
      </c>
    </row>
    <row r="686" spans="1:5" x14ac:dyDescent="0.3">
      <c r="A686" t="s">
        <v>8219</v>
      </c>
      <c r="B686">
        <v>62</v>
      </c>
      <c r="D686" t="s">
        <v>8221</v>
      </c>
      <c r="E686">
        <v>4</v>
      </c>
    </row>
    <row r="687" spans="1:5" x14ac:dyDescent="0.3">
      <c r="A687" t="s">
        <v>8219</v>
      </c>
      <c r="B687">
        <v>79</v>
      </c>
      <c r="D687" t="s">
        <v>8221</v>
      </c>
      <c r="E687">
        <v>6</v>
      </c>
    </row>
    <row r="688" spans="1:5" x14ac:dyDescent="0.3">
      <c r="A688" t="s">
        <v>8219</v>
      </c>
      <c r="B688">
        <v>964</v>
      </c>
      <c r="D688" t="s">
        <v>8221</v>
      </c>
      <c r="E688">
        <v>5</v>
      </c>
    </row>
    <row r="689" spans="1:5" x14ac:dyDescent="0.3">
      <c r="A689" t="s">
        <v>8219</v>
      </c>
      <c r="B689">
        <v>183</v>
      </c>
      <c r="D689" t="s">
        <v>8221</v>
      </c>
      <c r="E689">
        <v>1</v>
      </c>
    </row>
    <row r="690" spans="1:5" x14ac:dyDescent="0.3">
      <c r="A690" t="s">
        <v>8219</v>
      </c>
      <c r="B690">
        <v>28</v>
      </c>
      <c r="D690" t="s">
        <v>8221</v>
      </c>
      <c r="E690">
        <v>11</v>
      </c>
    </row>
    <row r="691" spans="1:5" x14ac:dyDescent="0.3">
      <c r="A691" t="s">
        <v>8219</v>
      </c>
      <c r="B691">
        <v>35</v>
      </c>
      <c r="D691" t="s">
        <v>8221</v>
      </c>
      <c r="E691">
        <v>31</v>
      </c>
    </row>
    <row r="692" spans="1:5" x14ac:dyDescent="0.3">
      <c r="A692" t="s">
        <v>8219</v>
      </c>
      <c r="B692">
        <v>25</v>
      </c>
      <c r="D692" t="s">
        <v>8221</v>
      </c>
      <c r="E692">
        <v>3</v>
      </c>
    </row>
    <row r="693" spans="1:5" x14ac:dyDescent="0.3">
      <c r="A693" t="s">
        <v>8219</v>
      </c>
      <c r="B693">
        <v>17</v>
      </c>
      <c r="D693" t="s">
        <v>8221</v>
      </c>
      <c r="E693">
        <v>5</v>
      </c>
    </row>
    <row r="694" spans="1:5" x14ac:dyDescent="0.3">
      <c r="A694" t="s">
        <v>8219</v>
      </c>
      <c r="B694">
        <v>36</v>
      </c>
      <c r="D694" t="s">
        <v>8221</v>
      </c>
      <c r="E694">
        <v>11</v>
      </c>
    </row>
    <row r="695" spans="1:5" x14ac:dyDescent="0.3">
      <c r="A695" t="s">
        <v>8219</v>
      </c>
      <c r="B695">
        <v>63</v>
      </c>
      <c r="D695" t="s">
        <v>8221</v>
      </c>
      <c r="E695">
        <v>14</v>
      </c>
    </row>
    <row r="696" spans="1:5" x14ac:dyDescent="0.3">
      <c r="A696" t="s">
        <v>8219</v>
      </c>
      <c r="B696">
        <v>61</v>
      </c>
      <c r="D696" t="s">
        <v>8221</v>
      </c>
      <c r="E696">
        <v>5</v>
      </c>
    </row>
    <row r="697" spans="1:5" x14ac:dyDescent="0.3">
      <c r="A697" t="s">
        <v>8219</v>
      </c>
      <c r="B697">
        <v>15</v>
      </c>
      <c r="D697" t="s">
        <v>8221</v>
      </c>
      <c r="E697">
        <v>2</v>
      </c>
    </row>
    <row r="698" spans="1:5" x14ac:dyDescent="0.3">
      <c r="A698" t="s">
        <v>8219</v>
      </c>
      <c r="B698">
        <v>41</v>
      </c>
      <c r="D698" t="s">
        <v>8221</v>
      </c>
      <c r="E698">
        <v>3</v>
      </c>
    </row>
    <row r="699" spans="1:5" x14ac:dyDescent="0.3">
      <c r="A699" t="s">
        <v>8219</v>
      </c>
      <c r="B699">
        <v>26</v>
      </c>
      <c r="D699" t="s">
        <v>8221</v>
      </c>
      <c r="E699">
        <v>124</v>
      </c>
    </row>
    <row r="700" spans="1:5" x14ac:dyDescent="0.3">
      <c r="A700" t="s">
        <v>8219</v>
      </c>
      <c r="B700">
        <v>90</v>
      </c>
      <c r="D700" t="s">
        <v>8221</v>
      </c>
      <c r="E700">
        <v>4</v>
      </c>
    </row>
    <row r="701" spans="1:5" x14ac:dyDescent="0.3">
      <c r="A701" t="s">
        <v>8219</v>
      </c>
      <c r="B701">
        <v>205</v>
      </c>
      <c r="D701" t="s">
        <v>8221</v>
      </c>
      <c r="E701">
        <v>6</v>
      </c>
    </row>
    <row r="702" spans="1:5" x14ac:dyDescent="0.3">
      <c r="A702" t="s">
        <v>8219</v>
      </c>
      <c r="B702">
        <v>10</v>
      </c>
      <c r="D702" t="s">
        <v>8221</v>
      </c>
      <c r="E702">
        <v>2</v>
      </c>
    </row>
    <row r="703" spans="1:5" x14ac:dyDescent="0.3">
      <c r="A703" t="s">
        <v>8219</v>
      </c>
      <c r="B703">
        <v>82</v>
      </c>
      <c r="D703" t="s">
        <v>8221</v>
      </c>
      <c r="E703">
        <v>4</v>
      </c>
    </row>
    <row r="704" spans="1:5" x14ac:dyDescent="0.3">
      <c r="A704" t="s">
        <v>8219</v>
      </c>
      <c r="B704">
        <v>55</v>
      </c>
      <c r="D704" t="s">
        <v>8221</v>
      </c>
      <c r="E704">
        <v>1</v>
      </c>
    </row>
    <row r="705" spans="1:5" x14ac:dyDescent="0.3">
      <c r="A705" t="s">
        <v>8219</v>
      </c>
      <c r="B705">
        <v>27</v>
      </c>
      <c r="D705" t="s">
        <v>8221</v>
      </c>
      <c r="E705">
        <v>99</v>
      </c>
    </row>
    <row r="706" spans="1:5" x14ac:dyDescent="0.3">
      <c r="A706" t="s">
        <v>8219</v>
      </c>
      <c r="B706">
        <v>329</v>
      </c>
      <c r="D706" t="s">
        <v>8221</v>
      </c>
      <c r="E706">
        <v>12</v>
      </c>
    </row>
    <row r="707" spans="1:5" x14ac:dyDescent="0.3">
      <c r="A707" t="s">
        <v>8219</v>
      </c>
      <c r="B707">
        <v>28</v>
      </c>
      <c r="D707" t="s">
        <v>8221</v>
      </c>
      <c r="E707">
        <v>4</v>
      </c>
    </row>
    <row r="708" spans="1:5" x14ac:dyDescent="0.3">
      <c r="A708" t="s">
        <v>8219</v>
      </c>
      <c r="B708">
        <v>147</v>
      </c>
      <c r="D708" t="s">
        <v>8221</v>
      </c>
      <c r="E708">
        <v>6</v>
      </c>
    </row>
    <row r="709" spans="1:5" x14ac:dyDescent="0.3">
      <c r="A709" t="s">
        <v>8219</v>
      </c>
      <c r="B709">
        <v>15</v>
      </c>
      <c r="D709" t="s">
        <v>8221</v>
      </c>
      <c r="E709">
        <v>4</v>
      </c>
    </row>
    <row r="710" spans="1:5" x14ac:dyDescent="0.3">
      <c r="A710" t="s">
        <v>8219</v>
      </c>
      <c r="B710">
        <v>94</v>
      </c>
      <c r="D710" t="s">
        <v>8221</v>
      </c>
      <c r="E710">
        <v>8</v>
      </c>
    </row>
    <row r="711" spans="1:5" x14ac:dyDescent="0.3">
      <c r="A711" t="s">
        <v>8219</v>
      </c>
      <c r="B711">
        <v>36</v>
      </c>
      <c r="D711" t="s">
        <v>8221</v>
      </c>
      <c r="E711">
        <v>4</v>
      </c>
    </row>
    <row r="712" spans="1:5" x14ac:dyDescent="0.3">
      <c r="A712" t="s">
        <v>8219</v>
      </c>
      <c r="B712">
        <v>8</v>
      </c>
      <c r="D712" t="s">
        <v>8221</v>
      </c>
      <c r="E712">
        <v>2</v>
      </c>
    </row>
    <row r="713" spans="1:5" x14ac:dyDescent="0.3">
      <c r="A713" t="s">
        <v>8219</v>
      </c>
      <c r="B713">
        <v>79</v>
      </c>
      <c r="D713" t="s">
        <v>8221</v>
      </c>
      <c r="E713">
        <v>6</v>
      </c>
    </row>
    <row r="714" spans="1:5" x14ac:dyDescent="0.3">
      <c r="A714" t="s">
        <v>8219</v>
      </c>
      <c r="B714">
        <v>71</v>
      </c>
      <c r="D714" t="s">
        <v>8221</v>
      </c>
      <c r="E714">
        <v>6</v>
      </c>
    </row>
    <row r="715" spans="1:5" x14ac:dyDescent="0.3">
      <c r="A715" t="s">
        <v>8219</v>
      </c>
      <c r="B715">
        <v>184</v>
      </c>
      <c r="D715" t="s">
        <v>8221</v>
      </c>
      <c r="E715">
        <v>2</v>
      </c>
    </row>
    <row r="716" spans="1:5" x14ac:dyDescent="0.3">
      <c r="A716" t="s">
        <v>8219</v>
      </c>
      <c r="B716">
        <v>60</v>
      </c>
      <c r="D716" t="s">
        <v>8221</v>
      </c>
      <c r="E716">
        <v>1</v>
      </c>
    </row>
    <row r="717" spans="1:5" x14ac:dyDescent="0.3">
      <c r="A717" t="s">
        <v>8219</v>
      </c>
      <c r="B717">
        <v>4883</v>
      </c>
      <c r="D717" t="s">
        <v>8221</v>
      </c>
      <c r="E717">
        <v>1</v>
      </c>
    </row>
    <row r="718" spans="1:5" x14ac:dyDescent="0.3">
      <c r="A718" t="s">
        <v>8219</v>
      </c>
      <c r="B718">
        <v>71</v>
      </c>
      <c r="D718" t="s">
        <v>8221</v>
      </c>
      <c r="E718">
        <v>2</v>
      </c>
    </row>
    <row r="719" spans="1:5" x14ac:dyDescent="0.3">
      <c r="A719" t="s">
        <v>8219</v>
      </c>
      <c r="B719">
        <v>93</v>
      </c>
      <c r="D719" t="s">
        <v>8221</v>
      </c>
      <c r="E719">
        <v>4</v>
      </c>
    </row>
    <row r="720" spans="1:5" x14ac:dyDescent="0.3">
      <c r="A720" t="s">
        <v>8219</v>
      </c>
      <c r="B720">
        <v>17</v>
      </c>
      <c r="D720" t="s">
        <v>8221</v>
      </c>
      <c r="E720">
        <v>4</v>
      </c>
    </row>
    <row r="721" spans="1:5" x14ac:dyDescent="0.3">
      <c r="A721" t="s">
        <v>8219</v>
      </c>
      <c r="B721">
        <v>71</v>
      </c>
      <c r="D721" t="s">
        <v>8221</v>
      </c>
      <c r="E721">
        <v>15</v>
      </c>
    </row>
    <row r="722" spans="1:5" x14ac:dyDescent="0.3">
      <c r="A722" t="s">
        <v>8219</v>
      </c>
      <c r="B722">
        <v>20</v>
      </c>
      <c r="D722" t="s">
        <v>8221</v>
      </c>
      <c r="E722">
        <v>1</v>
      </c>
    </row>
    <row r="723" spans="1:5" x14ac:dyDescent="0.3">
      <c r="A723" t="s">
        <v>8219</v>
      </c>
      <c r="B723">
        <v>264</v>
      </c>
      <c r="D723" t="s">
        <v>8221</v>
      </c>
      <c r="E723">
        <v>7</v>
      </c>
    </row>
    <row r="724" spans="1:5" x14ac:dyDescent="0.3">
      <c r="A724" t="s">
        <v>8219</v>
      </c>
      <c r="B724">
        <v>498</v>
      </c>
      <c r="D724" t="s">
        <v>8221</v>
      </c>
      <c r="E724">
        <v>18</v>
      </c>
    </row>
    <row r="725" spans="1:5" x14ac:dyDescent="0.3">
      <c r="A725" t="s">
        <v>8219</v>
      </c>
      <c r="B725">
        <v>372</v>
      </c>
      <c r="D725" t="s">
        <v>8221</v>
      </c>
      <c r="E725">
        <v>5</v>
      </c>
    </row>
    <row r="726" spans="1:5" x14ac:dyDescent="0.3">
      <c r="A726" t="s">
        <v>8219</v>
      </c>
      <c r="B726">
        <v>36</v>
      </c>
      <c r="D726" t="s">
        <v>8221</v>
      </c>
      <c r="E726">
        <v>3</v>
      </c>
    </row>
    <row r="727" spans="1:5" x14ac:dyDescent="0.3">
      <c r="A727" t="s">
        <v>8219</v>
      </c>
      <c r="B727">
        <v>49</v>
      </c>
      <c r="D727" t="s">
        <v>8221</v>
      </c>
      <c r="E727">
        <v>6</v>
      </c>
    </row>
    <row r="728" spans="1:5" x14ac:dyDescent="0.3">
      <c r="A728" t="s">
        <v>8219</v>
      </c>
      <c r="B728">
        <v>60</v>
      </c>
      <c r="D728" t="s">
        <v>8221</v>
      </c>
      <c r="E728">
        <v>6</v>
      </c>
    </row>
    <row r="729" spans="1:5" x14ac:dyDescent="0.3">
      <c r="A729" t="s">
        <v>8219</v>
      </c>
      <c r="B729">
        <v>99</v>
      </c>
      <c r="D729" t="s">
        <v>8221</v>
      </c>
      <c r="E729">
        <v>4</v>
      </c>
    </row>
    <row r="730" spans="1:5" x14ac:dyDescent="0.3">
      <c r="A730" t="s">
        <v>8219</v>
      </c>
      <c r="B730">
        <v>103</v>
      </c>
      <c r="D730" t="s">
        <v>8221</v>
      </c>
      <c r="E730">
        <v>6</v>
      </c>
    </row>
    <row r="731" spans="1:5" x14ac:dyDescent="0.3">
      <c r="A731" t="s">
        <v>8219</v>
      </c>
      <c r="B731">
        <v>32</v>
      </c>
      <c r="D731" t="s">
        <v>8221</v>
      </c>
      <c r="E731">
        <v>3</v>
      </c>
    </row>
    <row r="732" spans="1:5" x14ac:dyDescent="0.3">
      <c r="A732" t="s">
        <v>8219</v>
      </c>
      <c r="B732">
        <v>77</v>
      </c>
      <c r="D732" t="s">
        <v>8221</v>
      </c>
      <c r="E732">
        <v>9</v>
      </c>
    </row>
    <row r="733" spans="1:5" x14ac:dyDescent="0.3">
      <c r="A733" t="s">
        <v>8219</v>
      </c>
      <c r="B733">
        <v>57</v>
      </c>
      <c r="D733" t="s">
        <v>8221</v>
      </c>
      <c r="E733">
        <v>1</v>
      </c>
    </row>
    <row r="734" spans="1:5" x14ac:dyDescent="0.3">
      <c r="A734" t="s">
        <v>8219</v>
      </c>
      <c r="B734">
        <v>21</v>
      </c>
      <c r="D734" t="s">
        <v>8221</v>
      </c>
      <c r="E734">
        <v>4</v>
      </c>
    </row>
    <row r="735" spans="1:5" x14ac:dyDescent="0.3">
      <c r="A735" t="s">
        <v>8219</v>
      </c>
      <c r="B735">
        <v>105</v>
      </c>
      <c r="D735" t="s">
        <v>8221</v>
      </c>
      <c r="E735">
        <v>6</v>
      </c>
    </row>
    <row r="736" spans="1:5" x14ac:dyDescent="0.3">
      <c r="A736" t="s">
        <v>8219</v>
      </c>
      <c r="B736">
        <v>9</v>
      </c>
      <c r="D736" t="s">
        <v>8221</v>
      </c>
      <c r="E736">
        <v>2</v>
      </c>
    </row>
    <row r="737" spans="1:5" x14ac:dyDescent="0.3">
      <c r="A737" t="s">
        <v>8219</v>
      </c>
      <c r="B737">
        <v>37</v>
      </c>
      <c r="D737" t="s">
        <v>8221</v>
      </c>
      <c r="E737">
        <v>3</v>
      </c>
    </row>
    <row r="738" spans="1:5" x14ac:dyDescent="0.3">
      <c r="A738" t="s">
        <v>8219</v>
      </c>
      <c r="B738">
        <v>65</v>
      </c>
      <c r="D738" t="s">
        <v>8221</v>
      </c>
      <c r="E738">
        <v>4</v>
      </c>
    </row>
    <row r="739" spans="1:5" x14ac:dyDescent="0.3">
      <c r="A739" t="s">
        <v>8219</v>
      </c>
      <c r="B739">
        <v>90</v>
      </c>
      <c r="D739" t="s">
        <v>8221</v>
      </c>
      <c r="E739">
        <v>17</v>
      </c>
    </row>
    <row r="740" spans="1:5" x14ac:dyDescent="0.3">
      <c r="A740" t="s">
        <v>8219</v>
      </c>
      <c r="B740">
        <v>21</v>
      </c>
      <c r="D740" t="s">
        <v>8221</v>
      </c>
      <c r="E740">
        <v>24</v>
      </c>
    </row>
    <row r="741" spans="1:5" x14ac:dyDescent="0.3">
      <c r="A741" t="s">
        <v>8219</v>
      </c>
      <c r="B741">
        <v>34</v>
      </c>
      <c r="D741" t="s">
        <v>8221</v>
      </c>
      <c r="E741">
        <v>2</v>
      </c>
    </row>
    <row r="742" spans="1:5" x14ac:dyDescent="0.3">
      <c r="A742" t="s">
        <v>8219</v>
      </c>
      <c r="B742">
        <v>266</v>
      </c>
      <c r="D742" t="s">
        <v>8221</v>
      </c>
      <c r="E742">
        <v>5</v>
      </c>
    </row>
    <row r="743" spans="1:5" x14ac:dyDescent="0.3">
      <c r="A743" t="s">
        <v>8219</v>
      </c>
      <c r="B743">
        <v>67</v>
      </c>
      <c r="D743" t="s">
        <v>8221</v>
      </c>
      <c r="E743">
        <v>23</v>
      </c>
    </row>
    <row r="744" spans="1:5" x14ac:dyDescent="0.3">
      <c r="A744" t="s">
        <v>8219</v>
      </c>
      <c r="B744">
        <v>325</v>
      </c>
      <c r="D744" t="s">
        <v>8221</v>
      </c>
      <c r="E744">
        <v>2</v>
      </c>
    </row>
    <row r="745" spans="1:5" x14ac:dyDescent="0.3">
      <c r="A745" t="s">
        <v>8219</v>
      </c>
      <c r="B745">
        <v>81</v>
      </c>
      <c r="D745" t="s">
        <v>8221</v>
      </c>
      <c r="E745">
        <v>1</v>
      </c>
    </row>
    <row r="746" spans="1:5" x14ac:dyDescent="0.3">
      <c r="A746" t="s">
        <v>8219</v>
      </c>
      <c r="B746">
        <v>11</v>
      </c>
      <c r="D746" t="s">
        <v>8221</v>
      </c>
      <c r="E746">
        <v>5</v>
      </c>
    </row>
    <row r="747" spans="1:5" x14ac:dyDescent="0.3">
      <c r="A747" t="s">
        <v>8219</v>
      </c>
      <c r="B747">
        <v>27</v>
      </c>
      <c r="D747" t="s">
        <v>8221</v>
      </c>
      <c r="E747">
        <v>16</v>
      </c>
    </row>
    <row r="748" spans="1:5" x14ac:dyDescent="0.3">
      <c r="A748" t="s">
        <v>8219</v>
      </c>
      <c r="B748">
        <v>426</v>
      </c>
      <c r="D748" t="s">
        <v>8221</v>
      </c>
      <c r="E748">
        <v>5</v>
      </c>
    </row>
    <row r="749" spans="1:5" x14ac:dyDescent="0.3">
      <c r="A749" t="s">
        <v>8219</v>
      </c>
      <c r="B749">
        <v>52</v>
      </c>
      <c r="D749" t="s">
        <v>8221</v>
      </c>
      <c r="E749">
        <v>15</v>
      </c>
    </row>
    <row r="750" spans="1:5" x14ac:dyDescent="0.3">
      <c r="A750" t="s">
        <v>8219</v>
      </c>
      <c r="B750">
        <v>299</v>
      </c>
      <c r="D750" t="s">
        <v>8221</v>
      </c>
      <c r="E750">
        <v>3</v>
      </c>
    </row>
    <row r="751" spans="1:5" x14ac:dyDescent="0.3">
      <c r="A751" t="s">
        <v>8219</v>
      </c>
      <c r="B751">
        <v>30</v>
      </c>
      <c r="D751" t="s">
        <v>8221</v>
      </c>
      <c r="E751">
        <v>4</v>
      </c>
    </row>
    <row r="752" spans="1:5" x14ac:dyDescent="0.3">
      <c r="A752" t="s">
        <v>8219</v>
      </c>
      <c r="B752">
        <v>50</v>
      </c>
      <c r="D752" t="s">
        <v>8221</v>
      </c>
      <c r="E752">
        <v>3</v>
      </c>
    </row>
    <row r="753" spans="1:5" x14ac:dyDescent="0.3">
      <c r="A753" t="s">
        <v>8219</v>
      </c>
      <c r="B753">
        <v>7</v>
      </c>
      <c r="D753" t="s">
        <v>8221</v>
      </c>
      <c r="E753">
        <v>3</v>
      </c>
    </row>
    <row r="754" spans="1:5" x14ac:dyDescent="0.3">
      <c r="A754" t="s">
        <v>8219</v>
      </c>
      <c r="B754">
        <v>27</v>
      </c>
      <c r="D754" t="s">
        <v>8221</v>
      </c>
      <c r="E754">
        <v>4</v>
      </c>
    </row>
    <row r="755" spans="1:5" x14ac:dyDescent="0.3">
      <c r="A755" t="s">
        <v>8219</v>
      </c>
      <c r="B755">
        <v>241</v>
      </c>
      <c r="D755" t="s">
        <v>8221</v>
      </c>
      <c r="E755">
        <v>2</v>
      </c>
    </row>
    <row r="756" spans="1:5" x14ac:dyDescent="0.3">
      <c r="A756" t="s">
        <v>8219</v>
      </c>
      <c r="B756">
        <v>84</v>
      </c>
      <c r="D756" t="s">
        <v>8221</v>
      </c>
      <c r="E756">
        <v>9</v>
      </c>
    </row>
    <row r="757" spans="1:5" x14ac:dyDescent="0.3">
      <c r="A757" t="s">
        <v>8219</v>
      </c>
      <c r="B757">
        <v>45</v>
      </c>
      <c r="D757" t="s">
        <v>8221</v>
      </c>
      <c r="E757">
        <v>24</v>
      </c>
    </row>
    <row r="758" spans="1:5" x14ac:dyDescent="0.3">
      <c r="A758" t="s">
        <v>8219</v>
      </c>
      <c r="B758">
        <v>37</v>
      </c>
      <c r="D758" t="s">
        <v>8221</v>
      </c>
      <c r="E758">
        <v>5</v>
      </c>
    </row>
    <row r="759" spans="1:5" x14ac:dyDescent="0.3">
      <c r="A759" t="s">
        <v>8219</v>
      </c>
      <c r="B759">
        <v>78</v>
      </c>
      <c r="D759" t="s">
        <v>8221</v>
      </c>
      <c r="E759">
        <v>5</v>
      </c>
    </row>
    <row r="760" spans="1:5" x14ac:dyDescent="0.3">
      <c r="A760" t="s">
        <v>8219</v>
      </c>
      <c r="B760">
        <v>27</v>
      </c>
      <c r="D760" t="s">
        <v>8221</v>
      </c>
      <c r="E760">
        <v>2</v>
      </c>
    </row>
    <row r="761" spans="1:5" x14ac:dyDescent="0.3">
      <c r="A761" t="s">
        <v>8219</v>
      </c>
      <c r="B761">
        <v>61</v>
      </c>
      <c r="D761" t="s">
        <v>8221</v>
      </c>
      <c r="E761">
        <v>6</v>
      </c>
    </row>
    <row r="762" spans="1:5" x14ac:dyDescent="0.3">
      <c r="A762" t="s">
        <v>8219</v>
      </c>
      <c r="B762">
        <v>86</v>
      </c>
      <c r="D762" t="s">
        <v>8221</v>
      </c>
      <c r="E762">
        <v>4</v>
      </c>
    </row>
    <row r="763" spans="1:5" x14ac:dyDescent="0.3">
      <c r="A763" t="s">
        <v>8219</v>
      </c>
      <c r="B763">
        <v>63</v>
      </c>
      <c r="D763" t="s">
        <v>8221</v>
      </c>
      <c r="E763">
        <v>2</v>
      </c>
    </row>
    <row r="764" spans="1:5" x14ac:dyDescent="0.3">
      <c r="A764" t="s">
        <v>8219</v>
      </c>
      <c r="B764">
        <v>134</v>
      </c>
      <c r="D764" t="s">
        <v>8221</v>
      </c>
      <c r="E764">
        <v>9</v>
      </c>
    </row>
    <row r="765" spans="1:5" x14ac:dyDescent="0.3">
      <c r="A765" t="s">
        <v>8219</v>
      </c>
      <c r="B765">
        <v>32</v>
      </c>
      <c r="D765" t="s">
        <v>8221</v>
      </c>
      <c r="E765">
        <v>27</v>
      </c>
    </row>
    <row r="766" spans="1:5" x14ac:dyDescent="0.3">
      <c r="A766" t="s">
        <v>8219</v>
      </c>
      <c r="B766">
        <v>14</v>
      </c>
      <c r="D766" t="s">
        <v>8221</v>
      </c>
      <c r="E766">
        <v>4</v>
      </c>
    </row>
    <row r="767" spans="1:5" x14ac:dyDescent="0.3">
      <c r="A767" t="s">
        <v>8219</v>
      </c>
      <c r="B767">
        <v>16</v>
      </c>
      <c r="D767" t="s">
        <v>8221</v>
      </c>
      <c r="E767">
        <v>5</v>
      </c>
    </row>
    <row r="768" spans="1:5" x14ac:dyDescent="0.3">
      <c r="A768" t="s">
        <v>8219</v>
      </c>
      <c r="B768">
        <v>13</v>
      </c>
      <c r="D768" t="s">
        <v>8221</v>
      </c>
      <c r="E768">
        <v>3</v>
      </c>
    </row>
    <row r="769" spans="1:5" x14ac:dyDescent="0.3">
      <c r="A769" t="s">
        <v>8219</v>
      </c>
      <c r="B769">
        <v>32</v>
      </c>
      <c r="D769" t="s">
        <v>8221</v>
      </c>
      <c r="E769">
        <v>7</v>
      </c>
    </row>
    <row r="770" spans="1:5" x14ac:dyDescent="0.3">
      <c r="A770" t="s">
        <v>8219</v>
      </c>
      <c r="B770">
        <v>191</v>
      </c>
      <c r="D770" t="s">
        <v>8221</v>
      </c>
      <c r="E770">
        <v>2</v>
      </c>
    </row>
    <row r="771" spans="1:5" x14ac:dyDescent="0.3">
      <c r="A771" t="s">
        <v>8219</v>
      </c>
      <c r="B771">
        <v>25</v>
      </c>
      <c r="D771" t="s">
        <v>8221</v>
      </c>
      <c r="E771">
        <v>2</v>
      </c>
    </row>
    <row r="772" spans="1:5" x14ac:dyDescent="0.3">
      <c r="A772" t="s">
        <v>8219</v>
      </c>
      <c r="B772">
        <v>196</v>
      </c>
      <c r="D772" t="s">
        <v>8221</v>
      </c>
      <c r="E772">
        <v>1</v>
      </c>
    </row>
    <row r="773" spans="1:5" x14ac:dyDescent="0.3">
      <c r="A773" t="s">
        <v>8219</v>
      </c>
      <c r="B773">
        <v>77</v>
      </c>
      <c r="D773" t="s">
        <v>8221</v>
      </c>
      <c r="E773">
        <v>8</v>
      </c>
    </row>
    <row r="774" spans="1:5" x14ac:dyDescent="0.3">
      <c r="A774" t="s">
        <v>8219</v>
      </c>
      <c r="B774">
        <v>274</v>
      </c>
      <c r="D774" t="s">
        <v>8221</v>
      </c>
      <c r="E774">
        <v>26</v>
      </c>
    </row>
    <row r="775" spans="1:5" x14ac:dyDescent="0.3">
      <c r="A775" t="s">
        <v>8219</v>
      </c>
      <c r="B775">
        <v>21</v>
      </c>
      <c r="D775" t="s">
        <v>8221</v>
      </c>
      <c r="E775">
        <v>4</v>
      </c>
    </row>
    <row r="776" spans="1:5" x14ac:dyDescent="0.3">
      <c r="A776" t="s">
        <v>8219</v>
      </c>
      <c r="B776">
        <v>83</v>
      </c>
      <c r="D776" t="s">
        <v>8221</v>
      </c>
      <c r="E776">
        <v>2</v>
      </c>
    </row>
    <row r="777" spans="1:5" x14ac:dyDescent="0.3">
      <c r="A777" t="s">
        <v>8219</v>
      </c>
      <c r="B777">
        <v>140</v>
      </c>
      <c r="D777" t="s">
        <v>8221</v>
      </c>
      <c r="E777">
        <v>8</v>
      </c>
    </row>
    <row r="778" spans="1:5" x14ac:dyDescent="0.3">
      <c r="A778" t="s">
        <v>8219</v>
      </c>
      <c r="B778">
        <v>131</v>
      </c>
      <c r="D778" t="s">
        <v>8221</v>
      </c>
      <c r="E778">
        <v>2</v>
      </c>
    </row>
    <row r="779" spans="1:5" x14ac:dyDescent="0.3">
      <c r="A779" t="s">
        <v>8219</v>
      </c>
      <c r="B779">
        <v>30</v>
      </c>
      <c r="D779" t="s">
        <v>8221</v>
      </c>
      <c r="E779">
        <v>10</v>
      </c>
    </row>
    <row r="780" spans="1:5" x14ac:dyDescent="0.3">
      <c r="A780" t="s">
        <v>8219</v>
      </c>
      <c r="B780">
        <v>117</v>
      </c>
      <c r="D780" t="s">
        <v>8221</v>
      </c>
      <c r="E780">
        <v>5</v>
      </c>
    </row>
    <row r="781" spans="1:5" x14ac:dyDescent="0.3">
      <c r="A781" t="s">
        <v>8219</v>
      </c>
      <c r="B781">
        <v>179</v>
      </c>
      <c r="D781" t="s">
        <v>8221</v>
      </c>
      <c r="E781">
        <v>1</v>
      </c>
    </row>
    <row r="782" spans="1:5" x14ac:dyDescent="0.3">
      <c r="A782" t="s">
        <v>8219</v>
      </c>
      <c r="B782">
        <v>38</v>
      </c>
      <c r="D782" t="s">
        <v>8221</v>
      </c>
      <c r="E782">
        <v>2</v>
      </c>
    </row>
    <row r="783" spans="1:5" x14ac:dyDescent="0.3">
      <c r="A783" t="s">
        <v>8219</v>
      </c>
      <c r="B783">
        <v>173</v>
      </c>
      <c r="D783" t="s">
        <v>8221</v>
      </c>
      <c r="E783">
        <v>2</v>
      </c>
    </row>
    <row r="784" spans="1:5" x14ac:dyDescent="0.3">
      <c r="A784" t="s">
        <v>8219</v>
      </c>
      <c r="B784">
        <v>46</v>
      </c>
      <c r="D784" t="s">
        <v>8221</v>
      </c>
      <c r="E784">
        <v>9</v>
      </c>
    </row>
    <row r="785" spans="1:5" x14ac:dyDescent="0.3">
      <c r="A785" t="s">
        <v>8219</v>
      </c>
      <c r="B785">
        <v>58</v>
      </c>
      <c r="D785" t="s">
        <v>8221</v>
      </c>
      <c r="E785">
        <v>2</v>
      </c>
    </row>
    <row r="786" spans="1:5" x14ac:dyDescent="0.3">
      <c r="A786" t="s">
        <v>8219</v>
      </c>
      <c r="B786">
        <v>8</v>
      </c>
      <c r="D786" t="s">
        <v>8221</v>
      </c>
      <c r="E786">
        <v>2</v>
      </c>
    </row>
    <row r="787" spans="1:5" x14ac:dyDescent="0.3">
      <c r="A787" t="s">
        <v>8219</v>
      </c>
      <c r="B787">
        <v>284</v>
      </c>
      <c r="D787" t="s">
        <v>8221</v>
      </c>
      <c r="E787">
        <v>3</v>
      </c>
    </row>
    <row r="788" spans="1:5" x14ac:dyDescent="0.3">
      <c r="A788" t="s">
        <v>8219</v>
      </c>
      <c r="B788">
        <v>58</v>
      </c>
      <c r="D788" t="s">
        <v>8221</v>
      </c>
      <c r="E788">
        <v>3</v>
      </c>
    </row>
    <row r="789" spans="1:5" x14ac:dyDescent="0.3">
      <c r="A789" t="s">
        <v>8219</v>
      </c>
      <c r="B789">
        <v>76</v>
      </c>
      <c r="D789" t="s">
        <v>8221</v>
      </c>
      <c r="E789">
        <v>6</v>
      </c>
    </row>
    <row r="790" spans="1:5" x14ac:dyDescent="0.3">
      <c r="A790" t="s">
        <v>8219</v>
      </c>
      <c r="B790">
        <v>67</v>
      </c>
      <c r="D790" t="s">
        <v>8221</v>
      </c>
      <c r="E790">
        <v>21</v>
      </c>
    </row>
    <row r="791" spans="1:5" x14ac:dyDescent="0.3">
      <c r="A791" t="s">
        <v>8219</v>
      </c>
      <c r="B791">
        <v>121</v>
      </c>
      <c r="D791" t="s">
        <v>8221</v>
      </c>
      <c r="E791">
        <v>4</v>
      </c>
    </row>
    <row r="792" spans="1:5" x14ac:dyDescent="0.3">
      <c r="A792" t="s">
        <v>8219</v>
      </c>
      <c r="B792">
        <v>89</v>
      </c>
      <c r="D792" t="s">
        <v>8221</v>
      </c>
      <c r="E792">
        <v>4</v>
      </c>
    </row>
    <row r="793" spans="1:5" x14ac:dyDescent="0.3">
      <c r="A793" t="s">
        <v>8219</v>
      </c>
      <c r="B793">
        <v>108</v>
      </c>
      <c r="D793" t="s">
        <v>8221</v>
      </c>
      <c r="E793">
        <v>2</v>
      </c>
    </row>
    <row r="794" spans="1:5" x14ac:dyDescent="0.3">
      <c r="A794" t="s">
        <v>8219</v>
      </c>
      <c r="B794">
        <v>57</v>
      </c>
      <c r="D794" t="s">
        <v>8221</v>
      </c>
      <c r="E794">
        <v>4</v>
      </c>
    </row>
    <row r="795" spans="1:5" x14ac:dyDescent="0.3">
      <c r="A795" t="s">
        <v>8219</v>
      </c>
      <c r="B795">
        <v>50</v>
      </c>
      <c r="D795" t="s">
        <v>8221</v>
      </c>
      <c r="E795">
        <v>3</v>
      </c>
    </row>
    <row r="796" spans="1:5" x14ac:dyDescent="0.3">
      <c r="A796" t="s">
        <v>8219</v>
      </c>
      <c r="B796">
        <v>17</v>
      </c>
      <c r="D796" t="s">
        <v>8221</v>
      </c>
      <c r="E796">
        <v>6</v>
      </c>
    </row>
    <row r="797" spans="1:5" x14ac:dyDescent="0.3">
      <c r="A797" t="s">
        <v>8219</v>
      </c>
      <c r="B797">
        <v>119</v>
      </c>
      <c r="D797" t="s">
        <v>8221</v>
      </c>
      <c r="E797">
        <v>1</v>
      </c>
    </row>
    <row r="798" spans="1:5" x14ac:dyDescent="0.3">
      <c r="A798" t="s">
        <v>8219</v>
      </c>
      <c r="B798">
        <v>70</v>
      </c>
      <c r="D798" t="s">
        <v>8221</v>
      </c>
      <c r="E798">
        <v>2</v>
      </c>
    </row>
    <row r="799" spans="1:5" x14ac:dyDescent="0.3">
      <c r="A799" t="s">
        <v>8219</v>
      </c>
      <c r="B799">
        <v>25</v>
      </c>
      <c r="D799" t="s">
        <v>8221</v>
      </c>
      <c r="E799">
        <v>9</v>
      </c>
    </row>
    <row r="800" spans="1:5" x14ac:dyDescent="0.3">
      <c r="A800" t="s">
        <v>8219</v>
      </c>
      <c r="B800">
        <v>43</v>
      </c>
      <c r="D800" t="s">
        <v>8221</v>
      </c>
      <c r="E800">
        <v>12</v>
      </c>
    </row>
    <row r="801" spans="1:5" x14ac:dyDescent="0.3">
      <c r="A801" t="s">
        <v>8219</v>
      </c>
      <c r="B801">
        <v>47</v>
      </c>
      <c r="D801" t="s">
        <v>8221</v>
      </c>
      <c r="E801">
        <v>4</v>
      </c>
    </row>
    <row r="802" spans="1:5" x14ac:dyDescent="0.3">
      <c r="A802" t="s">
        <v>8219</v>
      </c>
      <c r="B802">
        <v>22</v>
      </c>
      <c r="D802" t="s">
        <v>8221</v>
      </c>
      <c r="E802">
        <v>13</v>
      </c>
    </row>
    <row r="803" spans="1:5" x14ac:dyDescent="0.3">
      <c r="A803" t="s">
        <v>8219</v>
      </c>
      <c r="B803">
        <v>3</v>
      </c>
      <c r="D803" t="s">
        <v>8221</v>
      </c>
      <c r="E803">
        <v>3</v>
      </c>
    </row>
    <row r="804" spans="1:5" x14ac:dyDescent="0.3">
      <c r="A804" t="s">
        <v>8219</v>
      </c>
      <c r="B804">
        <v>20</v>
      </c>
      <c r="D804" t="s">
        <v>8221</v>
      </c>
      <c r="E804">
        <v>7</v>
      </c>
    </row>
    <row r="805" spans="1:5" x14ac:dyDescent="0.3">
      <c r="A805" t="s">
        <v>8219</v>
      </c>
      <c r="B805">
        <v>62</v>
      </c>
      <c r="D805" t="s">
        <v>8221</v>
      </c>
      <c r="E805">
        <v>2</v>
      </c>
    </row>
    <row r="806" spans="1:5" x14ac:dyDescent="0.3">
      <c r="A806" t="s">
        <v>8219</v>
      </c>
      <c r="B806">
        <v>17</v>
      </c>
      <c r="D806" t="s">
        <v>8221</v>
      </c>
      <c r="E806">
        <v>28</v>
      </c>
    </row>
    <row r="807" spans="1:5" x14ac:dyDescent="0.3">
      <c r="A807" t="s">
        <v>8219</v>
      </c>
      <c r="B807">
        <v>26</v>
      </c>
      <c r="D807" t="s">
        <v>8221</v>
      </c>
      <c r="E807">
        <v>2</v>
      </c>
    </row>
    <row r="808" spans="1:5" x14ac:dyDescent="0.3">
      <c r="A808" t="s">
        <v>8219</v>
      </c>
      <c r="B808">
        <v>111</v>
      </c>
      <c r="D808" t="s">
        <v>8221</v>
      </c>
      <c r="E808">
        <v>3</v>
      </c>
    </row>
    <row r="809" spans="1:5" x14ac:dyDescent="0.3">
      <c r="A809" t="s">
        <v>8219</v>
      </c>
      <c r="B809">
        <v>47</v>
      </c>
      <c r="D809" t="s">
        <v>8221</v>
      </c>
      <c r="E809">
        <v>7</v>
      </c>
    </row>
    <row r="810" spans="1:5" x14ac:dyDescent="0.3">
      <c r="A810" t="s">
        <v>8219</v>
      </c>
      <c r="B810">
        <v>340</v>
      </c>
      <c r="D810" t="s">
        <v>8221</v>
      </c>
      <c r="E810">
        <v>9</v>
      </c>
    </row>
    <row r="811" spans="1:5" x14ac:dyDescent="0.3">
      <c r="A811" t="s">
        <v>8219</v>
      </c>
      <c r="B811">
        <v>16</v>
      </c>
      <c r="D811" t="s">
        <v>8221</v>
      </c>
      <c r="E811">
        <v>2</v>
      </c>
    </row>
    <row r="812" spans="1:5" x14ac:dyDescent="0.3">
      <c r="A812" t="s">
        <v>8219</v>
      </c>
      <c r="B812">
        <v>79</v>
      </c>
      <c r="D812" t="s">
        <v>8221</v>
      </c>
      <c r="E812">
        <v>8</v>
      </c>
    </row>
    <row r="813" spans="1:5" x14ac:dyDescent="0.3">
      <c r="A813" t="s">
        <v>8219</v>
      </c>
      <c r="B813">
        <v>13</v>
      </c>
      <c r="D813" t="s">
        <v>8221</v>
      </c>
      <c r="E813">
        <v>2</v>
      </c>
    </row>
    <row r="814" spans="1:5" x14ac:dyDescent="0.3">
      <c r="A814" t="s">
        <v>8219</v>
      </c>
      <c r="B814">
        <v>226</v>
      </c>
      <c r="D814" t="s">
        <v>8221</v>
      </c>
      <c r="E814">
        <v>1</v>
      </c>
    </row>
    <row r="815" spans="1:5" x14ac:dyDescent="0.3">
      <c r="A815" t="s">
        <v>8219</v>
      </c>
      <c r="B815">
        <v>72</v>
      </c>
      <c r="D815" t="s">
        <v>8221</v>
      </c>
      <c r="E815">
        <v>1</v>
      </c>
    </row>
    <row r="816" spans="1:5" x14ac:dyDescent="0.3">
      <c r="A816" t="s">
        <v>8219</v>
      </c>
      <c r="B816">
        <v>29</v>
      </c>
      <c r="D816" t="s">
        <v>8221</v>
      </c>
      <c r="E816">
        <v>1</v>
      </c>
    </row>
    <row r="817" spans="1:5" x14ac:dyDescent="0.3">
      <c r="A817" t="s">
        <v>8219</v>
      </c>
      <c r="B817">
        <v>18</v>
      </c>
      <c r="D817" t="s">
        <v>8221</v>
      </c>
      <c r="E817">
        <v>5</v>
      </c>
    </row>
    <row r="818" spans="1:5" x14ac:dyDescent="0.3">
      <c r="A818" t="s">
        <v>8219</v>
      </c>
      <c r="B818">
        <v>37</v>
      </c>
      <c r="D818" t="s">
        <v>8221</v>
      </c>
      <c r="E818">
        <v>1</v>
      </c>
    </row>
    <row r="819" spans="1:5" x14ac:dyDescent="0.3">
      <c r="A819" t="s">
        <v>8219</v>
      </c>
      <c r="B819">
        <v>217</v>
      </c>
      <c r="D819" t="s">
        <v>8221</v>
      </c>
      <c r="E819">
        <v>1</v>
      </c>
    </row>
    <row r="820" spans="1:5" x14ac:dyDescent="0.3">
      <c r="A820" t="s">
        <v>8219</v>
      </c>
      <c r="B820">
        <v>163</v>
      </c>
      <c r="D820" t="s">
        <v>8221</v>
      </c>
      <c r="E820">
        <v>1</v>
      </c>
    </row>
    <row r="821" spans="1:5" x14ac:dyDescent="0.3">
      <c r="A821" t="s">
        <v>8219</v>
      </c>
      <c r="B821">
        <v>38</v>
      </c>
      <c r="D821" t="s">
        <v>8221</v>
      </c>
      <c r="E821">
        <v>1</v>
      </c>
    </row>
    <row r="822" spans="1:5" x14ac:dyDescent="0.3">
      <c r="A822" t="s">
        <v>8219</v>
      </c>
      <c r="B822">
        <v>50</v>
      </c>
      <c r="D822" t="s">
        <v>8221</v>
      </c>
      <c r="E822">
        <v>2</v>
      </c>
    </row>
    <row r="823" spans="1:5" x14ac:dyDescent="0.3">
      <c r="A823" t="s">
        <v>8219</v>
      </c>
      <c r="B823">
        <v>84</v>
      </c>
      <c r="D823" t="s">
        <v>8221</v>
      </c>
      <c r="E823">
        <v>1</v>
      </c>
    </row>
    <row r="824" spans="1:5" x14ac:dyDescent="0.3">
      <c r="A824" t="s">
        <v>8219</v>
      </c>
      <c r="B824">
        <v>79</v>
      </c>
      <c r="D824" t="s">
        <v>8221</v>
      </c>
      <c r="E824">
        <v>2</v>
      </c>
    </row>
    <row r="825" spans="1:5" x14ac:dyDescent="0.3">
      <c r="A825" t="s">
        <v>8219</v>
      </c>
      <c r="B825">
        <v>72</v>
      </c>
      <c r="D825" t="s">
        <v>8221</v>
      </c>
      <c r="E825">
        <v>2</v>
      </c>
    </row>
    <row r="826" spans="1:5" x14ac:dyDescent="0.3">
      <c r="A826" t="s">
        <v>8219</v>
      </c>
      <c r="B826">
        <v>47</v>
      </c>
      <c r="D826" t="s">
        <v>8221</v>
      </c>
      <c r="E826">
        <v>5</v>
      </c>
    </row>
    <row r="827" spans="1:5" x14ac:dyDescent="0.3">
      <c r="A827" t="s">
        <v>8219</v>
      </c>
      <c r="B827">
        <v>75</v>
      </c>
      <c r="D827" t="s">
        <v>8221</v>
      </c>
      <c r="E827">
        <v>5</v>
      </c>
    </row>
    <row r="828" spans="1:5" x14ac:dyDescent="0.3">
      <c r="A828" t="s">
        <v>8219</v>
      </c>
      <c r="B828">
        <v>59</v>
      </c>
      <c r="D828" t="s">
        <v>8221</v>
      </c>
      <c r="E828">
        <v>6</v>
      </c>
    </row>
    <row r="829" spans="1:5" x14ac:dyDescent="0.3">
      <c r="A829" t="s">
        <v>8219</v>
      </c>
      <c r="B829">
        <v>118</v>
      </c>
      <c r="D829" t="s">
        <v>8221</v>
      </c>
      <c r="E829">
        <v>9</v>
      </c>
    </row>
    <row r="830" spans="1:5" x14ac:dyDescent="0.3">
      <c r="A830" t="s">
        <v>8219</v>
      </c>
      <c r="B830">
        <v>169</v>
      </c>
      <c r="D830" t="s">
        <v>8221</v>
      </c>
      <c r="E830">
        <v>20</v>
      </c>
    </row>
    <row r="831" spans="1:5" x14ac:dyDescent="0.3">
      <c r="A831" t="s">
        <v>8219</v>
      </c>
      <c r="B831">
        <v>246</v>
      </c>
      <c r="D831" t="s">
        <v>8221</v>
      </c>
      <c r="E831">
        <v>2</v>
      </c>
    </row>
    <row r="832" spans="1:5" x14ac:dyDescent="0.3">
      <c r="A832" t="s">
        <v>8219</v>
      </c>
      <c r="B832">
        <v>190</v>
      </c>
      <c r="D832" t="s">
        <v>8221</v>
      </c>
      <c r="E832">
        <v>2</v>
      </c>
    </row>
    <row r="833" spans="1:5" x14ac:dyDescent="0.3">
      <c r="A833" t="s">
        <v>8219</v>
      </c>
      <c r="B833">
        <v>62</v>
      </c>
      <c r="D833" t="s">
        <v>8221</v>
      </c>
      <c r="E833">
        <v>5</v>
      </c>
    </row>
    <row r="834" spans="1:5" x14ac:dyDescent="0.3">
      <c r="A834" t="s">
        <v>8219</v>
      </c>
      <c r="B834">
        <v>177</v>
      </c>
      <c r="D834" t="s">
        <v>8221</v>
      </c>
      <c r="E834">
        <v>3</v>
      </c>
    </row>
    <row r="835" spans="1:5" x14ac:dyDescent="0.3">
      <c r="A835" t="s">
        <v>8219</v>
      </c>
      <c r="B835">
        <v>508</v>
      </c>
      <c r="D835" t="s">
        <v>8221</v>
      </c>
      <c r="E835">
        <v>4</v>
      </c>
    </row>
    <row r="836" spans="1:5" x14ac:dyDescent="0.3">
      <c r="A836" t="s">
        <v>8219</v>
      </c>
      <c r="B836">
        <v>280</v>
      </c>
      <c r="D836" t="s">
        <v>8221</v>
      </c>
      <c r="E836">
        <v>4</v>
      </c>
    </row>
    <row r="837" spans="1:5" x14ac:dyDescent="0.3">
      <c r="A837" t="s">
        <v>8219</v>
      </c>
      <c r="B837">
        <v>115</v>
      </c>
      <c r="D837" t="s">
        <v>8221</v>
      </c>
      <c r="E837">
        <v>2</v>
      </c>
    </row>
    <row r="838" spans="1:5" x14ac:dyDescent="0.3">
      <c r="A838" t="s">
        <v>8219</v>
      </c>
      <c r="B838">
        <v>23</v>
      </c>
      <c r="D838" t="s">
        <v>8221</v>
      </c>
      <c r="E838">
        <v>2</v>
      </c>
    </row>
    <row r="839" spans="1:5" x14ac:dyDescent="0.3">
      <c r="A839" t="s">
        <v>8219</v>
      </c>
      <c r="B839">
        <v>54</v>
      </c>
      <c r="D839" t="s">
        <v>8221</v>
      </c>
      <c r="E839">
        <v>3</v>
      </c>
    </row>
    <row r="840" spans="1:5" x14ac:dyDescent="0.3">
      <c r="A840" t="s">
        <v>8219</v>
      </c>
      <c r="B840">
        <v>17</v>
      </c>
      <c r="D840" t="s">
        <v>8221</v>
      </c>
      <c r="E840">
        <v>2</v>
      </c>
    </row>
    <row r="841" spans="1:5" x14ac:dyDescent="0.3">
      <c r="A841" t="s">
        <v>8219</v>
      </c>
      <c r="B841">
        <v>539</v>
      </c>
      <c r="D841" t="s">
        <v>8221</v>
      </c>
      <c r="E841">
        <v>3</v>
      </c>
    </row>
    <row r="842" spans="1:5" x14ac:dyDescent="0.3">
      <c r="A842" t="s">
        <v>8219</v>
      </c>
      <c r="B842">
        <v>25</v>
      </c>
      <c r="D842" t="s">
        <v>8221</v>
      </c>
      <c r="E842">
        <v>16</v>
      </c>
    </row>
    <row r="843" spans="1:5" x14ac:dyDescent="0.3">
      <c r="A843" t="s">
        <v>8219</v>
      </c>
      <c r="B843">
        <v>742</v>
      </c>
      <c r="D843" t="s">
        <v>8221</v>
      </c>
      <c r="E843">
        <v>27</v>
      </c>
    </row>
    <row r="844" spans="1:5" x14ac:dyDescent="0.3">
      <c r="A844" t="s">
        <v>8219</v>
      </c>
      <c r="B844">
        <v>325</v>
      </c>
      <c r="D844" t="s">
        <v>8221</v>
      </c>
      <c r="E844">
        <v>5</v>
      </c>
    </row>
    <row r="845" spans="1:5" x14ac:dyDescent="0.3">
      <c r="A845" t="s">
        <v>8219</v>
      </c>
      <c r="B845">
        <v>128</v>
      </c>
      <c r="D845" t="s">
        <v>8221</v>
      </c>
      <c r="E845">
        <v>1</v>
      </c>
    </row>
    <row r="846" spans="1:5" x14ac:dyDescent="0.3">
      <c r="A846" t="s">
        <v>8219</v>
      </c>
      <c r="B846">
        <v>61</v>
      </c>
      <c r="D846" t="s">
        <v>8221</v>
      </c>
      <c r="E846">
        <v>2</v>
      </c>
    </row>
    <row r="847" spans="1:5" x14ac:dyDescent="0.3">
      <c r="A847" t="s">
        <v>8219</v>
      </c>
      <c r="B847">
        <v>4</v>
      </c>
      <c r="D847" t="s">
        <v>8221</v>
      </c>
      <c r="E847">
        <v>3</v>
      </c>
    </row>
    <row r="848" spans="1:5" x14ac:dyDescent="0.3">
      <c r="A848" t="s">
        <v>8219</v>
      </c>
      <c r="B848">
        <v>30</v>
      </c>
      <c r="D848" t="s">
        <v>8221</v>
      </c>
      <c r="E848">
        <v>4</v>
      </c>
    </row>
    <row r="849" spans="1:5" x14ac:dyDescent="0.3">
      <c r="A849" t="s">
        <v>8219</v>
      </c>
      <c r="B849">
        <v>18</v>
      </c>
      <c r="D849" t="s">
        <v>8221</v>
      </c>
      <c r="E849">
        <v>5</v>
      </c>
    </row>
    <row r="850" spans="1:5" x14ac:dyDescent="0.3">
      <c r="A850" t="s">
        <v>8219</v>
      </c>
      <c r="B850">
        <v>31</v>
      </c>
      <c r="D850" t="s">
        <v>8221</v>
      </c>
      <c r="E850">
        <v>1</v>
      </c>
    </row>
    <row r="851" spans="1:5" x14ac:dyDescent="0.3">
      <c r="A851" t="s">
        <v>8219</v>
      </c>
      <c r="B851">
        <v>34</v>
      </c>
      <c r="D851" t="s">
        <v>8221</v>
      </c>
      <c r="E851">
        <v>2</v>
      </c>
    </row>
    <row r="852" spans="1:5" x14ac:dyDescent="0.3">
      <c r="A852" t="s">
        <v>8219</v>
      </c>
      <c r="B852">
        <v>27</v>
      </c>
      <c r="D852" t="s">
        <v>8221</v>
      </c>
      <c r="E852">
        <v>4</v>
      </c>
    </row>
    <row r="853" spans="1:5" x14ac:dyDescent="0.3">
      <c r="A853" t="s">
        <v>8219</v>
      </c>
      <c r="B853">
        <v>14</v>
      </c>
      <c r="D853" t="s">
        <v>8221</v>
      </c>
      <c r="E853">
        <v>1</v>
      </c>
    </row>
    <row r="854" spans="1:5" x14ac:dyDescent="0.3">
      <c r="A854" t="s">
        <v>8219</v>
      </c>
      <c r="B854">
        <v>8</v>
      </c>
      <c r="D854" t="s">
        <v>8221</v>
      </c>
      <c r="E854">
        <v>2</v>
      </c>
    </row>
    <row r="855" spans="1:5" x14ac:dyDescent="0.3">
      <c r="A855" t="s">
        <v>8219</v>
      </c>
      <c r="B855">
        <v>46</v>
      </c>
      <c r="D855" t="s">
        <v>8221</v>
      </c>
      <c r="E855">
        <v>3</v>
      </c>
    </row>
    <row r="856" spans="1:5" x14ac:dyDescent="0.3">
      <c r="A856" t="s">
        <v>8219</v>
      </c>
      <c r="B856">
        <v>10</v>
      </c>
      <c r="D856" t="s">
        <v>8221</v>
      </c>
      <c r="E856">
        <v>2</v>
      </c>
    </row>
    <row r="857" spans="1:5" x14ac:dyDescent="0.3">
      <c r="A857" t="s">
        <v>8219</v>
      </c>
      <c r="B857">
        <v>187</v>
      </c>
      <c r="D857" t="s">
        <v>8221</v>
      </c>
      <c r="E857">
        <v>3</v>
      </c>
    </row>
    <row r="858" spans="1:5" x14ac:dyDescent="0.3">
      <c r="A858" t="s">
        <v>8219</v>
      </c>
      <c r="B858">
        <v>106</v>
      </c>
      <c r="D858" t="s">
        <v>8221</v>
      </c>
      <c r="E858">
        <v>1</v>
      </c>
    </row>
    <row r="859" spans="1:5" x14ac:dyDescent="0.3">
      <c r="A859" t="s">
        <v>8219</v>
      </c>
      <c r="B859">
        <v>34</v>
      </c>
      <c r="D859" t="s">
        <v>8221</v>
      </c>
      <c r="E859">
        <v>29</v>
      </c>
    </row>
    <row r="860" spans="1:5" x14ac:dyDescent="0.3">
      <c r="A860" t="s">
        <v>8219</v>
      </c>
      <c r="B860">
        <v>115</v>
      </c>
      <c r="D860" t="s">
        <v>8221</v>
      </c>
      <c r="E860">
        <v>1</v>
      </c>
    </row>
    <row r="861" spans="1:5" x14ac:dyDescent="0.3">
      <c r="A861" t="s">
        <v>8219</v>
      </c>
      <c r="B861">
        <v>134</v>
      </c>
      <c r="D861" t="s">
        <v>8221</v>
      </c>
      <c r="E861">
        <v>7</v>
      </c>
    </row>
    <row r="862" spans="1:5" x14ac:dyDescent="0.3">
      <c r="A862" t="s">
        <v>8219</v>
      </c>
      <c r="B862">
        <v>128</v>
      </c>
      <c r="D862" t="s">
        <v>8221</v>
      </c>
      <c r="E862">
        <v>4</v>
      </c>
    </row>
    <row r="863" spans="1:5" x14ac:dyDescent="0.3">
      <c r="A863" t="s">
        <v>8219</v>
      </c>
      <c r="B863">
        <v>45</v>
      </c>
      <c r="D863" t="s">
        <v>8221</v>
      </c>
      <c r="E863">
        <v>2</v>
      </c>
    </row>
    <row r="864" spans="1:5" x14ac:dyDescent="0.3">
      <c r="A864" t="s">
        <v>8219</v>
      </c>
      <c r="B864">
        <v>322</v>
      </c>
      <c r="D864" t="s">
        <v>8221</v>
      </c>
      <c r="E864">
        <v>1</v>
      </c>
    </row>
    <row r="865" spans="1:5" x14ac:dyDescent="0.3">
      <c r="A865" t="s">
        <v>8219</v>
      </c>
      <c r="B865">
        <v>25</v>
      </c>
      <c r="D865" t="s">
        <v>8221</v>
      </c>
      <c r="E865">
        <v>13</v>
      </c>
    </row>
    <row r="866" spans="1:5" x14ac:dyDescent="0.3">
      <c r="A866" t="s">
        <v>8219</v>
      </c>
      <c r="B866">
        <v>38</v>
      </c>
      <c r="D866" t="s">
        <v>8221</v>
      </c>
      <c r="E866">
        <v>7</v>
      </c>
    </row>
    <row r="867" spans="1:5" x14ac:dyDescent="0.3">
      <c r="A867" t="s">
        <v>8219</v>
      </c>
      <c r="B867">
        <v>13</v>
      </c>
      <c r="D867" t="s">
        <v>8221</v>
      </c>
      <c r="E867">
        <v>5</v>
      </c>
    </row>
    <row r="868" spans="1:5" x14ac:dyDescent="0.3">
      <c r="A868" t="s">
        <v>8219</v>
      </c>
      <c r="B868">
        <v>30</v>
      </c>
      <c r="D868" t="s">
        <v>8221</v>
      </c>
      <c r="E868">
        <v>8</v>
      </c>
    </row>
    <row r="869" spans="1:5" x14ac:dyDescent="0.3">
      <c r="A869" t="s">
        <v>8219</v>
      </c>
      <c r="B869">
        <v>99</v>
      </c>
      <c r="D869" t="s">
        <v>8221</v>
      </c>
      <c r="E869">
        <v>4</v>
      </c>
    </row>
    <row r="870" spans="1:5" x14ac:dyDescent="0.3">
      <c r="A870" t="s">
        <v>8219</v>
      </c>
      <c r="B870">
        <v>93</v>
      </c>
      <c r="D870" t="s">
        <v>8221</v>
      </c>
      <c r="E870">
        <v>2</v>
      </c>
    </row>
    <row r="871" spans="1:5" x14ac:dyDescent="0.3">
      <c r="A871" t="s">
        <v>8219</v>
      </c>
      <c r="B871">
        <v>22</v>
      </c>
      <c r="D871" t="s">
        <v>8221</v>
      </c>
      <c r="E871">
        <v>1</v>
      </c>
    </row>
    <row r="872" spans="1:5" x14ac:dyDescent="0.3">
      <c r="A872" t="s">
        <v>8219</v>
      </c>
      <c r="B872">
        <v>226</v>
      </c>
      <c r="D872" t="s">
        <v>8221</v>
      </c>
      <c r="E872">
        <v>2</v>
      </c>
    </row>
    <row r="873" spans="1:5" x14ac:dyDescent="0.3">
      <c r="A873" t="s">
        <v>8219</v>
      </c>
      <c r="B873">
        <v>90</v>
      </c>
      <c r="D873" t="s">
        <v>8221</v>
      </c>
      <c r="E873">
        <v>3</v>
      </c>
    </row>
    <row r="874" spans="1:5" x14ac:dyDescent="0.3">
      <c r="A874" t="s">
        <v>8219</v>
      </c>
      <c r="B874">
        <v>37</v>
      </c>
      <c r="D874" t="s">
        <v>8221</v>
      </c>
      <c r="E874">
        <v>4</v>
      </c>
    </row>
    <row r="875" spans="1:5" x14ac:dyDescent="0.3">
      <c r="A875" t="s">
        <v>8219</v>
      </c>
      <c r="B875">
        <v>26</v>
      </c>
      <c r="D875" t="s">
        <v>8221</v>
      </c>
      <c r="E875">
        <v>9</v>
      </c>
    </row>
    <row r="876" spans="1:5" x14ac:dyDescent="0.3">
      <c r="A876" t="s">
        <v>8219</v>
      </c>
      <c r="B876">
        <v>69</v>
      </c>
      <c r="D876" t="s">
        <v>8221</v>
      </c>
      <c r="E876">
        <v>4</v>
      </c>
    </row>
    <row r="877" spans="1:5" x14ac:dyDescent="0.3">
      <c r="A877" t="s">
        <v>8219</v>
      </c>
      <c r="B877">
        <v>315</v>
      </c>
      <c r="D877" t="s">
        <v>8221</v>
      </c>
      <c r="E877">
        <v>2</v>
      </c>
    </row>
    <row r="878" spans="1:5" x14ac:dyDescent="0.3">
      <c r="A878" t="s">
        <v>8219</v>
      </c>
      <c r="B878">
        <v>66</v>
      </c>
      <c r="D878" t="s">
        <v>8221</v>
      </c>
      <c r="E878">
        <v>1</v>
      </c>
    </row>
    <row r="879" spans="1:5" x14ac:dyDescent="0.3">
      <c r="A879" t="s">
        <v>8219</v>
      </c>
      <c r="B879">
        <v>23</v>
      </c>
      <c r="D879" t="s">
        <v>8221</v>
      </c>
      <c r="E879">
        <v>4</v>
      </c>
    </row>
    <row r="880" spans="1:5" x14ac:dyDescent="0.3">
      <c r="A880" t="s">
        <v>8219</v>
      </c>
      <c r="B880">
        <v>108</v>
      </c>
      <c r="D880" t="s">
        <v>8221</v>
      </c>
      <c r="E880">
        <v>4</v>
      </c>
    </row>
    <row r="881" spans="1:5" x14ac:dyDescent="0.3">
      <c r="A881" t="s">
        <v>8219</v>
      </c>
      <c r="B881">
        <v>41</v>
      </c>
      <c r="D881" t="s">
        <v>8221</v>
      </c>
      <c r="E881">
        <v>2</v>
      </c>
    </row>
    <row r="882" spans="1:5" x14ac:dyDescent="0.3">
      <c r="A882" t="s">
        <v>8219</v>
      </c>
      <c r="B882">
        <v>27</v>
      </c>
      <c r="D882" t="s">
        <v>8221</v>
      </c>
      <c r="E882">
        <v>3</v>
      </c>
    </row>
    <row r="883" spans="1:5" x14ac:dyDescent="0.3">
      <c r="A883" t="s">
        <v>8219</v>
      </c>
      <c r="B883">
        <v>238</v>
      </c>
      <c r="D883" t="s">
        <v>8221</v>
      </c>
      <c r="E883">
        <v>2</v>
      </c>
    </row>
    <row r="884" spans="1:5" x14ac:dyDescent="0.3">
      <c r="A884" t="s">
        <v>8219</v>
      </c>
      <c r="B884">
        <v>51</v>
      </c>
      <c r="D884" t="s">
        <v>8221</v>
      </c>
      <c r="E884">
        <v>55</v>
      </c>
    </row>
    <row r="885" spans="1:5" x14ac:dyDescent="0.3">
      <c r="A885" t="s">
        <v>8219</v>
      </c>
      <c r="B885">
        <v>20</v>
      </c>
      <c r="D885" t="s">
        <v>8221</v>
      </c>
      <c r="E885">
        <v>2</v>
      </c>
    </row>
    <row r="886" spans="1:5" x14ac:dyDescent="0.3">
      <c r="A886" t="s">
        <v>8219</v>
      </c>
      <c r="B886">
        <v>61</v>
      </c>
      <c r="D886" t="s">
        <v>8221</v>
      </c>
      <c r="E886">
        <v>3</v>
      </c>
    </row>
    <row r="887" spans="1:5" x14ac:dyDescent="0.3">
      <c r="A887" t="s">
        <v>8219</v>
      </c>
      <c r="B887">
        <v>95</v>
      </c>
      <c r="D887" t="s">
        <v>8221</v>
      </c>
      <c r="E887">
        <v>1</v>
      </c>
    </row>
    <row r="888" spans="1:5" x14ac:dyDescent="0.3">
      <c r="A888" t="s">
        <v>8219</v>
      </c>
      <c r="B888">
        <v>251</v>
      </c>
      <c r="D888" t="s">
        <v>8221</v>
      </c>
      <c r="E888">
        <v>4</v>
      </c>
    </row>
    <row r="889" spans="1:5" x14ac:dyDescent="0.3">
      <c r="A889" t="s">
        <v>8219</v>
      </c>
      <c r="B889">
        <v>129</v>
      </c>
      <c r="D889" t="s">
        <v>8221</v>
      </c>
      <c r="E889">
        <v>3</v>
      </c>
    </row>
    <row r="890" spans="1:5" x14ac:dyDescent="0.3">
      <c r="A890" t="s">
        <v>8219</v>
      </c>
      <c r="B890">
        <v>30</v>
      </c>
      <c r="D890" t="s">
        <v>8221</v>
      </c>
      <c r="E890">
        <v>2</v>
      </c>
    </row>
    <row r="891" spans="1:5" x14ac:dyDescent="0.3">
      <c r="A891" t="s">
        <v>8219</v>
      </c>
      <c r="B891">
        <v>144</v>
      </c>
      <c r="D891" t="s">
        <v>8221</v>
      </c>
      <c r="E891">
        <v>1</v>
      </c>
    </row>
    <row r="892" spans="1:5" x14ac:dyDescent="0.3">
      <c r="A892" t="s">
        <v>8219</v>
      </c>
      <c r="B892">
        <v>61</v>
      </c>
      <c r="D892" t="s">
        <v>8221</v>
      </c>
      <c r="E892">
        <v>1</v>
      </c>
    </row>
    <row r="893" spans="1:5" x14ac:dyDescent="0.3">
      <c r="A893" t="s">
        <v>8219</v>
      </c>
      <c r="B893">
        <v>26</v>
      </c>
      <c r="D893" t="s">
        <v>8221</v>
      </c>
      <c r="E893">
        <v>1</v>
      </c>
    </row>
    <row r="894" spans="1:5" x14ac:dyDescent="0.3">
      <c r="A894" t="s">
        <v>8219</v>
      </c>
      <c r="B894">
        <v>23</v>
      </c>
      <c r="D894" t="s">
        <v>8221</v>
      </c>
      <c r="E894">
        <v>2</v>
      </c>
    </row>
    <row r="895" spans="1:5" x14ac:dyDescent="0.3">
      <c r="A895" t="s">
        <v>8219</v>
      </c>
      <c r="B895">
        <v>62</v>
      </c>
      <c r="D895" t="s">
        <v>8221</v>
      </c>
      <c r="E895">
        <v>1</v>
      </c>
    </row>
    <row r="896" spans="1:5" x14ac:dyDescent="0.3">
      <c r="A896" t="s">
        <v>8219</v>
      </c>
      <c r="B896">
        <v>43</v>
      </c>
      <c r="D896" t="s">
        <v>8221</v>
      </c>
      <c r="E896">
        <v>1</v>
      </c>
    </row>
    <row r="897" spans="1:5" x14ac:dyDescent="0.3">
      <c r="A897" t="s">
        <v>8219</v>
      </c>
      <c r="B897">
        <v>62</v>
      </c>
      <c r="D897" t="s">
        <v>8221</v>
      </c>
      <c r="E897">
        <v>3</v>
      </c>
    </row>
    <row r="898" spans="1:5" x14ac:dyDescent="0.3">
      <c r="A898" t="s">
        <v>8219</v>
      </c>
      <c r="B898">
        <v>70</v>
      </c>
      <c r="D898" t="s">
        <v>8221</v>
      </c>
      <c r="E898">
        <v>2</v>
      </c>
    </row>
    <row r="899" spans="1:5" x14ac:dyDescent="0.3">
      <c r="A899" t="s">
        <v>8219</v>
      </c>
      <c r="B899">
        <v>36</v>
      </c>
      <c r="D899" t="s">
        <v>8221</v>
      </c>
      <c r="E899">
        <v>2</v>
      </c>
    </row>
    <row r="900" spans="1:5" x14ac:dyDescent="0.3">
      <c r="A900" t="s">
        <v>8219</v>
      </c>
      <c r="B900">
        <v>49</v>
      </c>
      <c r="D900" t="s">
        <v>8221</v>
      </c>
      <c r="E900">
        <v>1</v>
      </c>
    </row>
    <row r="901" spans="1:5" x14ac:dyDescent="0.3">
      <c r="A901" t="s">
        <v>8219</v>
      </c>
      <c r="B901">
        <v>44</v>
      </c>
      <c r="D901" t="s">
        <v>8221</v>
      </c>
      <c r="E901">
        <v>4</v>
      </c>
    </row>
    <row r="902" spans="1:5" x14ac:dyDescent="0.3">
      <c r="A902" t="s">
        <v>8219</v>
      </c>
      <c r="B902">
        <v>62</v>
      </c>
      <c r="D902" t="s">
        <v>8221</v>
      </c>
      <c r="E902">
        <v>10</v>
      </c>
    </row>
    <row r="903" spans="1:5" x14ac:dyDescent="0.3">
      <c r="A903" t="s">
        <v>8219</v>
      </c>
      <c r="B903">
        <v>24</v>
      </c>
      <c r="D903" t="s">
        <v>8221</v>
      </c>
      <c r="E903">
        <v>3</v>
      </c>
    </row>
    <row r="904" spans="1:5" x14ac:dyDescent="0.3">
      <c r="A904" t="s">
        <v>8219</v>
      </c>
      <c r="B904">
        <v>4</v>
      </c>
      <c r="D904" t="s">
        <v>8221</v>
      </c>
      <c r="E904">
        <v>4</v>
      </c>
    </row>
    <row r="905" spans="1:5" x14ac:dyDescent="0.3">
      <c r="A905" t="s">
        <v>8219</v>
      </c>
      <c r="B905">
        <v>39</v>
      </c>
      <c r="D905" t="s">
        <v>8221</v>
      </c>
      <c r="E905">
        <v>3</v>
      </c>
    </row>
    <row r="906" spans="1:5" x14ac:dyDescent="0.3">
      <c r="A906" t="s">
        <v>8219</v>
      </c>
      <c r="B906">
        <v>146</v>
      </c>
      <c r="D906" t="s">
        <v>8221</v>
      </c>
      <c r="E906">
        <v>6</v>
      </c>
    </row>
    <row r="907" spans="1:5" x14ac:dyDescent="0.3">
      <c r="A907" t="s">
        <v>8219</v>
      </c>
      <c r="B907">
        <v>499</v>
      </c>
      <c r="D907" t="s">
        <v>8221</v>
      </c>
      <c r="E907">
        <v>1</v>
      </c>
    </row>
    <row r="908" spans="1:5" x14ac:dyDescent="0.3">
      <c r="A908" t="s">
        <v>8219</v>
      </c>
      <c r="B908">
        <v>91</v>
      </c>
      <c r="D908" t="s">
        <v>8221</v>
      </c>
      <c r="E908">
        <v>2</v>
      </c>
    </row>
    <row r="909" spans="1:5" x14ac:dyDescent="0.3">
      <c r="A909" t="s">
        <v>8219</v>
      </c>
      <c r="B909">
        <v>173</v>
      </c>
      <c r="D909" t="s">
        <v>8221</v>
      </c>
      <c r="E909">
        <v>7</v>
      </c>
    </row>
    <row r="910" spans="1:5" x14ac:dyDescent="0.3">
      <c r="A910" t="s">
        <v>8219</v>
      </c>
      <c r="B910">
        <v>963</v>
      </c>
      <c r="D910" t="s">
        <v>8221</v>
      </c>
      <c r="E910">
        <v>10</v>
      </c>
    </row>
    <row r="911" spans="1:5" x14ac:dyDescent="0.3">
      <c r="A911" t="s">
        <v>8219</v>
      </c>
      <c r="B911">
        <v>90</v>
      </c>
      <c r="D911" t="s">
        <v>8221</v>
      </c>
      <c r="E911">
        <v>6</v>
      </c>
    </row>
    <row r="912" spans="1:5" x14ac:dyDescent="0.3">
      <c r="A912" t="s">
        <v>8219</v>
      </c>
      <c r="B912">
        <v>25</v>
      </c>
      <c r="D912" t="s">
        <v>8221</v>
      </c>
      <c r="E912">
        <v>3</v>
      </c>
    </row>
    <row r="913" spans="1:5" x14ac:dyDescent="0.3">
      <c r="A913" t="s">
        <v>8219</v>
      </c>
      <c r="B913">
        <v>361</v>
      </c>
      <c r="D913" t="s">
        <v>8221</v>
      </c>
      <c r="E913">
        <v>11</v>
      </c>
    </row>
    <row r="914" spans="1:5" x14ac:dyDescent="0.3">
      <c r="A914" t="s">
        <v>8219</v>
      </c>
      <c r="B914">
        <v>33</v>
      </c>
      <c r="D914" t="s">
        <v>8221</v>
      </c>
      <c r="E914">
        <v>2</v>
      </c>
    </row>
    <row r="915" spans="1:5" x14ac:dyDescent="0.3">
      <c r="A915" t="s">
        <v>8219</v>
      </c>
      <c r="B915">
        <v>98</v>
      </c>
      <c r="D915" t="s">
        <v>8221</v>
      </c>
      <c r="E915">
        <v>2</v>
      </c>
    </row>
    <row r="916" spans="1:5" x14ac:dyDescent="0.3">
      <c r="A916" t="s">
        <v>8219</v>
      </c>
      <c r="B916">
        <v>74</v>
      </c>
      <c r="D916" t="s">
        <v>8221</v>
      </c>
      <c r="E916">
        <v>1</v>
      </c>
    </row>
    <row r="917" spans="1:5" x14ac:dyDescent="0.3">
      <c r="A917" t="s">
        <v>8219</v>
      </c>
      <c r="B917">
        <v>26</v>
      </c>
      <c r="D917" t="s">
        <v>8221</v>
      </c>
      <c r="E917">
        <v>1</v>
      </c>
    </row>
    <row r="918" spans="1:5" x14ac:dyDescent="0.3">
      <c r="A918" t="s">
        <v>8219</v>
      </c>
      <c r="B918">
        <v>22</v>
      </c>
      <c r="D918" t="s">
        <v>8221</v>
      </c>
      <c r="E918">
        <v>5</v>
      </c>
    </row>
    <row r="919" spans="1:5" x14ac:dyDescent="0.3">
      <c r="A919" t="s">
        <v>8219</v>
      </c>
      <c r="B919">
        <v>213</v>
      </c>
      <c r="D919" t="s">
        <v>8221</v>
      </c>
      <c r="E919">
        <v>4</v>
      </c>
    </row>
    <row r="920" spans="1:5" x14ac:dyDescent="0.3">
      <c r="A920" t="s">
        <v>8219</v>
      </c>
      <c r="B920">
        <v>25</v>
      </c>
      <c r="D920" t="s">
        <v>8221</v>
      </c>
      <c r="E920">
        <v>2</v>
      </c>
    </row>
    <row r="921" spans="1:5" x14ac:dyDescent="0.3">
      <c r="A921" t="s">
        <v>8219</v>
      </c>
      <c r="B921">
        <v>51</v>
      </c>
      <c r="D921" t="s">
        <v>8221</v>
      </c>
      <c r="E921">
        <v>1</v>
      </c>
    </row>
    <row r="922" spans="1:5" x14ac:dyDescent="0.3">
      <c r="A922" t="s">
        <v>8219</v>
      </c>
      <c r="B922">
        <v>255</v>
      </c>
      <c r="D922" t="s">
        <v>8221</v>
      </c>
      <c r="E922">
        <v>2</v>
      </c>
    </row>
    <row r="923" spans="1:5" x14ac:dyDescent="0.3">
      <c r="A923" t="s">
        <v>8219</v>
      </c>
      <c r="B923">
        <v>40</v>
      </c>
      <c r="D923" t="s">
        <v>8221</v>
      </c>
      <c r="E923">
        <v>1</v>
      </c>
    </row>
    <row r="924" spans="1:5" x14ac:dyDescent="0.3">
      <c r="A924" t="s">
        <v>8219</v>
      </c>
      <c r="B924">
        <v>8</v>
      </c>
      <c r="D924" t="s">
        <v>8221</v>
      </c>
      <c r="E924">
        <v>6</v>
      </c>
    </row>
    <row r="925" spans="1:5" x14ac:dyDescent="0.3">
      <c r="A925" t="s">
        <v>8219</v>
      </c>
      <c r="B925">
        <v>55</v>
      </c>
      <c r="D925" t="s">
        <v>8221</v>
      </c>
      <c r="E925">
        <v>4</v>
      </c>
    </row>
    <row r="926" spans="1:5" x14ac:dyDescent="0.3">
      <c r="A926" t="s">
        <v>8219</v>
      </c>
      <c r="B926">
        <v>41</v>
      </c>
      <c r="D926" t="s">
        <v>8221</v>
      </c>
      <c r="E926">
        <v>3</v>
      </c>
    </row>
    <row r="927" spans="1:5" x14ac:dyDescent="0.3">
      <c r="A927" t="s">
        <v>8219</v>
      </c>
      <c r="B927">
        <v>635</v>
      </c>
      <c r="D927" t="s">
        <v>8221</v>
      </c>
      <c r="E927">
        <v>2</v>
      </c>
    </row>
    <row r="928" spans="1:5" x14ac:dyDescent="0.3">
      <c r="A928" t="s">
        <v>8219</v>
      </c>
      <c r="B928">
        <v>38</v>
      </c>
      <c r="D928" t="s">
        <v>8221</v>
      </c>
      <c r="E928">
        <v>3</v>
      </c>
    </row>
    <row r="929" spans="1:5" x14ac:dyDescent="0.3">
      <c r="A929" t="s">
        <v>8219</v>
      </c>
      <c r="B929">
        <v>31</v>
      </c>
      <c r="D929" t="s">
        <v>8221</v>
      </c>
      <c r="E929">
        <v>7</v>
      </c>
    </row>
    <row r="930" spans="1:5" x14ac:dyDescent="0.3">
      <c r="A930" t="s">
        <v>8219</v>
      </c>
      <c r="B930">
        <v>131</v>
      </c>
      <c r="D930" t="s">
        <v>8221</v>
      </c>
      <c r="E930">
        <v>4</v>
      </c>
    </row>
    <row r="931" spans="1:5" x14ac:dyDescent="0.3">
      <c r="A931" t="s">
        <v>8219</v>
      </c>
      <c r="B931">
        <v>314</v>
      </c>
      <c r="D931" t="s">
        <v>8221</v>
      </c>
      <c r="E931">
        <v>3</v>
      </c>
    </row>
    <row r="932" spans="1:5" x14ac:dyDescent="0.3">
      <c r="A932" t="s">
        <v>8219</v>
      </c>
      <c r="B932">
        <v>15</v>
      </c>
      <c r="D932" t="s">
        <v>8221</v>
      </c>
      <c r="E932">
        <v>3</v>
      </c>
    </row>
    <row r="933" spans="1:5" x14ac:dyDescent="0.3">
      <c r="A933" t="s">
        <v>8219</v>
      </c>
      <c r="B933">
        <v>86</v>
      </c>
      <c r="D933" t="s">
        <v>8221</v>
      </c>
      <c r="E933">
        <v>2</v>
      </c>
    </row>
    <row r="934" spans="1:5" x14ac:dyDescent="0.3">
      <c r="A934" t="s">
        <v>8219</v>
      </c>
      <c r="B934">
        <v>35</v>
      </c>
      <c r="D934" t="s">
        <v>8221</v>
      </c>
      <c r="E934">
        <v>1</v>
      </c>
    </row>
    <row r="935" spans="1:5" x14ac:dyDescent="0.3">
      <c r="A935" t="s">
        <v>8219</v>
      </c>
      <c r="B935">
        <v>100</v>
      </c>
      <c r="D935" t="s">
        <v>8221</v>
      </c>
      <c r="E935">
        <v>3</v>
      </c>
    </row>
    <row r="936" spans="1:5" x14ac:dyDescent="0.3">
      <c r="A936" t="s">
        <v>8219</v>
      </c>
      <c r="B936">
        <v>493</v>
      </c>
      <c r="D936" t="s">
        <v>8221</v>
      </c>
      <c r="E936">
        <v>4</v>
      </c>
    </row>
    <row r="937" spans="1:5" x14ac:dyDescent="0.3">
      <c r="A937" t="s">
        <v>8219</v>
      </c>
      <c r="B937">
        <v>26</v>
      </c>
      <c r="D937" t="s">
        <v>8221</v>
      </c>
      <c r="E937">
        <v>14</v>
      </c>
    </row>
    <row r="938" spans="1:5" x14ac:dyDescent="0.3">
      <c r="A938" t="s">
        <v>8219</v>
      </c>
      <c r="B938">
        <v>56</v>
      </c>
      <c r="D938" t="s">
        <v>8221</v>
      </c>
      <c r="E938">
        <v>1</v>
      </c>
    </row>
    <row r="939" spans="1:5" x14ac:dyDescent="0.3">
      <c r="A939" t="s">
        <v>8219</v>
      </c>
      <c r="B939">
        <v>20</v>
      </c>
      <c r="D939" t="s">
        <v>8221</v>
      </c>
      <c r="E939">
        <v>3</v>
      </c>
    </row>
    <row r="940" spans="1:5" x14ac:dyDescent="0.3">
      <c r="A940" t="s">
        <v>8219</v>
      </c>
      <c r="B940">
        <v>182</v>
      </c>
      <c r="D940" t="s">
        <v>8221</v>
      </c>
      <c r="E940">
        <v>4</v>
      </c>
    </row>
    <row r="941" spans="1:5" x14ac:dyDescent="0.3">
      <c r="A941" t="s">
        <v>8219</v>
      </c>
      <c r="B941">
        <v>130</v>
      </c>
      <c r="D941" t="s">
        <v>8221</v>
      </c>
      <c r="E941">
        <v>8</v>
      </c>
    </row>
    <row r="942" spans="1:5" x14ac:dyDescent="0.3">
      <c r="A942" t="s">
        <v>8219</v>
      </c>
      <c r="B942">
        <v>96</v>
      </c>
      <c r="D942" t="s">
        <v>8221</v>
      </c>
      <c r="E942">
        <v>2</v>
      </c>
    </row>
    <row r="943" spans="1:5" x14ac:dyDescent="0.3">
      <c r="A943" t="s">
        <v>8219</v>
      </c>
      <c r="B943">
        <v>286</v>
      </c>
      <c r="D943" t="s">
        <v>8221</v>
      </c>
      <c r="E943">
        <v>2</v>
      </c>
    </row>
    <row r="944" spans="1:5" x14ac:dyDescent="0.3">
      <c r="A944" t="s">
        <v>8219</v>
      </c>
      <c r="B944">
        <v>145</v>
      </c>
      <c r="D944" t="s">
        <v>8221</v>
      </c>
      <c r="E944">
        <v>2</v>
      </c>
    </row>
    <row r="945" spans="1:5" x14ac:dyDescent="0.3">
      <c r="A945" t="s">
        <v>8219</v>
      </c>
      <c r="B945">
        <v>305</v>
      </c>
      <c r="D945" t="s">
        <v>8221</v>
      </c>
      <c r="E945">
        <v>17</v>
      </c>
    </row>
    <row r="946" spans="1:5" x14ac:dyDescent="0.3">
      <c r="A946" t="s">
        <v>8219</v>
      </c>
      <c r="B946">
        <v>105</v>
      </c>
      <c r="D946" t="s">
        <v>8221</v>
      </c>
      <c r="E946">
        <v>2</v>
      </c>
    </row>
    <row r="947" spans="1:5" x14ac:dyDescent="0.3">
      <c r="A947" t="s">
        <v>8219</v>
      </c>
      <c r="B947">
        <v>244</v>
      </c>
      <c r="D947" t="s">
        <v>8221</v>
      </c>
      <c r="E947">
        <v>1</v>
      </c>
    </row>
    <row r="948" spans="1:5" x14ac:dyDescent="0.3">
      <c r="A948" t="s">
        <v>8219</v>
      </c>
      <c r="B948">
        <v>79</v>
      </c>
      <c r="D948" t="s">
        <v>8221</v>
      </c>
      <c r="E948">
        <v>1</v>
      </c>
    </row>
    <row r="949" spans="1:5" x14ac:dyDescent="0.3">
      <c r="A949" t="s">
        <v>8219</v>
      </c>
      <c r="B949">
        <v>165</v>
      </c>
      <c r="D949" t="s">
        <v>8221</v>
      </c>
      <c r="E949">
        <v>8</v>
      </c>
    </row>
    <row r="950" spans="1:5" x14ac:dyDescent="0.3">
      <c r="A950" t="s">
        <v>8219</v>
      </c>
      <c r="B950">
        <v>75</v>
      </c>
      <c r="D950" t="s">
        <v>8221</v>
      </c>
      <c r="E950">
        <v>4</v>
      </c>
    </row>
    <row r="951" spans="1:5" x14ac:dyDescent="0.3">
      <c r="A951" t="s">
        <v>8219</v>
      </c>
      <c r="B951">
        <v>20</v>
      </c>
      <c r="D951" t="s">
        <v>8221</v>
      </c>
      <c r="E951">
        <v>2</v>
      </c>
    </row>
    <row r="952" spans="1:5" x14ac:dyDescent="0.3">
      <c r="A952" t="s">
        <v>8219</v>
      </c>
      <c r="B952">
        <v>52</v>
      </c>
      <c r="D952" t="s">
        <v>8221</v>
      </c>
      <c r="E952">
        <v>2</v>
      </c>
    </row>
    <row r="953" spans="1:5" x14ac:dyDescent="0.3">
      <c r="A953" t="s">
        <v>8219</v>
      </c>
      <c r="B953">
        <v>63</v>
      </c>
      <c r="D953" t="s">
        <v>8221</v>
      </c>
      <c r="E953">
        <v>2</v>
      </c>
    </row>
    <row r="954" spans="1:5" x14ac:dyDescent="0.3">
      <c r="A954" t="s">
        <v>8219</v>
      </c>
      <c r="B954">
        <v>55</v>
      </c>
      <c r="D954" t="s">
        <v>8221</v>
      </c>
      <c r="E954">
        <v>4</v>
      </c>
    </row>
    <row r="955" spans="1:5" x14ac:dyDescent="0.3">
      <c r="A955" t="s">
        <v>8219</v>
      </c>
      <c r="B955">
        <v>31</v>
      </c>
      <c r="D955" t="s">
        <v>8221</v>
      </c>
      <c r="E955">
        <v>1</v>
      </c>
    </row>
    <row r="956" spans="1:5" x14ac:dyDescent="0.3">
      <c r="A956" t="s">
        <v>8219</v>
      </c>
      <c r="B956">
        <v>149</v>
      </c>
      <c r="D956" t="s">
        <v>8221</v>
      </c>
      <c r="E956">
        <v>3</v>
      </c>
    </row>
    <row r="957" spans="1:5" x14ac:dyDescent="0.3">
      <c r="A957" t="s">
        <v>8219</v>
      </c>
      <c r="B957">
        <v>29</v>
      </c>
      <c r="D957" t="s">
        <v>8221</v>
      </c>
      <c r="E957">
        <v>2</v>
      </c>
    </row>
    <row r="958" spans="1:5" x14ac:dyDescent="0.3">
      <c r="A958" t="s">
        <v>8219</v>
      </c>
      <c r="B958">
        <v>103</v>
      </c>
      <c r="D958" t="s">
        <v>8221</v>
      </c>
      <c r="E958">
        <v>2</v>
      </c>
    </row>
    <row r="959" spans="1:5" x14ac:dyDescent="0.3">
      <c r="A959" t="s">
        <v>8219</v>
      </c>
      <c r="B959">
        <v>104</v>
      </c>
      <c r="D959" t="s">
        <v>8221</v>
      </c>
      <c r="E959">
        <v>1</v>
      </c>
    </row>
    <row r="960" spans="1:5" x14ac:dyDescent="0.3">
      <c r="A960" t="s">
        <v>8219</v>
      </c>
      <c r="B960">
        <v>14</v>
      </c>
      <c r="D960" t="s">
        <v>8221</v>
      </c>
      <c r="E960">
        <v>7</v>
      </c>
    </row>
    <row r="961" spans="1:5" x14ac:dyDescent="0.3">
      <c r="A961" t="s">
        <v>8219</v>
      </c>
      <c r="B961">
        <v>4</v>
      </c>
      <c r="D961" t="s">
        <v>8221</v>
      </c>
      <c r="E961">
        <v>9</v>
      </c>
    </row>
    <row r="962" spans="1:5" x14ac:dyDescent="0.3">
      <c r="A962" t="s">
        <v>8219</v>
      </c>
      <c r="B962">
        <v>114</v>
      </c>
      <c r="D962" t="s">
        <v>8221</v>
      </c>
      <c r="E962">
        <v>3</v>
      </c>
    </row>
    <row r="963" spans="1:5" x14ac:dyDescent="0.3">
      <c r="A963" t="s">
        <v>8219</v>
      </c>
      <c r="B963">
        <v>35</v>
      </c>
      <c r="D963" t="s">
        <v>8221</v>
      </c>
      <c r="E963">
        <v>2</v>
      </c>
    </row>
    <row r="964" spans="1:5" x14ac:dyDescent="0.3">
      <c r="A964" t="s">
        <v>8219</v>
      </c>
      <c r="B964">
        <v>33</v>
      </c>
      <c r="D964" t="s">
        <v>8221</v>
      </c>
      <c r="E964">
        <v>3</v>
      </c>
    </row>
    <row r="965" spans="1:5" x14ac:dyDescent="0.3">
      <c r="A965" t="s">
        <v>8219</v>
      </c>
      <c r="B965">
        <v>19</v>
      </c>
      <c r="D965" t="s">
        <v>8221</v>
      </c>
      <c r="E965">
        <v>4</v>
      </c>
    </row>
    <row r="966" spans="1:5" x14ac:dyDescent="0.3">
      <c r="A966" t="s">
        <v>8219</v>
      </c>
      <c r="B966">
        <v>13</v>
      </c>
      <c r="D966" t="s">
        <v>8221</v>
      </c>
      <c r="E966">
        <v>1</v>
      </c>
    </row>
    <row r="967" spans="1:5" x14ac:dyDescent="0.3">
      <c r="A967" t="s">
        <v>8219</v>
      </c>
      <c r="B967">
        <v>137</v>
      </c>
      <c r="D967" t="s">
        <v>8221</v>
      </c>
      <c r="E967">
        <v>7</v>
      </c>
    </row>
    <row r="968" spans="1:5" x14ac:dyDescent="0.3">
      <c r="A968" t="s">
        <v>8219</v>
      </c>
      <c r="B968">
        <v>30</v>
      </c>
      <c r="D968" t="s">
        <v>8221</v>
      </c>
      <c r="E968">
        <v>4</v>
      </c>
    </row>
    <row r="969" spans="1:5" x14ac:dyDescent="0.3">
      <c r="A969" t="s">
        <v>8219</v>
      </c>
      <c r="B969">
        <v>64</v>
      </c>
      <c r="D969" t="s">
        <v>8221</v>
      </c>
      <c r="E969">
        <v>1</v>
      </c>
    </row>
    <row r="970" spans="1:5" x14ac:dyDescent="0.3">
      <c r="A970" t="s">
        <v>8219</v>
      </c>
      <c r="B970">
        <v>60</v>
      </c>
      <c r="D970" t="s">
        <v>8221</v>
      </c>
      <c r="E970">
        <v>1</v>
      </c>
    </row>
    <row r="971" spans="1:5" x14ac:dyDescent="0.3">
      <c r="A971" t="s">
        <v>8219</v>
      </c>
      <c r="B971">
        <v>75</v>
      </c>
      <c r="D971" t="s">
        <v>8221</v>
      </c>
      <c r="E971">
        <v>1</v>
      </c>
    </row>
    <row r="972" spans="1:5" x14ac:dyDescent="0.3">
      <c r="A972" t="s">
        <v>8219</v>
      </c>
      <c r="B972">
        <v>188</v>
      </c>
      <c r="D972" t="s">
        <v>8221</v>
      </c>
      <c r="E972">
        <v>1</v>
      </c>
    </row>
    <row r="973" spans="1:5" x14ac:dyDescent="0.3">
      <c r="A973" t="s">
        <v>8219</v>
      </c>
      <c r="B973">
        <v>112</v>
      </c>
      <c r="D973" t="s">
        <v>8221</v>
      </c>
      <c r="E973">
        <v>1</v>
      </c>
    </row>
    <row r="974" spans="1:5" x14ac:dyDescent="0.3">
      <c r="A974" t="s">
        <v>8219</v>
      </c>
      <c r="B974">
        <v>21</v>
      </c>
      <c r="D974" t="s">
        <v>8221</v>
      </c>
      <c r="E974">
        <v>1</v>
      </c>
    </row>
    <row r="975" spans="1:5" x14ac:dyDescent="0.3">
      <c r="A975" t="s">
        <v>8219</v>
      </c>
      <c r="B975">
        <v>186</v>
      </c>
      <c r="D975" t="s">
        <v>8221</v>
      </c>
      <c r="E975">
        <v>1</v>
      </c>
    </row>
    <row r="976" spans="1:5" x14ac:dyDescent="0.3">
      <c r="A976" t="s">
        <v>8219</v>
      </c>
      <c r="B976">
        <v>47</v>
      </c>
      <c r="D976" t="s">
        <v>8221</v>
      </c>
      <c r="E976">
        <v>1</v>
      </c>
    </row>
    <row r="977" spans="1:5" x14ac:dyDescent="0.3">
      <c r="A977" t="s">
        <v>8219</v>
      </c>
      <c r="B977">
        <v>39</v>
      </c>
      <c r="D977" t="s">
        <v>8221</v>
      </c>
      <c r="E977">
        <v>3</v>
      </c>
    </row>
    <row r="978" spans="1:5" x14ac:dyDescent="0.3">
      <c r="A978" t="s">
        <v>8219</v>
      </c>
      <c r="B978">
        <v>42</v>
      </c>
      <c r="D978" t="s">
        <v>8221</v>
      </c>
      <c r="E978">
        <v>2</v>
      </c>
    </row>
    <row r="979" spans="1:5" x14ac:dyDescent="0.3">
      <c r="A979" t="s">
        <v>8219</v>
      </c>
      <c r="B979">
        <v>167</v>
      </c>
      <c r="D979" t="s">
        <v>8221</v>
      </c>
      <c r="E979">
        <v>2</v>
      </c>
    </row>
    <row r="980" spans="1:5" x14ac:dyDescent="0.3">
      <c r="A980" t="s">
        <v>8219</v>
      </c>
      <c r="B980">
        <v>14</v>
      </c>
      <c r="D980" t="s">
        <v>8221</v>
      </c>
      <c r="E980">
        <v>2</v>
      </c>
    </row>
    <row r="981" spans="1:5" x14ac:dyDescent="0.3">
      <c r="A981" t="s">
        <v>8219</v>
      </c>
      <c r="B981">
        <v>205</v>
      </c>
      <c r="D981" t="s">
        <v>8221</v>
      </c>
      <c r="E981">
        <v>5</v>
      </c>
    </row>
    <row r="982" spans="1:5" x14ac:dyDescent="0.3">
      <c r="A982" t="s">
        <v>8219</v>
      </c>
      <c r="B982">
        <v>600</v>
      </c>
      <c r="D982" t="s">
        <v>8221</v>
      </c>
      <c r="E982">
        <v>4</v>
      </c>
    </row>
    <row r="983" spans="1:5" x14ac:dyDescent="0.3">
      <c r="A983" t="s">
        <v>8219</v>
      </c>
      <c r="B983">
        <v>56</v>
      </c>
      <c r="D983" t="s">
        <v>8221</v>
      </c>
      <c r="E983">
        <v>3</v>
      </c>
    </row>
    <row r="984" spans="1:5" x14ac:dyDescent="0.3">
      <c r="A984" t="s">
        <v>8219</v>
      </c>
      <c r="B984">
        <v>160</v>
      </c>
      <c r="D984" t="s">
        <v>8221</v>
      </c>
      <c r="E984">
        <v>1</v>
      </c>
    </row>
    <row r="985" spans="1:5" x14ac:dyDescent="0.3">
      <c r="A985" t="s">
        <v>8219</v>
      </c>
      <c r="B985">
        <v>32</v>
      </c>
      <c r="D985" t="s">
        <v>8221</v>
      </c>
      <c r="E985">
        <v>3</v>
      </c>
    </row>
    <row r="986" spans="1:5" x14ac:dyDescent="0.3">
      <c r="A986" t="s">
        <v>8219</v>
      </c>
      <c r="B986">
        <v>10</v>
      </c>
      <c r="D986" t="s">
        <v>8221</v>
      </c>
      <c r="E986">
        <v>2</v>
      </c>
    </row>
    <row r="987" spans="1:5" x14ac:dyDescent="0.3">
      <c r="A987" t="s">
        <v>8219</v>
      </c>
      <c r="B987">
        <v>23</v>
      </c>
      <c r="D987" t="s">
        <v>8221</v>
      </c>
      <c r="E987">
        <v>3</v>
      </c>
    </row>
    <row r="988" spans="1:5" x14ac:dyDescent="0.3">
      <c r="A988" t="s">
        <v>8219</v>
      </c>
      <c r="B988">
        <v>29</v>
      </c>
      <c r="D988" t="s">
        <v>8221</v>
      </c>
      <c r="E988">
        <v>1</v>
      </c>
    </row>
    <row r="989" spans="1:5" x14ac:dyDescent="0.3">
      <c r="A989" t="s">
        <v>8219</v>
      </c>
      <c r="B989">
        <v>203</v>
      </c>
      <c r="D989" t="s">
        <v>8221</v>
      </c>
      <c r="E989">
        <v>1</v>
      </c>
    </row>
    <row r="990" spans="1:5" x14ac:dyDescent="0.3">
      <c r="A990" t="s">
        <v>8219</v>
      </c>
      <c r="B990">
        <v>813</v>
      </c>
      <c r="D990" t="s">
        <v>8221</v>
      </c>
      <c r="E990">
        <v>4</v>
      </c>
    </row>
    <row r="991" spans="1:5" x14ac:dyDescent="0.3">
      <c r="A991" t="s">
        <v>8219</v>
      </c>
      <c r="B991">
        <v>74</v>
      </c>
      <c r="D991" t="s">
        <v>8221</v>
      </c>
      <c r="E991">
        <v>2</v>
      </c>
    </row>
    <row r="992" spans="1:5" x14ac:dyDescent="0.3">
      <c r="A992" t="s">
        <v>8219</v>
      </c>
      <c r="B992">
        <v>87</v>
      </c>
      <c r="D992" t="s">
        <v>8221</v>
      </c>
      <c r="E992">
        <v>3</v>
      </c>
    </row>
    <row r="993" spans="1:5" x14ac:dyDescent="0.3">
      <c r="A993" t="s">
        <v>8219</v>
      </c>
      <c r="B993">
        <v>55</v>
      </c>
      <c r="D993" t="s">
        <v>8221</v>
      </c>
      <c r="E993">
        <v>7</v>
      </c>
    </row>
    <row r="994" spans="1:5" x14ac:dyDescent="0.3">
      <c r="A994" t="s">
        <v>8219</v>
      </c>
      <c r="B994">
        <v>221</v>
      </c>
      <c r="D994" t="s">
        <v>8221</v>
      </c>
      <c r="E994">
        <v>2</v>
      </c>
    </row>
    <row r="995" spans="1:5" x14ac:dyDescent="0.3">
      <c r="A995" t="s">
        <v>8219</v>
      </c>
      <c r="B995">
        <v>169</v>
      </c>
      <c r="D995" t="s">
        <v>8221</v>
      </c>
      <c r="E995">
        <v>2</v>
      </c>
    </row>
    <row r="996" spans="1:5" x14ac:dyDescent="0.3">
      <c r="A996" t="s">
        <v>8219</v>
      </c>
      <c r="B996">
        <v>95</v>
      </c>
      <c r="D996" t="s">
        <v>8221</v>
      </c>
      <c r="E996">
        <v>6</v>
      </c>
    </row>
    <row r="997" spans="1:5" x14ac:dyDescent="0.3">
      <c r="A997" t="s">
        <v>8219</v>
      </c>
      <c r="B997">
        <v>27</v>
      </c>
      <c r="D997" t="s">
        <v>8221</v>
      </c>
      <c r="E997">
        <v>1</v>
      </c>
    </row>
    <row r="998" spans="1:5" x14ac:dyDescent="0.3">
      <c r="A998" t="s">
        <v>8219</v>
      </c>
      <c r="B998">
        <v>31</v>
      </c>
      <c r="D998" t="s">
        <v>8221</v>
      </c>
      <c r="E998">
        <v>1</v>
      </c>
    </row>
    <row r="999" spans="1:5" x14ac:dyDescent="0.3">
      <c r="A999" t="s">
        <v>8219</v>
      </c>
      <c r="B999">
        <v>34</v>
      </c>
      <c r="D999" t="s">
        <v>8221</v>
      </c>
      <c r="E999">
        <v>3</v>
      </c>
    </row>
    <row r="1000" spans="1:5" x14ac:dyDescent="0.3">
      <c r="A1000" t="s">
        <v>8219</v>
      </c>
      <c r="B1000">
        <v>286</v>
      </c>
      <c r="D1000" t="s">
        <v>8221</v>
      </c>
      <c r="E1000">
        <v>1</v>
      </c>
    </row>
    <row r="1001" spans="1:5" x14ac:dyDescent="0.3">
      <c r="A1001" t="s">
        <v>8219</v>
      </c>
      <c r="B1001">
        <v>55</v>
      </c>
      <c r="D1001" t="s">
        <v>8221</v>
      </c>
      <c r="E1001">
        <v>1</v>
      </c>
    </row>
    <row r="1002" spans="1:5" x14ac:dyDescent="0.3">
      <c r="A1002" t="s">
        <v>8219</v>
      </c>
      <c r="B1002">
        <v>238</v>
      </c>
      <c r="D1002" t="s">
        <v>8221</v>
      </c>
      <c r="E1002">
        <v>1</v>
      </c>
    </row>
    <row r="1003" spans="1:5" x14ac:dyDescent="0.3">
      <c r="A1003" t="s">
        <v>8219</v>
      </c>
      <c r="B1003">
        <v>62</v>
      </c>
      <c r="D1003" t="s">
        <v>8221</v>
      </c>
      <c r="E1003">
        <v>2</v>
      </c>
    </row>
    <row r="1004" spans="1:5" x14ac:dyDescent="0.3">
      <c r="A1004" t="s">
        <v>8219</v>
      </c>
      <c r="B1004">
        <v>61</v>
      </c>
      <c r="D1004" t="s">
        <v>8221</v>
      </c>
      <c r="E1004">
        <v>3</v>
      </c>
    </row>
    <row r="1005" spans="1:5" x14ac:dyDescent="0.3">
      <c r="A1005" t="s">
        <v>8219</v>
      </c>
      <c r="B1005">
        <v>20</v>
      </c>
      <c r="D1005" t="s">
        <v>8221</v>
      </c>
      <c r="E1005">
        <v>3</v>
      </c>
    </row>
    <row r="1006" spans="1:5" x14ac:dyDescent="0.3">
      <c r="A1006" t="s">
        <v>8219</v>
      </c>
      <c r="B1006">
        <v>336</v>
      </c>
      <c r="D1006" t="s">
        <v>8221</v>
      </c>
      <c r="E1006">
        <v>1</v>
      </c>
    </row>
    <row r="1007" spans="1:5" x14ac:dyDescent="0.3">
      <c r="A1007" t="s">
        <v>8219</v>
      </c>
      <c r="B1007">
        <v>229</v>
      </c>
      <c r="D1007" t="s">
        <v>8221</v>
      </c>
      <c r="E1007">
        <v>3</v>
      </c>
    </row>
    <row r="1008" spans="1:5" x14ac:dyDescent="0.3">
      <c r="A1008" t="s">
        <v>8219</v>
      </c>
      <c r="B1008">
        <v>133</v>
      </c>
      <c r="D1008" t="s">
        <v>8221</v>
      </c>
      <c r="E1008">
        <v>3</v>
      </c>
    </row>
    <row r="1009" spans="1:5" x14ac:dyDescent="0.3">
      <c r="A1009" t="s">
        <v>8219</v>
      </c>
      <c r="B1009">
        <v>33</v>
      </c>
      <c r="D1009" t="s">
        <v>8221</v>
      </c>
      <c r="E1009">
        <v>1</v>
      </c>
    </row>
    <row r="1010" spans="1:5" x14ac:dyDescent="0.3">
      <c r="A1010" t="s">
        <v>8219</v>
      </c>
      <c r="B1010">
        <v>123</v>
      </c>
      <c r="D1010" t="s">
        <v>8221</v>
      </c>
      <c r="E1010">
        <v>5</v>
      </c>
    </row>
    <row r="1011" spans="1:5" x14ac:dyDescent="0.3">
      <c r="A1011" t="s">
        <v>8219</v>
      </c>
      <c r="B1011">
        <v>26</v>
      </c>
      <c r="D1011" t="s">
        <v>8221</v>
      </c>
      <c r="E1011">
        <v>4</v>
      </c>
    </row>
    <row r="1012" spans="1:5" x14ac:dyDescent="0.3">
      <c r="A1012" t="s">
        <v>8219</v>
      </c>
      <c r="B1012">
        <v>63</v>
      </c>
      <c r="D1012" t="s">
        <v>8221</v>
      </c>
      <c r="E1012">
        <v>2</v>
      </c>
    </row>
    <row r="1013" spans="1:5" x14ac:dyDescent="0.3">
      <c r="A1013" t="s">
        <v>8219</v>
      </c>
      <c r="B1013">
        <v>202</v>
      </c>
      <c r="D1013" t="s">
        <v>8221</v>
      </c>
      <c r="E1013">
        <v>2</v>
      </c>
    </row>
    <row r="1014" spans="1:5" x14ac:dyDescent="0.3">
      <c r="A1014" t="s">
        <v>8219</v>
      </c>
      <c r="B1014">
        <v>90</v>
      </c>
      <c r="D1014" t="s">
        <v>8221</v>
      </c>
      <c r="E1014">
        <v>3</v>
      </c>
    </row>
    <row r="1015" spans="1:5" x14ac:dyDescent="0.3">
      <c r="A1015" t="s">
        <v>8219</v>
      </c>
      <c r="B1015">
        <v>44</v>
      </c>
      <c r="D1015" t="s">
        <v>8221</v>
      </c>
      <c r="E1015">
        <v>3</v>
      </c>
    </row>
    <row r="1016" spans="1:5" x14ac:dyDescent="0.3">
      <c r="A1016" t="s">
        <v>8219</v>
      </c>
      <c r="B1016">
        <v>1062</v>
      </c>
      <c r="D1016" t="s">
        <v>8221</v>
      </c>
      <c r="E1016">
        <v>4</v>
      </c>
    </row>
    <row r="1017" spans="1:5" x14ac:dyDescent="0.3">
      <c r="A1017" t="s">
        <v>8219</v>
      </c>
      <c r="B1017">
        <v>17</v>
      </c>
      <c r="D1017" t="s">
        <v>8221</v>
      </c>
      <c r="E1017">
        <v>2</v>
      </c>
    </row>
    <row r="1018" spans="1:5" x14ac:dyDescent="0.3">
      <c r="A1018" t="s">
        <v>8219</v>
      </c>
      <c r="B1018">
        <v>62</v>
      </c>
      <c r="D1018" t="s">
        <v>8221</v>
      </c>
      <c r="E1018">
        <v>5</v>
      </c>
    </row>
    <row r="1019" spans="1:5" x14ac:dyDescent="0.3">
      <c r="A1019" t="s">
        <v>8219</v>
      </c>
      <c r="B1019">
        <v>136</v>
      </c>
      <c r="D1019" t="s">
        <v>8221</v>
      </c>
      <c r="E1019">
        <v>3</v>
      </c>
    </row>
    <row r="1020" spans="1:5" x14ac:dyDescent="0.3">
      <c r="A1020" t="s">
        <v>8219</v>
      </c>
      <c r="B1020">
        <v>89</v>
      </c>
      <c r="D1020" t="s">
        <v>8221</v>
      </c>
      <c r="E1020">
        <v>3</v>
      </c>
    </row>
    <row r="1021" spans="1:5" x14ac:dyDescent="0.3">
      <c r="A1021" t="s">
        <v>8219</v>
      </c>
      <c r="B1021">
        <v>62</v>
      </c>
      <c r="D1021" t="s">
        <v>8221</v>
      </c>
      <c r="E1021">
        <v>4</v>
      </c>
    </row>
    <row r="1022" spans="1:5" x14ac:dyDescent="0.3">
      <c r="A1022" t="s">
        <v>8219</v>
      </c>
      <c r="B1022">
        <v>14</v>
      </c>
      <c r="D1022" t="s">
        <v>8221</v>
      </c>
      <c r="E1022">
        <v>1</v>
      </c>
    </row>
    <row r="1023" spans="1:5" x14ac:dyDescent="0.3">
      <c r="A1023" t="s">
        <v>8219</v>
      </c>
      <c r="B1023">
        <v>23</v>
      </c>
      <c r="D1023" t="s">
        <v>8221</v>
      </c>
      <c r="E1023">
        <v>1</v>
      </c>
    </row>
    <row r="1024" spans="1:5" x14ac:dyDescent="0.3">
      <c r="A1024" t="s">
        <v>8219</v>
      </c>
      <c r="B1024">
        <v>21</v>
      </c>
      <c r="D1024" t="s">
        <v>8221</v>
      </c>
      <c r="E1024">
        <v>1</v>
      </c>
    </row>
    <row r="1025" spans="1:5" x14ac:dyDescent="0.3">
      <c r="A1025" t="s">
        <v>8219</v>
      </c>
      <c r="B1025">
        <v>69</v>
      </c>
      <c r="D1025" t="s">
        <v>8221</v>
      </c>
      <c r="E1025">
        <v>2</v>
      </c>
    </row>
    <row r="1026" spans="1:5" x14ac:dyDescent="0.3">
      <c r="A1026" t="s">
        <v>8219</v>
      </c>
      <c r="B1026">
        <v>71</v>
      </c>
      <c r="D1026" t="s">
        <v>8221</v>
      </c>
      <c r="E1026">
        <v>3</v>
      </c>
    </row>
    <row r="1027" spans="1:5" x14ac:dyDescent="0.3">
      <c r="A1027" t="s">
        <v>8219</v>
      </c>
      <c r="B1027">
        <v>27</v>
      </c>
      <c r="D1027" t="s">
        <v>8221</v>
      </c>
      <c r="E1027">
        <v>1</v>
      </c>
    </row>
    <row r="1028" spans="1:5" x14ac:dyDescent="0.3">
      <c r="A1028" t="s">
        <v>8219</v>
      </c>
      <c r="B1028">
        <v>158</v>
      </c>
      <c r="D1028" t="s">
        <v>8221</v>
      </c>
      <c r="E1028">
        <v>3</v>
      </c>
    </row>
    <row r="1029" spans="1:5" x14ac:dyDescent="0.3">
      <c r="A1029" t="s">
        <v>8219</v>
      </c>
      <c r="B1029">
        <v>234</v>
      </c>
      <c r="D1029" t="s">
        <v>8221</v>
      </c>
      <c r="E1029">
        <v>2</v>
      </c>
    </row>
    <row r="1030" spans="1:5" x14ac:dyDescent="0.3">
      <c r="A1030" t="s">
        <v>8219</v>
      </c>
      <c r="B1030">
        <v>158</v>
      </c>
      <c r="D1030" t="s">
        <v>8221</v>
      </c>
      <c r="E1030">
        <v>1</v>
      </c>
    </row>
    <row r="1031" spans="1:5" x14ac:dyDescent="0.3">
      <c r="A1031" t="s">
        <v>8219</v>
      </c>
      <c r="B1031">
        <v>84</v>
      </c>
      <c r="D1031" t="s">
        <v>8221</v>
      </c>
      <c r="E1031">
        <v>2</v>
      </c>
    </row>
    <row r="1032" spans="1:5" x14ac:dyDescent="0.3">
      <c r="A1032" t="s">
        <v>8219</v>
      </c>
      <c r="B1032">
        <v>19</v>
      </c>
      <c r="D1032" t="s">
        <v>8221</v>
      </c>
      <c r="E1032">
        <v>1</v>
      </c>
    </row>
    <row r="1033" spans="1:5" x14ac:dyDescent="0.3">
      <c r="A1033" t="s">
        <v>8219</v>
      </c>
      <c r="B1033">
        <v>74</v>
      </c>
      <c r="D1033" t="s">
        <v>8221</v>
      </c>
      <c r="E1033">
        <v>3</v>
      </c>
    </row>
    <row r="1034" spans="1:5" x14ac:dyDescent="0.3">
      <c r="A1034" t="s">
        <v>8219</v>
      </c>
      <c r="B1034">
        <v>47</v>
      </c>
      <c r="D1034" t="s">
        <v>8221</v>
      </c>
      <c r="E1034">
        <v>2</v>
      </c>
    </row>
    <row r="1035" spans="1:5" x14ac:dyDescent="0.3">
      <c r="A1035" t="s">
        <v>8219</v>
      </c>
      <c r="B1035">
        <v>57</v>
      </c>
      <c r="D1035" t="s">
        <v>8221</v>
      </c>
      <c r="E1035">
        <v>3</v>
      </c>
    </row>
    <row r="1036" spans="1:5" x14ac:dyDescent="0.3">
      <c r="A1036" t="s">
        <v>8219</v>
      </c>
      <c r="B1036">
        <v>80</v>
      </c>
      <c r="D1036" t="s">
        <v>8221</v>
      </c>
      <c r="E1036">
        <v>1</v>
      </c>
    </row>
    <row r="1037" spans="1:5" x14ac:dyDescent="0.3">
      <c r="A1037" t="s">
        <v>8219</v>
      </c>
      <c r="B1037">
        <v>104</v>
      </c>
      <c r="D1037" t="s">
        <v>8221</v>
      </c>
      <c r="E1037">
        <v>11</v>
      </c>
    </row>
    <row r="1038" spans="1:5" x14ac:dyDescent="0.3">
      <c r="A1038" t="s">
        <v>8219</v>
      </c>
      <c r="B1038">
        <v>128</v>
      </c>
      <c r="D1038" t="s">
        <v>8221</v>
      </c>
      <c r="E1038">
        <v>3</v>
      </c>
    </row>
    <row r="1039" spans="1:5" x14ac:dyDescent="0.3">
      <c r="A1039" t="s">
        <v>8219</v>
      </c>
      <c r="B1039">
        <v>114</v>
      </c>
      <c r="D1039" t="s">
        <v>8221</v>
      </c>
      <c r="E1039">
        <v>4</v>
      </c>
    </row>
    <row r="1040" spans="1:5" x14ac:dyDescent="0.3">
      <c r="A1040" t="s">
        <v>8219</v>
      </c>
      <c r="B1040">
        <v>621</v>
      </c>
      <c r="D1040" t="s">
        <v>8221</v>
      </c>
      <c r="E1040">
        <v>1</v>
      </c>
    </row>
    <row r="1041" spans="1:5" x14ac:dyDescent="0.3">
      <c r="A1041" t="s">
        <v>8219</v>
      </c>
      <c r="B1041">
        <v>30</v>
      </c>
      <c r="D1041" t="s">
        <v>8221</v>
      </c>
      <c r="E1041">
        <v>1</v>
      </c>
    </row>
    <row r="1042" spans="1:5" x14ac:dyDescent="0.3">
      <c r="A1042" t="s">
        <v>8219</v>
      </c>
      <c r="B1042">
        <v>64</v>
      </c>
      <c r="D1042" t="s">
        <v>8221</v>
      </c>
      <c r="E1042">
        <v>1</v>
      </c>
    </row>
    <row r="1043" spans="1:5" x14ac:dyDescent="0.3">
      <c r="A1043" t="s">
        <v>8219</v>
      </c>
      <c r="B1043">
        <v>202</v>
      </c>
      <c r="D1043" t="s">
        <v>8221</v>
      </c>
      <c r="E1043">
        <v>1</v>
      </c>
    </row>
    <row r="1044" spans="1:5" x14ac:dyDescent="0.3">
      <c r="A1044" t="s">
        <v>8219</v>
      </c>
      <c r="B1044">
        <v>68</v>
      </c>
      <c r="D1044" t="s">
        <v>8221</v>
      </c>
      <c r="E1044">
        <v>1</v>
      </c>
    </row>
    <row r="1045" spans="1:5" x14ac:dyDescent="0.3">
      <c r="A1045" t="s">
        <v>8219</v>
      </c>
      <c r="B1045">
        <v>107</v>
      </c>
      <c r="D1045" t="s">
        <v>8221</v>
      </c>
      <c r="E1045">
        <v>1</v>
      </c>
    </row>
    <row r="1046" spans="1:5" x14ac:dyDescent="0.3">
      <c r="A1046" t="s">
        <v>8219</v>
      </c>
      <c r="B1046">
        <v>53</v>
      </c>
      <c r="D1046" t="s">
        <v>8221</v>
      </c>
      <c r="E1046">
        <v>1</v>
      </c>
    </row>
    <row r="1047" spans="1:5" x14ac:dyDescent="0.3">
      <c r="A1047" t="s">
        <v>8219</v>
      </c>
      <c r="B1047">
        <v>63</v>
      </c>
      <c r="D1047" t="s">
        <v>8221</v>
      </c>
      <c r="E1047">
        <v>1</v>
      </c>
    </row>
    <row r="1048" spans="1:5" x14ac:dyDescent="0.3">
      <c r="A1048" t="s">
        <v>8219</v>
      </c>
      <c r="B1048">
        <v>17</v>
      </c>
      <c r="D1048" t="s">
        <v>8221</v>
      </c>
      <c r="E1048">
        <v>4</v>
      </c>
    </row>
    <row r="1049" spans="1:5" x14ac:dyDescent="0.3">
      <c r="A1049" t="s">
        <v>8219</v>
      </c>
      <c r="B1049">
        <v>29</v>
      </c>
      <c r="D1049" t="s">
        <v>8221</v>
      </c>
      <c r="E1049">
        <v>3</v>
      </c>
    </row>
    <row r="1050" spans="1:5" x14ac:dyDescent="0.3">
      <c r="A1050" t="s">
        <v>8219</v>
      </c>
      <c r="B1050">
        <v>25</v>
      </c>
      <c r="D1050" t="s">
        <v>8221</v>
      </c>
      <c r="E1050">
        <v>20</v>
      </c>
    </row>
    <row r="1051" spans="1:5" x14ac:dyDescent="0.3">
      <c r="A1051" t="s">
        <v>8219</v>
      </c>
      <c r="B1051">
        <v>83</v>
      </c>
      <c r="D1051" t="s">
        <v>8221</v>
      </c>
      <c r="E1051">
        <v>3</v>
      </c>
    </row>
    <row r="1052" spans="1:5" x14ac:dyDescent="0.3">
      <c r="A1052" t="s">
        <v>8219</v>
      </c>
      <c r="B1052">
        <v>44</v>
      </c>
      <c r="D1052" t="s">
        <v>8221</v>
      </c>
      <c r="E1052">
        <v>6</v>
      </c>
    </row>
    <row r="1053" spans="1:5" x14ac:dyDescent="0.3">
      <c r="A1053" t="s">
        <v>8219</v>
      </c>
      <c r="B1053">
        <v>557</v>
      </c>
      <c r="D1053" t="s">
        <v>8221</v>
      </c>
      <c r="E1053">
        <v>2</v>
      </c>
    </row>
    <row r="1054" spans="1:5" x14ac:dyDescent="0.3">
      <c r="A1054" t="s">
        <v>8219</v>
      </c>
      <c r="B1054">
        <v>39</v>
      </c>
      <c r="D1054" t="s">
        <v>8221</v>
      </c>
      <c r="E1054">
        <v>4</v>
      </c>
    </row>
    <row r="1055" spans="1:5" x14ac:dyDescent="0.3">
      <c r="A1055" t="s">
        <v>8219</v>
      </c>
      <c r="B1055">
        <v>185</v>
      </c>
      <c r="D1055" t="s">
        <v>8221</v>
      </c>
      <c r="E1055">
        <v>2</v>
      </c>
    </row>
    <row r="1056" spans="1:5" x14ac:dyDescent="0.3">
      <c r="A1056" t="s">
        <v>8219</v>
      </c>
      <c r="B1056">
        <v>555</v>
      </c>
      <c r="D1056" t="s">
        <v>8221</v>
      </c>
      <c r="E1056">
        <v>2</v>
      </c>
    </row>
    <row r="1057" spans="1:5" x14ac:dyDescent="0.3">
      <c r="A1057" t="s">
        <v>8219</v>
      </c>
      <c r="B1057">
        <v>162</v>
      </c>
      <c r="D1057" t="s">
        <v>8221</v>
      </c>
      <c r="E1057">
        <v>14</v>
      </c>
    </row>
    <row r="1058" spans="1:5" x14ac:dyDescent="0.3">
      <c r="A1058" t="s">
        <v>8219</v>
      </c>
      <c r="B1058">
        <v>17</v>
      </c>
      <c r="D1058" t="s">
        <v>8221</v>
      </c>
      <c r="E1058">
        <v>2</v>
      </c>
    </row>
    <row r="1059" spans="1:5" x14ac:dyDescent="0.3">
      <c r="A1059" t="s">
        <v>8219</v>
      </c>
      <c r="B1059">
        <v>15</v>
      </c>
      <c r="D1059" t="s">
        <v>8221</v>
      </c>
      <c r="E1059">
        <v>2</v>
      </c>
    </row>
    <row r="1060" spans="1:5" x14ac:dyDescent="0.3">
      <c r="A1060" t="s">
        <v>8219</v>
      </c>
      <c r="B1060">
        <v>17</v>
      </c>
      <c r="D1060" t="s">
        <v>8221</v>
      </c>
      <c r="E1060">
        <v>4</v>
      </c>
    </row>
    <row r="1061" spans="1:5" x14ac:dyDescent="0.3">
      <c r="A1061" t="s">
        <v>8219</v>
      </c>
      <c r="B1061">
        <v>33</v>
      </c>
      <c r="D1061" t="s">
        <v>8221</v>
      </c>
      <c r="E1061">
        <v>2</v>
      </c>
    </row>
    <row r="1062" spans="1:5" x14ac:dyDescent="0.3">
      <c r="A1062" t="s">
        <v>8219</v>
      </c>
      <c r="B1062">
        <v>49</v>
      </c>
      <c r="D1062" t="s">
        <v>8221</v>
      </c>
      <c r="E1062">
        <v>1</v>
      </c>
    </row>
    <row r="1063" spans="1:5" x14ac:dyDescent="0.3">
      <c r="A1063" t="s">
        <v>8219</v>
      </c>
      <c r="B1063">
        <v>29</v>
      </c>
      <c r="D1063" t="s">
        <v>8221</v>
      </c>
      <c r="E1063">
        <v>3</v>
      </c>
    </row>
    <row r="1064" spans="1:5" x14ac:dyDescent="0.3">
      <c r="A1064" t="s">
        <v>8219</v>
      </c>
      <c r="B1064">
        <v>1151</v>
      </c>
      <c r="D1064" t="s">
        <v>8221</v>
      </c>
      <c r="E1064">
        <v>1</v>
      </c>
    </row>
    <row r="1065" spans="1:5" x14ac:dyDescent="0.3">
      <c r="A1065" t="s">
        <v>8219</v>
      </c>
      <c r="B1065">
        <v>123</v>
      </c>
      <c r="D1065" t="s">
        <v>8221</v>
      </c>
      <c r="E1065">
        <v>1</v>
      </c>
    </row>
    <row r="1066" spans="1:5" x14ac:dyDescent="0.3">
      <c r="A1066" t="s">
        <v>8219</v>
      </c>
      <c r="B1066">
        <v>235</v>
      </c>
      <c r="D1066" t="s">
        <v>8221</v>
      </c>
      <c r="E1066">
        <v>1</v>
      </c>
    </row>
    <row r="1067" spans="1:5" x14ac:dyDescent="0.3">
      <c r="A1067" t="s">
        <v>8219</v>
      </c>
      <c r="B1067">
        <v>95</v>
      </c>
      <c r="D1067" t="s">
        <v>8221</v>
      </c>
      <c r="E1067">
        <v>2</v>
      </c>
    </row>
    <row r="1068" spans="1:5" x14ac:dyDescent="0.3">
      <c r="A1068" t="s">
        <v>8219</v>
      </c>
      <c r="B1068">
        <v>57</v>
      </c>
      <c r="D1068" t="s">
        <v>8221</v>
      </c>
      <c r="E1068">
        <v>3</v>
      </c>
    </row>
    <row r="1069" spans="1:5" x14ac:dyDescent="0.3">
      <c r="A1069" t="s">
        <v>8219</v>
      </c>
      <c r="B1069">
        <v>69</v>
      </c>
      <c r="D1069" t="s">
        <v>8221</v>
      </c>
      <c r="E1069">
        <v>3</v>
      </c>
    </row>
    <row r="1070" spans="1:5" x14ac:dyDescent="0.3">
      <c r="A1070" t="s">
        <v>8219</v>
      </c>
      <c r="B1070">
        <v>277</v>
      </c>
      <c r="D1070" t="s">
        <v>8221</v>
      </c>
      <c r="E1070">
        <v>1</v>
      </c>
    </row>
    <row r="1071" spans="1:5" x14ac:dyDescent="0.3">
      <c r="A1071" t="s">
        <v>8219</v>
      </c>
      <c r="B1071">
        <v>45</v>
      </c>
      <c r="D1071" t="s">
        <v>8221</v>
      </c>
      <c r="E1071">
        <v>11</v>
      </c>
    </row>
    <row r="1072" spans="1:5" x14ac:dyDescent="0.3">
      <c r="A1072" t="s">
        <v>8219</v>
      </c>
      <c r="B1072">
        <v>56</v>
      </c>
      <c r="D1072" t="s">
        <v>8221</v>
      </c>
      <c r="E1072">
        <v>1</v>
      </c>
    </row>
    <row r="1073" spans="1:5" x14ac:dyDescent="0.3">
      <c r="A1073" t="s">
        <v>8219</v>
      </c>
      <c r="B1073">
        <v>34</v>
      </c>
      <c r="D1073" t="s">
        <v>8221</v>
      </c>
      <c r="E1073">
        <v>4</v>
      </c>
    </row>
    <row r="1074" spans="1:5" x14ac:dyDescent="0.3">
      <c r="A1074" t="s">
        <v>8219</v>
      </c>
      <c r="B1074">
        <v>72</v>
      </c>
      <c r="D1074" t="s">
        <v>8221</v>
      </c>
      <c r="E1074">
        <v>2</v>
      </c>
    </row>
    <row r="1075" spans="1:5" x14ac:dyDescent="0.3">
      <c r="A1075" t="s">
        <v>8219</v>
      </c>
      <c r="B1075">
        <v>84</v>
      </c>
      <c r="D1075" t="s">
        <v>8221</v>
      </c>
      <c r="E1075">
        <v>2</v>
      </c>
    </row>
    <row r="1076" spans="1:5" x14ac:dyDescent="0.3">
      <c r="A1076" t="s">
        <v>8219</v>
      </c>
      <c r="B1076">
        <v>51</v>
      </c>
      <c r="D1076" t="s">
        <v>8221</v>
      </c>
      <c r="E1076">
        <v>2</v>
      </c>
    </row>
    <row r="1077" spans="1:5" x14ac:dyDescent="0.3">
      <c r="A1077" t="s">
        <v>8219</v>
      </c>
      <c r="B1077">
        <v>376</v>
      </c>
      <c r="D1077" t="s">
        <v>8221</v>
      </c>
      <c r="E1077">
        <v>2</v>
      </c>
    </row>
    <row r="1078" spans="1:5" x14ac:dyDescent="0.3">
      <c r="A1078" t="s">
        <v>8219</v>
      </c>
      <c r="B1078">
        <v>1260</v>
      </c>
      <c r="D1078" t="s">
        <v>8221</v>
      </c>
      <c r="E1078">
        <v>1</v>
      </c>
    </row>
    <row r="1079" spans="1:5" x14ac:dyDescent="0.3">
      <c r="A1079" t="s">
        <v>8219</v>
      </c>
      <c r="B1079">
        <v>14</v>
      </c>
      <c r="D1079" t="s">
        <v>8221</v>
      </c>
      <c r="E1079">
        <v>2</v>
      </c>
    </row>
    <row r="1080" spans="1:5" x14ac:dyDescent="0.3">
      <c r="A1080" t="s">
        <v>8219</v>
      </c>
      <c r="B1080">
        <v>15</v>
      </c>
      <c r="D1080" t="s">
        <v>8221</v>
      </c>
      <c r="E1080">
        <v>1</v>
      </c>
    </row>
    <row r="1081" spans="1:5" x14ac:dyDescent="0.3">
      <c r="A1081" t="s">
        <v>8219</v>
      </c>
      <c r="B1081">
        <v>48</v>
      </c>
      <c r="D1081" t="s">
        <v>8221</v>
      </c>
      <c r="E1081">
        <v>1</v>
      </c>
    </row>
    <row r="1082" spans="1:5" x14ac:dyDescent="0.3">
      <c r="A1082" t="s">
        <v>8219</v>
      </c>
      <c r="B1082">
        <v>211</v>
      </c>
      <c r="D1082" t="s">
        <v>8221</v>
      </c>
      <c r="E1082">
        <v>1</v>
      </c>
    </row>
    <row r="1083" spans="1:5" x14ac:dyDescent="0.3">
      <c r="A1083" t="s">
        <v>8219</v>
      </c>
      <c r="B1083">
        <v>79</v>
      </c>
      <c r="D1083" t="s">
        <v>8221</v>
      </c>
      <c r="E1083">
        <v>1</v>
      </c>
    </row>
    <row r="1084" spans="1:5" x14ac:dyDescent="0.3">
      <c r="A1084" t="s">
        <v>8219</v>
      </c>
      <c r="B1084">
        <v>62</v>
      </c>
      <c r="D1084" t="s">
        <v>8221</v>
      </c>
      <c r="E1084">
        <v>2</v>
      </c>
    </row>
    <row r="1085" spans="1:5" x14ac:dyDescent="0.3">
      <c r="A1085" t="s">
        <v>8219</v>
      </c>
      <c r="B1085">
        <v>263</v>
      </c>
      <c r="D1085" t="s">
        <v>8221</v>
      </c>
      <c r="E1085">
        <v>2</v>
      </c>
    </row>
    <row r="1086" spans="1:5" x14ac:dyDescent="0.3">
      <c r="A1086" t="s">
        <v>8219</v>
      </c>
      <c r="B1086">
        <v>58</v>
      </c>
      <c r="D1086" t="s">
        <v>8221</v>
      </c>
      <c r="E1086">
        <v>2</v>
      </c>
    </row>
    <row r="1087" spans="1:5" x14ac:dyDescent="0.3">
      <c r="A1087" t="s">
        <v>8219</v>
      </c>
      <c r="B1087">
        <v>76</v>
      </c>
      <c r="D1087" t="s">
        <v>8221</v>
      </c>
      <c r="E1087">
        <v>1</v>
      </c>
    </row>
    <row r="1088" spans="1:5" x14ac:dyDescent="0.3">
      <c r="A1088" t="s">
        <v>8219</v>
      </c>
      <c r="B1088">
        <v>71</v>
      </c>
      <c r="D1088" t="s">
        <v>8221</v>
      </c>
      <c r="E1088">
        <v>1</v>
      </c>
    </row>
    <row r="1089" spans="1:5" x14ac:dyDescent="0.3">
      <c r="A1089" t="s">
        <v>8219</v>
      </c>
      <c r="B1089">
        <v>68</v>
      </c>
      <c r="D1089" t="s">
        <v>8221</v>
      </c>
      <c r="E1089">
        <v>1</v>
      </c>
    </row>
    <row r="1090" spans="1:5" x14ac:dyDescent="0.3">
      <c r="A1090" t="s">
        <v>8219</v>
      </c>
      <c r="B1090">
        <v>191</v>
      </c>
      <c r="D1090" t="s">
        <v>8221</v>
      </c>
      <c r="E1090">
        <v>2</v>
      </c>
    </row>
    <row r="1091" spans="1:5" x14ac:dyDescent="0.3">
      <c r="A1091" t="s">
        <v>8219</v>
      </c>
      <c r="B1091">
        <v>383</v>
      </c>
      <c r="D1091" t="s">
        <v>8221</v>
      </c>
      <c r="E1091">
        <v>1</v>
      </c>
    </row>
    <row r="1092" spans="1:5" x14ac:dyDescent="0.3">
      <c r="A1092" t="s">
        <v>8219</v>
      </c>
      <c r="B1092">
        <v>81</v>
      </c>
      <c r="D1092" t="s">
        <v>8221</v>
      </c>
      <c r="E1092">
        <v>1</v>
      </c>
    </row>
    <row r="1093" spans="1:5" x14ac:dyDescent="0.3">
      <c r="A1093" t="s">
        <v>8219</v>
      </c>
      <c r="B1093">
        <v>76</v>
      </c>
      <c r="D1093" t="s">
        <v>8221</v>
      </c>
      <c r="E1093">
        <v>1</v>
      </c>
    </row>
    <row r="1094" spans="1:5" x14ac:dyDescent="0.3">
      <c r="A1094" t="s">
        <v>8219</v>
      </c>
      <c r="B1094">
        <v>19</v>
      </c>
      <c r="D1094" t="s">
        <v>8221</v>
      </c>
      <c r="E1094">
        <v>2</v>
      </c>
    </row>
    <row r="1095" spans="1:5" x14ac:dyDescent="0.3">
      <c r="A1095" t="s">
        <v>8219</v>
      </c>
      <c r="B1095">
        <v>24</v>
      </c>
      <c r="D1095" t="s">
        <v>8221</v>
      </c>
      <c r="E1095">
        <v>1</v>
      </c>
    </row>
    <row r="1096" spans="1:5" x14ac:dyDescent="0.3">
      <c r="A1096" t="s">
        <v>8219</v>
      </c>
      <c r="B1096">
        <v>50</v>
      </c>
      <c r="D1096" t="s">
        <v>8221</v>
      </c>
      <c r="E1096">
        <v>3</v>
      </c>
    </row>
    <row r="1097" spans="1:5" x14ac:dyDescent="0.3">
      <c r="A1097" t="s">
        <v>8219</v>
      </c>
      <c r="B1097">
        <v>18</v>
      </c>
      <c r="D1097" t="s">
        <v>8221</v>
      </c>
      <c r="E1097">
        <v>2</v>
      </c>
    </row>
    <row r="1098" spans="1:5" x14ac:dyDescent="0.3">
      <c r="A1098" t="s">
        <v>8219</v>
      </c>
      <c r="B1098">
        <v>50</v>
      </c>
      <c r="D1098" t="s">
        <v>8221</v>
      </c>
      <c r="E1098">
        <v>2</v>
      </c>
    </row>
    <row r="1099" spans="1:5" x14ac:dyDescent="0.3">
      <c r="A1099" t="s">
        <v>8219</v>
      </c>
      <c r="B1099">
        <v>82</v>
      </c>
      <c r="D1099" t="s">
        <v>8221</v>
      </c>
      <c r="E1099">
        <v>2</v>
      </c>
    </row>
    <row r="1100" spans="1:5" x14ac:dyDescent="0.3">
      <c r="A1100" t="s">
        <v>8219</v>
      </c>
      <c r="B1100">
        <v>146</v>
      </c>
      <c r="D1100" t="s">
        <v>8221</v>
      </c>
      <c r="E1100">
        <v>1</v>
      </c>
    </row>
    <row r="1101" spans="1:5" x14ac:dyDescent="0.3">
      <c r="A1101" t="s">
        <v>8219</v>
      </c>
      <c r="B1101">
        <v>206</v>
      </c>
      <c r="D1101" t="s">
        <v>8221</v>
      </c>
      <c r="E1101">
        <v>5</v>
      </c>
    </row>
    <row r="1102" spans="1:5" x14ac:dyDescent="0.3">
      <c r="A1102" t="s">
        <v>8219</v>
      </c>
      <c r="B1102">
        <v>184</v>
      </c>
      <c r="D1102" t="s">
        <v>8221</v>
      </c>
      <c r="E1102">
        <v>1</v>
      </c>
    </row>
    <row r="1103" spans="1:5" x14ac:dyDescent="0.3">
      <c r="A1103" t="s">
        <v>8219</v>
      </c>
      <c r="B1103">
        <v>83</v>
      </c>
      <c r="D1103" t="s">
        <v>8221</v>
      </c>
      <c r="E1103">
        <v>26</v>
      </c>
    </row>
    <row r="1104" spans="1:5" x14ac:dyDescent="0.3">
      <c r="A1104" t="s">
        <v>8219</v>
      </c>
      <c r="B1104">
        <v>141</v>
      </c>
      <c r="D1104" t="s">
        <v>8221</v>
      </c>
      <c r="E1104">
        <v>2</v>
      </c>
    </row>
    <row r="1105" spans="1:5" x14ac:dyDescent="0.3">
      <c r="A1105" t="s">
        <v>8219</v>
      </c>
      <c r="B1105">
        <v>150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2</v>
      </c>
    </row>
    <row r="1107" spans="1:5" x14ac:dyDescent="0.3">
      <c r="A1107" t="s">
        <v>8219</v>
      </c>
      <c r="B1107">
        <v>65</v>
      </c>
      <c r="D1107" t="s">
        <v>8221</v>
      </c>
      <c r="E1107">
        <v>5</v>
      </c>
    </row>
    <row r="1108" spans="1:5" x14ac:dyDescent="0.3">
      <c r="A1108" t="s">
        <v>8219</v>
      </c>
      <c r="B1108">
        <v>105</v>
      </c>
      <c r="D1108" t="s">
        <v>8221</v>
      </c>
      <c r="E1108">
        <v>4</v>
      </c>
    </row>
    <row r="1109" spans="1:5" x14ac:dyDescent="0.3">
      <c r="A1109" t="s">
        <v>8219</v>
      </c>
      <c r="B1109">
        <v>42</v>
      </c>
      <c r="D1109" t="s">
        <v>8221</v>
      </c>
      <c r="E1109">
        <v>1</v>
      </c>
    </row>
    <row r="1110" spans="1:5" x14ac:dyDescent="0.3">
      <c r="A1110" t="s">
        <v>8219</v>
      </c>
      <c r="B1110">
        <v>49</v>
      </c>
      <c r="D1110" t="s">
        <v>8221</v>
      </c>
      <c r="E1110">
        <v>1</v>
      </c>
    </row>
    <row r="1111" spans="1:5" x14ac:dyDescent="0.3">
      <c r="A1111" t="s">
        <v>8219</v>
      </c>
      <c r="B1111">
        <v>151</v>
      </c>
      <c r="D1111" t="s">
        <v>8221</v>
      </c>
      <c r="E1111">
        <v>1</v>
      </c>
    </row>
    <row r="1112" spans="1:5" x14ac:dyDescent="0.3">
      <c r="A1112" t="s">
        <v>8219</v>
      </c>
      <c r="B1112">
        <v>379</v>
      </c>
      <c r="D1112" t="s">
        <v>8221</v>
      </c>
      <c r="E1112">
        <v>1</v>
      </c>
    </row>
    <row r="1113" spans="1:5" x14ac:dyDescent="0.3">
      <c r="A1113" t="s">
        <v>8219</v>
      </c>
      <c r="B1113">
        <v>51</v>
      </c>
      <c r="D1113" t="s">
        <v>8221</v>
      </c>
      <c r="E1113">
        <v>2</v>
      </c>
    </row>
    <row r="1114" spans="1:5" x14ac:dyDescent="0.3">
      <c r="A1114" t="s">
        <v>8219</v>
      </c>
      <c r="B1114">
        <v>31</v>
      </c>
      <c r="D1114" t="s">
        <v>8221</v>
      </c>
      <c r="E1114">
        <v>2</v>
      </c>
    </row>
    <row r="1115" spans="1:5" x14ac:dyDescent="0.3">
      <c r="A1115" t="s">
        <v>8219</v>
      </c>
      <c r="B1115">
        <v>72</v>
      </c>
      <c r="D1115" t="s">
        <v>8221</v>
      </c>
      <c r="E1115">
        <v>6</v>
      </c>
    </row>
    <row r="1116" spans="1:5" x14ac:dyDescent="0.3">
      <c r="A1116" t="s">
        <v>8219</v>
      </c>
      <c r="B1116">
        <v>103</v>
      </c>
      <c r="D1116" t="s">
        <v>8221</v>
      </c>
      <c r="E1116">
        <v>4</v>
      </c>
    </row>
    <row r="1117" spans="1:5" x14ac:dyDescent="0.3">
      <c r="A1117" t="s">
        <v>8219</v>
      </c>
      <c r="B1117">
        <v>43</v>
      </c>
      <c r="D1117" t="s">
        <v>8221</v>
      </c>
      <c r="E1117">
        <v>2</v>
      </c>
    </row>
    <row r="1118" spans="1:5" x14ac:dyDescent="0.3">
      <c r="A1118" t="s">
        <v>8219</v>
      </c>
      <c r="B1118">
        <v>111</v>
      </c>
      <c r="D1118" t="s">
        <v>8221</v>
      </c>
      <c r="E1118">
        <v>2</v>
      </c>
    </row>
    <row r="1119" spans="1:5" x14ac:dyDescent="0.3">
      <c r="A1119" t="s">
        <v>8219</v>
      </c>
      <c r="B1119">
        <v>576</v>
      </c>
      <c r="D1119" t="s">
        <v>8221</v>
      </c>
      <c r="E1119">
        <v>2</v>
      </c>
    </row>
    <row r="1120" spans="1:5" x14ac:dyDescent="0.3">
      <c r="A1120" t="s">
        <v>8219</v>
      </c>
      <c r="B1120">
        <v>369</v>
      </c>
      <c r="D1120" t="s">
        <v>8221</v>
      </c>
      <c r="E1120">
        <v>1</v>
      </c>
    </row>
    <row r="1121" spans="1:5" x14ac:dyDescent="0.3">
      <c r="A1121" t="s">
        <v>8219</v>
      </c>
      <c r="B1121">
        <v>25</v>
      </c>
      <c r="D1121" t="s">
        <v>8221</v>
      </c>
      <c r="E1121">
        <v>1</v>
      </c>
    </row>
    <row r="1122" spans="1:5" x14ac:dyDescent="0.3">
      <c r="A1122" t="s">
        <v>8219</v>
      </c>
      <c r="B1122">
        <v>193</v>
      </c>
      <c r="D1122" t="s">
        <v>8221</v>
      </c>
      <c r="E1122">
        <v>1</v>
      </c>
    </row>
    <row r="1123" spans="1:5" x14ac:dyDescent="0.3">
      <c r="A1123" t="s">
        <v>8219</v>
      </c>
      <c r="B1123">
        <v>35</v>
      </c>
      <c r="D1123" t="s">
        <v>8221</v>
      </c>
      <c r="E1123">
        <v>2</v>
      </c>
    </row>
    <row r="1124" spans="1:5" x14ac:dyDescent="0.3">
      <c r="A1124" t="s">
        <v>8219</v>
      </c>
      <c r="B1124">
        <v>8</v>
      </c>
      <c r="D1124" t="s">
        <v>8221</v>
      </c>
      <c r="E1124">
        <v>7</v>
      </c>
    </row>
    <row r="1125" spans="1:5" x14ac:dyDescent="0.3">
      <c r="A1125" t="s">
        <v>8219</v>
      </c>
      <c r="B1125">
        <v>72</v>
      </c>
      <c r="D1125" t="s">
        <v>8221</v>
      </c>
      <c r="E1125">
        <v>4</v>
      </c>
    </row>
    <row r="1126" spans="1:5" x14ac:dyDescent="0.3">
      <c r="A1126" t="s">
        <v>8219</v>
      </c>
      <c r="B1126">
        <v>43</v>
      </c>
      <c r="D1126" t="s">
        <v>8221</v>
      </c>
      <c r="E1126">
        <v>6</v>
      </c>
    </row>
    <row r="1127" spans="1:5" x14ac:dyDescent="0.3">
      <c r="A1127" t="s">
        <v>8219</v>
      </c>
      <c r="B1127">
        <v>58</v>
      </c>
      <c r="D1127" t="s">
        <v>8221</v>
      </c>
      <c r="E1127">
        <v>1</v>
      </c>
    </row>
    <row r="1128" spans="1:5" x14ac:dyDescent="0.3">
      <c r="A1128" t="s">
        <v>8219</v>
      </c>
      <c r="B1128">
        <v>97</v>
      </c>
      <c r="D1128" t="s">
        <v>8221</v>
      </c>
      <c r="E1128">
        <v>1</v>
      </c>
    </row>
    <row r="1129" spans="1:5" x14ac:dyDescent="0.3">
      <c r="A1129" t="s">
        <v>8219</v>
      </c>
      <c r="B1129">
        <v>354</v>
      </c>
      <c r="D1129" t="s">
        <v>8221</v>
      </c>
      <c r="E1129">
        <v>1</v>
      </c>
    </row>
    <row r="1130" spans="1:5" x14ac:dyDescent="0.3">
      <c r="A1130" t="s">
        <v>8219</v>
      </c>
      <c r="B1130">
        <v>65</v>
      </c>
      <c r="D1130" t="s">
        <v>8221</v>
      </c>
      <c r="E1130">
        <v>1</v>
      </c>
    </row>
    <row r="1131" spans="1:5" x14ac:dyDescent="0.3">
      <c r="A1131" t="s">
        <v>8219</v>
      </c>
      <c r="B1131">
        <v>36</v>
      </c>
      <c r="D1131" t="s">
        <v>8221</v>
      </c>
      <c r="E1131">
        <v>1</v>
      </c>
    </row>
    <row r="1132" spans="1:5" x14ac:dyDescent="0.3">
      <c r="A1132" t="s">
        <v>8219</v>
      </c>
      <c r="B1132">
        <v>19</v>
      </c>
      <c r="D1132" t="s">
        <v>8221</v>
      </c>
      <c r="E1132">
        <v>1</v>
      </c>
    </row>
    <row r="1133" spans="1:5" x14ac:dyDescent="0.3">
      <c r="A1133" t="s">
        <v>8219</v>
      </c>
      <c r="B1133">
        <v>71</v>
      </c>
      <c r="D1133" t="s">
        <v>8221</v>
      </c>
      <c r="E1133">
        <v>2</v>
      </c>
    </row>
    <row r="1134" spans="1:5" x14ac:dyDescent="0.3">
      <c r="A1134" t="s">
        <v>8219</v>
      </c>
      <c r="B1134">
        <v>178</v>
      </c>
      <c r="D1134" t="s">
        <v>8221</v>
      </c>
      <c r="E1134">
        <v>1</v>
      </c>
    </row>
    <row r="1135" spans="1:5" x14ac:dyDescent="0.3">
      <c r="A1135" t="s">
        <v>8219</v>
      </c>
      <c r="B1135">
        <v>130</v>
      </c>
      <c r="D1135" t="s">
        <v>8221</v>
      </c>
      <c r="E1135">
        <v>1</v>
      </c>
    </row>
    <row r="1136" spans="1:5" x14ac:dyDescent="0.3">
      <c r="A1136" t="s">
        <v>8219</v>
      </c>
      <c r="B1136">
        <v>66</v>
      </c>
      <c r="D1136" t="s">
        <v>8221</v>
      </c>
      <c r="E1136">
        <v>2</v>
      </c>
    </row>
    <row r="1137" spans="1:5" x14ac:dyDescent="0.3">
      <c r="A1137" t="s">
        <v>8219</v>
      </c>
      <c r="B1137">
        <v>52</v>
      </c>
      <c r="D1137" t="s">
        <v>8221</v>
      </c>
      <c r="E1137">
        <v>10</v>
      </c>
    </row>
    <row r="1138" spans="1:5" x14ac:dyDescent="0.3">
      <c r="A1138" t="s">
        <v>8219</v>
      </c>
      <c r="B1138">
        <v>10</v>
      </c>
      <c r="D1138" t="s">
        <v>8221</v>
      </c>
      <c r="E1138">
        <v>3</v>
      </c>
    </row>
    <row r="1139" spans="1:5" x14ac:dyDescent="0.3">
      <c r="A1139" t="s">
        <v>8219</v>
      </c>
      <c r="B1139">
        <v>189</v>
      </c>
      <c r="D1139" t="s">
        <v>8221</v>
      </c>
      <c r="E1139">
        <v>1</v>
      </c>
    </row>
    <row r="1140" spans="1:5" x14ac:dyDescent="0.3">
      <c r="A1140" t="s">
        <v>8219</v>
      </c>
      <c r="B1140">
        <v>211</v>
      </c>
      <c r="D1140" t="s">
        <v>8221</v>
      </c>
      <c r="E1140">
        <v>1</v>
      </c>
    </row>
    <row r="1141" spans="1:5" x14ac:dyDescent="0.3">
      <c r="A1141" t="s">
        <v>8219</v>
      </c>
      <c r="B1141">
        <v>20</v>
      </c>
      <c r="D1141" t="s">
        <v>8221</v>
      </c>
      <c r="E1141">
        <v>1</v>
      </c>
    </row>
    <row r="1142" spans="1:5" x14ac:dyDescent="0.3">
      <c r="A1142" t="s">
        <v>8219</v>
      </c>
      <c r="B1142">
        <v>20</v>
      </c>
      <c r="D1142" t="s">
        <v>8221</v>
      </c>
      <c r="E1142">
        <v>1</v>
      </c>
    </row>
    <row r="1143" spans="1:5" x14ac:dyDescent="0.3">
      <c r="A1143" t="s">
        <v>8219</v>
      </c>
      <c r="B1143">
        <v>38</v>
      </c>
      <c r="D1143" t="s">
        <v>8221</v>
      </c>
      <c r="E1143">
        <v>2</v>
      </c>
    </row>
    <row r="1144" spans="1:5" x14ac:dyDescent="0.3">
      <c r="A1144" t="s">
        <v>8219</v>
      </c>
      <c r="B1144">
        <v>350</v>
      </c>
      <c r="D1144" t="s">
        <v>8221</v>
      </c>
      <c r="E1144">
        <v>1</v>
      </c>
    </row>
    <row r="1145" spans="1:5" x14ac:dyDescent="0.3">
      <c r="A1145" t="s">
        <v>8219</v>
      </c>
      <c r="B1145">
        <v>23</v>
      </c>
      <c r="D1145" t="s">
        <v>8221</v>
      </c>
      <c r="E1145">
        <v>1</v>
      </c>
    </row>
    <row r="1146" spans="1:5" x14ac:dyDescent="0.3">
      <c r="A1146" t="s">
        <v>8219</v>
      </c>
      <c r="B1146">
        <v>74</v>
      </c>
      <c r="D1146" t="s">
        <v>8221</v>
      </c>
      <c r="E1146">
        <v>2</v>
      </c>
    </row>
    <row r="1147" spans="1:5" x14ac:dyDescent="0.3">
      <c r="A1147" t="s">
        <v>8219</v>
      </c>
      <c r="B1147">
        <v>115</v>
      </c>
      <c r="D1147" t="s">
        <v>8221</v>
      </c>
      <c r="E1147">
        <v>2</v>
      </c>
    </row>
    <row r="1148" spans="1:5" x14ac:dyDescent="0.3">
      <c r="A1148" t="s">
        <v>8219</v>
      </c>
      <c r="B1148">
        <v>87</v>
      </c>
      <c r="D1148" t="s">
        <v>8221</v>
      </c>
      <c r="E1148">
        <v>2</v>
      </c>
    </row>
    <row r="1149" spans="1:5" x14ac:dyDescent="0.3">
      <c r="A1149" t="s">
        <v>8219</v>
      </c>
      <c r="B1149">
        <v>96</v>
      </c>
      <c r="D1149" t="s">
        <v>8221</v>
      </c>
      <c r="E1149">
        <v>1</v>
      </c>
    </row>
    <row r="1150" spans="1:5" x14ac:dyDescent="0.3">
      <c r="A1150" t="s">
        <v>8219</v>
      </c>
      <c r="B1150">
        <v>18</v>
      </c>
      <c r="D1150" t="s">
        <v>8221</v>
      </c>
      <c r="E1150">
        <v>2</v>
      </c>
    </row>
    <row r="1151" spans="1:5" x14ac:dyDescent="0.3">
      <c r="A1151" t="s">
        <v>8219</v>
      </c>
      <c r="B1151">
        <v>52</v>
      </c>
      <c r="D1151" t="s">
        <v>8221</v>
      </c>
      <c r="E1151">
        <v>1</v>
      </c>
    </row>
    <row r="1152" spans="1:5" x14ac:dyDescent="0.3">
      <c r="A1152" t="s">
        <v>8219</v>
      </c>
      <c r="B1152">
        <v>136</v>
      </c>
      <c r="D1152" t="s">
        <v>8221</v>
      </c>
      <c r="E1152">
        <v>2</v>
      </c>
    </row>
    <row r="1153" spans="1:5" x14ac:dyDescent="0.3">
      <c r="A1153" t="s">
        <v>8219</v>
      </c>
      <c r="B1153">
        <v>179</v>
      </c>
      <c r="D1153" t="s">
        <v>8221</v>
      </c>
      <c r="E1153">
        <v>1</v>
      </c>
    </row>
    <row r="1154" spans="1:5" x14ac:dyDescent="0.3">
      <c r="A1154" t="s">
        <v>8219</v>
      </c>
      <c r="B1154">
        <v>43</v>
      </c>
      <c r="D1154" t="s">
        <v>8221</v>
      </c>
      <c r="E1154">
        <v>1</v>
      </c>
    </row>
    <row r="1155" spans="1:5" x14ac:dyDescent="0.3">
      <c r="A1155" t="s">
        <v>8219</v>
      </c>
      <c r="B1155">
        <v>15</v>
      </c>
      <c r="D1155" t="s">
        <v>8221</v>
      </c>
      <c r="E1155">
        <v>1</v>
      </c>
    </row>
    <row r="1156" spans="1:5" x14ac:dyDescent="0.3">
      <c r="A1156" t="s">
        <v>8219</v>
      </c>
      <c r="B1156">
        <v>73</v>
      </c>
      <c r="D1156" t="s">
        <v>8221</v>
      </c>
      <c r="E1156">
        <v>1</v>
      </c>
    </row>
    <row r="1157" spans="1:5" x14ac:dyDescent="0.3">
      <c r="A1157" t="s">
        <v>8219</v>
      </c>
      <c r="B1157">
        <v>90</v>
      </c>
      <c r="D1157" t="s">
        <v>8221</v>
      </c>
      <c r="E1157">
        <v>1</v>
      </c>
    </row>
    <row r="1158" spans="1:5" x14ac:dyDescent="0.3">
      <c r="A1158" t="s">
        <v>8219</v>
      </c>
      <c r="B1158">
        <v>136</v>
      </c>
      <c r="D1158" t="s">
        <v>8221</v>
      </c>
      <c r="E1158">
        <v>7</v>
      </c>
    </row>
    <row r="1159" spans="1:5" x14ac:dyDescent="0.3">
      <c r="A1159" t="s">
        <v>8219</v>
      </c>
      <c r="B1159">
        <v>95</v>
      </c>
      <c r="D1159" t="s">
        <v>8221</v>
      </c>
      <c r="E1159">
        <v>1</v>
      </c>
    </row>
    <row r="1160" spans="1:5" x14ac:dyDescent="0.3">
      <c r="A1160" t="s">
        <v>8219</v>
      </c>
      <c r="B1160">
        <v>351</v>
      </c>
      <c r="D1160" t="s">
        <v>8221</v>
      </c>
      <c r="E1160">
        <v>1</v>
      </c>
    </row>
    <row r="1161" spans="1:5" x14ac:dyDescent="0.3">
      <c r="A1161" t="s">
        <v>8219</v>
      </c>
      <c r="B1161">
        <v>70</v>
      </c>
      <c r="D1161" t="s">
        <v>8221</v>
      </c>
      <c r="E1161">
        <v>1</v>
      </c>
    </row>
    <row r="1162" spans="1:5" x14ac:dyDescent="0.3">
      <c r="A1162" t="s">
        <v>8219</v>
      </c>
      <c r="B1162">
        <v>134</v>
      </c>
      <c r="D1162" t="s">
        <v>8221</v>
      </c>
      <c r="E1162">
        <v>1</v>
      </c>
    </row>
    <row r="1163" spans="1:5" x14ac:dyDescent="0.3">
      <c r="A1163" t="s">
        <v>8219</v>
      </c>
      <c r="B1163">
        <v>265</v>
      </c>
      <c r="D1163" t="s">
        <v>8221</v>
      </c>
      <c r="E1163">
        <v>1</v>
      </c>
    </row>
    <row r="1164" spans="1:5" x14ac:dyDescent="0.3">
      <c r="A1164" t="s">
        <v>8219</v>
      </c>
      <c r="B1164">
        <v>951</v>
      </c>
      <c r="D1164" t="s">
        <v>8221</v>
      </c>
      <c r="E1164">
        <v>5</v>
      </c>
    </row>
    <row r="1165" spans="1:5" x14ac:dyDescent="0.3">
      <c r="A1165" t="s">
        <v>8219</v>
      </c>
      <c r="B1165">
        <v>21</v>
      </c>
      <c r="D1165" t="s">
        <v>8221</v>
      </c>
      <c r="E1165">
        <v>1</v>
      </c>
    </row>
    <row r="1166" spans="1:5" x14ac:dyDescent="0.3">
      <c r="A1166" t="s">
        <v>8219</v>
      </c>
      <c r="B1166">
        <v>52</v>
      </c>
      <c r="D1166" t="s">
        <v>8221</v>
      </c>
      <c r="E1166">
        <v>2</v>
      </c>
    </row>
    <row r="1167" spans="1:5" x14ac:dyDescent="0.3">
      <c r="A1167" t="s">
        <v>8219</v>
      </c>
      <c r="B1167">
        <v>88</v>
      </c>
      <c r="D1167" t="s">
        <v>8221</v>
      </c>
      <c r="E1167">
        <v>1</v>
      </c>
    </row>
    <row r="1168" spans="1:5" x14ac:dyDescent="0.3">
      <c r="A1168" t="s">
        <v>8219</v>
      </c>
      <c r="B1168">
        <v>33</v>
      </c>
      <c r="D1168" t="s">
        <v>8221</v>
      </c>
      <c r="E1168">
        <v>7</v>
      </c>
    </row>
    <row r="1169" spans="1:5" x14ac:dyDescent="0.3">
      <c r="A1169" t="s">
        <v>8219</v>
      </c>
      <c r="B1169">
        <v>13</v>
      </c>
      <c r="D1169" t="s">
        <v>8221</v>
      </c>
      <c r="E1169">
        <v>1</v>
      </c>
    </row>
    <row r="1170" spans="1:5" x14ac:dyDescent="0.3">
      <c r="A1170" t="s">
        <v>8219</v>
      </c>
      <c r="B1170">
        <v>34</v>
      </c>
      <c r="D1170" t="s">
        <v>8221</v>
      </c>
      <c r="E1170">
        <v>4</v>
      </c>
    </row>
    <row r="1171" spans="1:5" x14ac:dyDescent="0.3">
      <c r="A1171" t="s">
        <v>8219</v>
      </c>
      <c r="B1171">
        <v>83</v>
      </c>
      <c r="D1171" t="s">
        <v>8221</v>
      </c>
      <c r="E1171">
        <v>3</v>
      </c>
    </row>
    <row r="1172" spans="1:5" x14ac:dyDescent="0.3">
      <c r="A1172" t="s">
        <v>8219</v>
      </c>
      <c r="B1172">
        <v>80</v>
      </c>
      <c r="D1172" t="s">
        <v>8221</v>
      </c>
      <c r="E1172">
        <v>2</v>
      </c>
    </row>
    <row r="1173" spans="1:5" x14ac:dyDescent="0.3">
      <c r="A1173" t="s">
        <v>8219</v>
      </c>
      <c r="B1173">
        <v>113</v>
      </c>
      <c r="D1173" t="s">
        <v>8221</v>
      </c>
      <c r="E1173">
        <v>1</v>
      </c>
    </row>
    <row r="1174" spans="1:5" x14ac:dyDescent="0.3">
      <c r="A1174" t="s">
        <v>8219</v>
      </c>
      <c r="B1174">
        <v>167</v>
      </c>
      <c r="D1174" t="s">
        <v>8221</v>
      </c>
      <c r="E1174">
        <v>3</v>
      </c>
    </row>
    <row r="1175" spans="1:5" x14ac:dyDescent="0.3">
      <c r="A1175" t="s">
        <v>8219</v>
      </c>
      <c r="B1175">
        <v>236</v>
      </c>
      <c r="D1175" t="s">
        <v>8221</v>
      </c>
      <c r="E1175">
        <v>1</v>
      </c>
    </row>
    <row r="1176" spans="1:5" x14ac:dyDescent="0.3">
      <c r="A1176" t="s">
        <v>8219</v>
      </c>
      <c r="B1176">
        <v>27</v>
      </c>
      <c r="D1176" t="s">
        <v>8221</v>
      </c>
      <c r="E1176">
        <v>1</v>
      </c>
    </row>
    <row r="1177" spans="1:5" x14ac:dyDescent="0.3">
      <c r="A1177" t="s">
        <v>8219</v>
      </c>
      <c r="B1177">
        <v>30</v>
      </c>
      <c r="D1177" t="s">
        <v>8221</v>
      </c>
      <c r="E1177">
        <v>1</v>
      </c>
    </row>
    <row r="1178" spans="1:5" x14ac:dyDescent="0.3">
      <c r="A1178" t="s">
        <v>8219</v>
      </c>
      <c r="B1178">
        <v>385</v>
      </c>
      <c r="D1178" t="s">
        <v>8221</v>
      </c>
      <c r="E1178">
        <v>2</v>
      </c>
    </row>
    <row r="1179" spans="1:5" x14ac:dyDescent="0.3">
      <c r="A1179" t="s">
        <v>8219</v>
      </c>
      <c r="B1179">
        <v>33</v>
      </c>
      <c r="D1179" t="s">
        <v>8221</v>
      </c>
      <c r="E1179">
        <v>1</v>
      </c>
    </row>
    <row r="1180" spans="1:5" x14ac:dyDescent="0.3">
      <c r="A1180" t="s">
        <v>8219</v>
      </c>
      <c r="B1180">
        <v>66</v>
      </c>
      <c r="D1180" t="s">
        <v>8221</v>
      </c>
      <c r="E1180">
        <v>3</v>
      </c>
    </row>
    <row r="1181" spans="1:5" x14ac:dyDescent="0.3">
      <c r="A1181" t="s">
        <v>8219</v>
      </c>
      <c r="B1181">
        <v>76</v>
      </c>
      <c r="D1181" t="s">
        <v>8221</v>
      </c>
      <c r="E1181">
        <v>1</v>
      </c>
    </row>
    <row r="1182" spans="1:5" x14ac:dyDescent="0.3">
      <c r="A1182" t="s">
        <v>8219</v>
      </c>
      <c r="B1182">
        <v>128</v>
      </c>
      <c r="D1182" t="s">
        <v>8221</v>
      </c>
      <c r="E1182">
        <v>2</v>
      </c>
    </row>
    <row r="1183" spans="1:5" x14ac:dyDescent="0.3">
      <c r="A1183" t="s">
        <v>8219</v>
      </c>
      <c r="B1183">
        <v>89</v>
      </c>
      <c r="D1183" t="s">
        <v>8221</v>
      </c>
      <c r="E1183">
        <v>2</v>
      </c>
    </row>
    <row r="1184" spans="1:5" x14ac:dyDescent="0.3">
      <c r="A1184" t="s">
        <v>8219</v>
      </c>
      <c r="B1184">
        <v>52</v>
      </c>
      <c r="D1184" t="s">
        <v>8221</v>
      </c>
      <c r="E1184">
        <v>3</v>
      </c>
    </row>
    <row r="1185" spans="1:5" x14ac:dyDescent="0.3">
      <c r="A1185" t="s">
        <v>8219</v>
      </c>
      <c r="B1185">
        <v>18</v>
      </c>
      <c r="D1185" t="s">
        <v>8221</v>
      </c>
      <c r="E1185">
        <v>1</v>
      </c>
    </row>
    <row r="1186" spans="1:5" x14ac:dyDescent="0.3">
      <c r="A1186" t="s">
        <v>8219</v>
      </c>
      <c r="B1186">
        <v>18</v>
      </c>
      <c r="D1186" t="s">
        <v>8221</v>
      </c>
      <c r="E1186">
        <v>1</v>
      </c>
    </row>
    <row r="1187" spans="1:5" x14ac:dyDescent="0.3">
      <c r="A1187" t="s">
        <v>8219</v>
      </c>
      <c r="B1187">
        <v>10</v>
      </c>
      <c r="D1187" t="s">
        <v>8221</v>
      </c>
      <c r="E1187">
        <v>1</v>
      </c>
    </row>
    <row r="1188" spans="1:5" x14ac:dyDescent="0.3">
      <c r="A1188" t="s">
        <v>8219</v>
      </c>
      <c r="B1188">
        <v>11</v>
      </c>
      <c r="D1188" t="s">
        <v>8221</v>
      </c>
      <c r="E1188">
        <v>1</v>
      </c>
    </row>
    <row r="1189" spans="1:5" x14ac:dyDescent="0.3">
      <c r="A1189" t="s">
        <v>8219</v>
      </c>
      <c r="B1189">
        <v>11</v>
      </c>
      <c r="D1189" t="s">
        <v>8221</v>
      </c>
      <c r="E1189">
        <v>4</v>
      </c>
    </row>
    <row r="1190" spans="1:5" x14ac:dyDescent="0.3">
      <c r="A1190" t="s">
        <v>8219</v>
      </c>
      <c r="B1190">
        <v>1071</v>
      </c>
      <c r="D1190" t="s">
        <v>8221</v>
      </c>
      <c r="E1190">
        <v>2</v>
      </c>
    </row>
    <row r="1191" spans="1:5" x14ac:dyDescent="0.3">
      <c r="A1191" t="s">
        <v>8219</v>
      </c>
      <c r="B1191">
        <v>37</v>
      </c>
      <c r="D1191" t="s">
        <v>8221</v>
      </c>
      <c r="E1191">
        <v>3</v>
      </c>
    </row>
    <row r="1192" spans="1:5" x14ac:dyDescent="0.3">
      <c r="A1192" t="s">
        <v>8219</v>
      </c>
      <c r="B1192">
        <v>45</v>
      </c>
      <c r="D1192" t="s">
        <v>8221</v>
      </c>
      <c r="E1192">
        <v>5</v>
      </c>
    </row>
    <row r="1193" spans="1:5" x14ac:dyDescent="0.3">
      <c r="A1193" t="s">
        <v>8219</v>
      </c>
      <c r="B1193">
        <v>47</v>
      </c>
      <c r="D1193" t="s">
        <v>8221</v>
      </c>
      <c r="E1193">
        <v>7</v>
      </c>
    </row>
    <row r="1194" spans="1:5" x14ac:dyDescent="0.3">
      <c r="A1194" t="s">
        <v>8219</v>
      </c>
      <c r="B1194">
        <v>165</v>
      </c>
      <c r="D1194" t="s">
        <v>8221</v>
      </c>
      <c r="E1194">
        <v>1</v>
      </c>
    </row>
    <row r="1195" spans="1:5" x14ac:dyDescent="0.3">
      <c r="A1195" t="s">
        <v>8219</v>
      </c>
      <c r="B1195">
        <v>45</v>
      </c>
      <c r="D1195" t="s">
        <v>8221</v>
      </c>
      <c r="E1195">
        <v>1</v>
      </c>
    </row>
    <row r="1196" spans="1:5" x14ac:dyDescent="0.3">
      <c r="A1196" t="s">
        <v>8219</v>
      </c>
      <c r="B1196">
        <v>70</v>
      </c>
      <c r="D1196" t="s">
        <v>8221</v>
      </c>
      <c r="E1196">
        <v>1</v>
      </c>
    </row>
    <row r="1197" spans="1:5" x14ac:dyDescent="0.3">
      <c r="A1197" t="s">
        <v>8219</v>
      </c>
      <c r="B1197">
        <v>65</v>
      </c>
      <c r="D1197" t="s">
        <v>8221</v>
      </c>
      <c r="E1197">
        <v>2</v>
      </c>
    </row>
    <row r="1198" spans="1:5" x14ac:dyDescent="0.3">
      <c r="A1198" t="s">
        <v>8219</v>
      </c>
      <c r="B1198">
        <v>348</v>
      </c>
      <c r="D1198" t="s">
        <v>8221</v>
      </c>
      <c r="E1198">
        <v>1</v>
      </c>
    </row>
    <row r="1199" spans="1:5" x14ac:dyDescent="0.3">
      <c r="A1199" t="s">
        <v>8219</v>
      </c>
      <c r="B1199">
        <v>392</v>
      </c>
      <c r="D1199" t="s">
        <v>8221</v>
      </c>
      <c r="E1199">
        <v>10</v>
      </c>
    </row>
    <row r="1200" spans="1:5" x14ac:dyDescent="0.3">
      <c r="A1200" t="s">
        <v>8219</v>
      </c>
      <c r="B1200">
        <v>52</v>
      </c>
      <c r="D1200" t="s">
        <v>8221</v>
      </c>
      <c r="E1200">
        <v>4</v>
      </c>
    </row>
    <row r="1201" spans="1:5" x14ac:dyDescent="0.3">
      <c r="A1201" t="s">
        <v>8219</v>
      </c>
      <c r="B1201">
        <v>42</v>
      </c>
      <c r="D1201" t="s">
        <v>8221</v>
      </c>
      <c r="E1201">
        <v>1</v>
      </c>
    </row>
    <row r="1202" spans="1:5" x14ac:dyDescent="0.3">
      <c r="A1202" t="s">
        <v>8219</v>
      </c>
      <c r="B1202">
        <v>117</v>
      </c>
      <c r="D1202" t="s">
        <v>8221</v>
      </c>
      <c r="E1202">
        <v>1</v>
      </c>
    </row>
    <row r="1203" spans="1:5" x14ac:dyDescent="0.3">
      <c r="A1203" t="s">
        <v>8219</v>
      </c>
      <c r="B1203">
        <v>108</v>
      </c>
      <c r="D1203" t="s">
        <v>8221</v>
      </c>
      <c r="E1203">
        <v>1</v>
      </c>
    </row>
    <row r="1204" spans="1:5" x14ac:dyDescent="0.3">
      <c r="A1204" t="s">
        <v>8219</v>
      </c>
      <c r="B1204">
        <v>60</v>
      </c>
      <c r="D1204" t="s">
        <v>8221</v>
      </c>
      <c r="E1204">
        <v>3</v>
      </c>
    </row>
    <row r="1205" spans="1:5" x14ac:dyDescent="0.3">
      <c r="A1205" t="s">
        <v>8219</v>
      </c>
      <c r="B1205">
        <v>50</v>
      </c>
      <c r="D1205" t="s">
        <v>8221</v>
      </c>
      <c r="E1205">
        <v>1</v>
      </c>
    </row>
    <row r="1206" spans="1:5" x14ac:dyDescent="0.3">
      <c r="A1206" t="s">
        <v>8219</v>
      </c>
      <c r="B1206">
        <v>11</v>
      </c>
      <c r="D1206" t="s">
        <v>8221</v>
      </c>
      <c r="E1206">
        <v>1</v>
      </c>
    </row>
    <row r="1207" spans="1:5" x14ac:dyDescent="0.3">
      <c r="A1207" t="s">
        <v>8219</v>
      </c>
      <c r="B1207">
        <v>12</v>
      </c>
      <c r="D1207" t="s">
        <v>8221</v>
      </c>
      <c r="E1207">
        <v>1</v>
      </c>
    </row>
    <row r="1208" spans="1:5" x14ac:dyDescent="0.3">
      <c r="A1208" t="s">
        <v>8219</v>
      </c>
      <c r="B1208">
        <v>238</v>
      </c>
      <c r="D1208" t="s">
        <v>8221</v>
      </c>
      <c r="E1208">
        <v>1</v>
      </c>
    </row>
    <row r="1209" spans="1:5" x14ac:dyDescent="0.3">
      <c r="A1209" t="s">
        <v>8219</v>
      </c>
      <c r="B1209">
        <v>74</v>
      </c>
      <c r="D1209" t="s">
        <v>8221</v>
      </c>
      <c r="E1209">
        <v>1</v>
      </c>
    </row>
    <row r="1210" spans="1:5" x14ac:dyDescent="0.3">
      <c r="A1210" t="s">
        <v>8219</v>
      </c>
      <c r="B1210">
        <v>128</v>
      </c>
      <c r="D1210" t="s">
        <v>8221</v>
      </c>
      <c r="E1210">
        <v>1</v>
      </c>
    </row>
    <row r="1211" spans="1:5" x14ac:dyDescent="0.3">
      <c r="A1211" t="s">
        <v>8219</v>
      </c>
      <c r="B1211">
        <v>132</v>
      </c>
      <c r="D1211" t="s">
        <v>8221</v>
      </c>
      <c r="E1211">
        <v>1</v>
      </c>
    </row>
    <row r="1212" spans="1:5" x14ac:dyDescent="0.3">
      <c r="A1212" t="s">
        <v>8219</v>
      </c>
      <c r="B1212">
        <v>54</v>
      </c>
      <c r="D1212" t="s">
        <v>8221</v>
      </c>
      <c r="E1212">
        <v>1</v>
      </c>
    </row>
    <row r="1213" spans="1:5" x14ac:dyDescent="0.3">
      <c r="A1213" t="s">
        <v>8219</v>
      </c>
      <c r="B1213">
        <v>14</v>
      </c>
      <c r="D1213" t="s">
        <v>8221</v>
      </c>
      <c r="E1213">
        <v>1</v>
      </c>
    </row>
    <row r="1214" spans="1:5" x14ac:dyDescent="0.3">
      <c r="A1214" t="s">
        <v>8219</v>
      </c>
      <c r="B1214">
        <v>100</v>
      </c>
      <c r="D1214" t="s">
        <v>8221</v>
      </c>
      <c r="E1214">
        <v>1</v>
      </c>
    </row>
    <row r="1215" spans="1:5" x14ac:dyDescent="0.3">
      <c r="A1215" t="s">
        <v>8219</v>
      </c>
      <c r="B1215">
        <v>19</v>
      </c>
      <c r="D1215" t="s">
        <v>8221</v>
      </c>
      <c r="E1215">
        <v>1</v>
      </c>
    </row>
    <row r="1216" spans="1:5" x14ac:dyDescent="0.3">
      <c r="A1216" t="s">
        <v>8219</v>
      </c>
      <c r="B1216">
        <v>54</v>
      </c>
      <c r="D1216" t="s">
        <v>8221</v>
      </c>
      <c r="E1216">
        <v>9</v>
      </c>
    </row>
    <row r="1217" spans="1:5" x14ac:dyDescent="0.3">
      <c r="A1217" t="s">
        <v>8219</v>
      </c>
      <c r="B1217">
        <v>103</v>
      </c>
      <c r="D1217" t="s">
        <v>8221</v>
      </c>
      <c r="E1217">
        <v>1</v>
      </c>
    </row>
    <row r="1218" spans="1:5" x14ac:dyDescent="0.3">
      <c r="A1218" t="s">
        <v>8219</v>
      </c>
      <c r="B1218">
        <v>156</v>
      </c>
      <c r="D1218" t="s">
        <v>8221</v>
      </c>
      <c r="E1218">
        <v>1</v>
      </c>
    </row>
    <row r="1219" spans="1:5" x14ac:dyDescent="0.3">
      <c r="A1219" t="s">
        <v>8219</v>
      </c>
      <c r="B1219">
        <v>73</v>
      </c>
      <c r="D1219" t="s">
        <v>8221</v>
      </c>
      <c r="E1219">
        <v>1</v>
      </c>
    </row>
    <row r="1220" spans="1:5" x14ac:dyDescent="0.3">
      <c r="A1220" t="s">
        <v>8219</v>
      </c>
      <c r="B1220">
        <v>21</v>
      </c>
      <c r="D1220" t="s">
        <v>8221</v>
      </c>
      <c r="E1220">
        <v>1</v>
      </c>
    </row>
    <row r="1221" spans="1:5" x14ac:dyDescent="0.3">
      <c r="A1221" t="s">
        <v>8219</v>
      </c>
      <c r="B1221">
        <v>24</v>
      </c>
      <c r="D1221" t="s">
        <v>8221</v>
      </c>
      <c r="E1221">
        <v>1</v>
      </c>
    </row>
    <row r="1222" spans="1:5" x14ac:dyDescent="0.3">
      <c r="A1222" t="s">
        <v>8219</v>
      </c>
      <c r="B1222">
        <v>39</v>
      </c>
      <c r="D1222" t="s">
        <v>8221</v>
      </c>
      <c r="E1222">
        <v>4</v>
      </c>
    </row>
    <row r="1223" spans="1:5" x14ac:dyDescent="0.3">
      <c r="A1223" t="s">
        <v>8219</v>
      </c>
      <c r="B1223">
        <v>113</v>
      </c>
      <c r="D1223" t="s">
        <v>8221</v>
      </c>
      <c r="E1223">
        <v>2</v>
      </c>
    </row>
    <row r="1224" spans="1:5" x14ac:dyDescent="0.3">
      <c r="A1224" t="s">
        <v>8219</v>
      </c>
      <c r="B1224">
        <v>135</v>
      </c>
      <c r="D1224" t="s">
        <v>8221</v>
      </c>
      <c r="E1224">
        <v>1</v>
      </c>
    </row>
    <row r="1225" spans="1:5" x14ac:dyDescent="0.3">
      <c r="A1225" t="s">
        <v>8219</v>
      </c>
      <c r="B1225">
        <v>101</v>
      </c>
      <c r="D1225" t="s">
        <v>8221</v>
      </c>
      <c r="E1225">
        <v>2</v>
      </c>
    </row>
    <row r="1226" spans="1:5" x14ac:dyDescent="0.3">
      <c r="A1226" t="s">
        <v>8219</v>
      </c>
      <c r="B1226">
        <v>19</v>
      </c>
      <c r="D1226" t="s">
        <v>8221</v>
      </c>
      <c r="E1226">
        <v>1</v>
      </c>
    </row>
    <row r="1227" spans="1:5" x14ac:dyDescent="0.3">
      <c r="A1227" t="s">
        <v>8219</v>
      </c>
      <c r="B1227">
        <v>46</v>
      </c>
      <c r="D1227" t="s">
        <v>8221</v>
      </c>
      <c r="E1227">
        <v>1</v>
      </c>
    </row>
    <row r="1228" spans="1:5" x14ac:dyDescent="0.3">
      <c r="A1228" t="s">
        <v>8219</v>
      </c>
      <c r="B1228">
        <v>25</v>
      </c>
      <c r="D1228" t="s">
        <v>8221</v>
      </c>
      <c r="E1228">
        <v>1</v>
      </c>
    </row>
    <row r="1229" spans="1:5" x14ac:dyDescent="0.3">
      <c r="A1229" t="s">
        <v>8219</v>
      </c>
      <c r="B1229">
        <v>33</v>
      </c>
      <c r="D1229" t="s">
        <v>8221</v>
      </c>
      <c r="E1229">
        <v>3</v>
      </c>
    </row>
    <row r="1230" spans="1:5" x14ac:dyDescent="0.3">
      <c r="A1230" t="s">
        <v>8219</v>
      </c>
      <c r="B1230">
        <v>57</v>
      </c>
      <c r="D1230" t="s">
        <v>8221</v>
      </c>
      <c r="E1230">
        <v>1</v>
      </c>
    </row>
    <row r="1231" spans="1:5" x14ac:dyDescent="0.3">
      <c r="A1231" t="s">
        <v>8219</v>
      </c>
      <c r="B1231">
        <v>39</v>
      </c>
      <c r="D1231" t="s">
        <v>8221</v>
      </c>
      <c r="E1231">
        <v>2</v>
      </c>
    </row>
    <row r="1232" spans="1:5" x14ac:dyDescent="0.3">
      <c r="A1232" t="s">
        <v>8219</v>
      </c>
      <c r="B1232">
        <v>15</v>
      </c>
      <c r="D1232" t="s">
        <v>8221</v>
      </c>
      <c r="E1232">
        <v>1</v>
      </c>
    </row>
    <row r="1233" spans="1:5" x14ac:dyDescent="0.3">
      <c r="A1233" t="s">
        <v>8219</v>
      </c>
      <c r="B1233">
        <v>68</v>
      </c>
      <c r="D1233" t="s">
        <v>8221</v>
      </c>
      <c r="E1233">
        <v>1</v>
      </c>
    </row>
    <row r="1234" spans="1:5" x14ac:dyDescent="0.3">
      <c r="A1234" t="s">
        <v>8219</v>
      </c>
      <c r="B1234">
        <v>2436</v>
      </c>
      <c r="D1234" t="s">
        <v>8221</v>
      </c>
      <c r="E1234">
        <v>2</v>
      </c>
    </row>
    <row r="1235" spans="1:5" x14ac:dyDescent="0.3">
      <c r="A1235" t="s">
        <v>8219</v>
      </c>
      <c r="B1235">
        <v>13</v>
      </c>
      <c r="D1235" t="s">
        <v>8221</v>
      </c>
      <c r="E1235">
        <v>3</v>
      </c>
    </row>
    <row r="1236" spans="1:5" x14ac:dyDescent="0.3">
      <c r="A1236" t="s">
        <v>8219</v>
      </c>
      <c r="B1236">
        <v>18</v>
      </c>
      <c r="D1236" t="s">
        <v>8221</v>
      </c>
      <c r="E1236">
        <v>1</v>
      </c>
    </row>
    <row r="1237" spans="1:5" x14ac:dyDescent="0.3">
      <c r="A1237" t="s">
        <v>8219</v>
      </c>
      <c r="B1237">
        <v>69</v>
      </c>
      <c r="D1237" t="s">
        <v>8221</v>
      </c>
      <c r="E1237">
        <v>1</v>
      </c>
    </row>
    <row r="1238" spans="1:5" x14ac:dyDescent="0.3">
      <c r="A1238" t="s">
        <v>8219</v>
      </c>
      <c r="B1238">
        <v>117</v>
      </c>
      <c r="D1238" t="s">
        <v>8221</v>
      </c>
      <c r="E1238">
        <v>1</v>
      </c>
    </row>
    <row r="1239" spans="1:5" x14ac:dyDescent="0.3">
      <c r="A1239" t="s">
        <v>8219</v>
      </c>
      <c r="B1239">
        <v>574</v>
      </c>
      <c r="D1239" t="s">
        <v>8221</v>
      </c>
      <c r="E1239">
        <v>1</v>
      </c>
    </row>
    <row r="1240" spans="1:5" x14ac:dyDescent="0.3">
      <c r="A1240" t="s">
        <v>8219</v>
      </c>
      <c r="B1240">
        <v>41</v>
      </c>
      <c r="D1240" t="s">
        <v>8221</v>
      </c>
      <c r="E1240">
        <v>1</v>
      </c>
    </row>
    <row r="1241" spans="1:5" x14ac:dyDescent="0.3">
      <c r="A1241" t="s">
        <v>8219</v>
      </c>
      <c r="B1241">
        <v>307</v>
      </c>
      <c r="D1241" t="s">
        <v>8221</v>
      </c>
      <c r="E1241">
        <v>1</v>
      </c>
    </row>
    <row r="1242" spans="1:5" x14ac:dyDescent="0.3">
      <c r="A1242" t="s">
        <v>8219</v>
      </c>
      <c r="B1242">
        <v>34</v>
      </c>
      <c r="D1242" t="s">
        <v>8221</v>
      </c>
      <c r="E1242">
        <v>1</v>
      </c>
    </row>
    <row r="1243" spans="1:5" x14ac:dyDescent="0.3">
      <c r="A1243" t="s">
        <v>8219</v>
      </c>
      <c r="B1243">
        <v>14</v>
      </c>
      <c r="D1243" t="s">
        <v>8221</v>
      </c>
      <c r="E1243">
        <v>1</v>
      </c>
    </row>
    <row r="1244" spans="1:5" x14ac:dyDescent="0.3">
      <c r="A1244" t="s">
        <v>8219</v>
      </c>
      <c r="B1244">
        <v>149</v>
      </c>
      <c r="D1244" t="s">
        <v>8221</v>
      </c>
      <c r="E1244">
        <v>2</v>
      </c>
    </row>
    <row r="1245" spans="1:5" x14ac:dyDescent="0.3">
      <c r="A1245" t="s">
        <v>8219</v>
      </c>
      <c r="B1245">
        <v>236</v>
      </c>
      <c r="D1245" t="s">
        <v>8221</v>
      </c>
      <c r="E1245">
        <v>0</v>
      </c>
    </row>
    <row r="1246" spans="1:5" x14ac:dyDescent="0.3">
      <c r="A1246" t="s">
        <v>8219</v>
      </c>
      <c r="B1246">
        <v>49</v>
      </c>
      <c r="D1246" t="s">
        <v>8221</v>
      </c>
      <c r="E1246">
        <v>0</v>
      </c>
    </row>
    <row r="1247" spans="1:5" x14ac:dyDescent="0.3">
      <c r="A1247" t="s">
        <v>8219</v>
      </c>
      <c r="B1247">
        <v>130</v>
      </c>
      <c r="D1247" t="s">
        <v>8221</v>
      </c>
      <c r="E1247">
        <v>0</v>
      </c>
    </row>
    <row r="1248" spans="1:5" x14ac:dyDescent="0.3">
      <c r="A1248" t="s">
        <v>8219</v>
      </c>
      <c r="B1248">
        <v>89</v>
      </c>
      <c r="D1248" t="s">
        <v>8221</v>
      </c>
      <c r="E1248">
        <v>0</v>
      </c>
    </row>
    <row r="1249" spans="1:5" x14ac:dyDescent="0.3">
      <c r="A1249" t="s">
        <v>8219</v>
      </c>
      <c r="B1249">
        <v>116</v>
      </c>
      <c r="D1249" t="s">
        <v>8221</v>
      </c>
      <c r="E1249">
        <v>0</v>
      </c>
    </row>
    <row r="1250" spans="1:5" x14ac:dyDescent="0.3">
      <c r="A1250" t="s">
        <v>8219</v>
      </c>
      <c r="B1250">
        <v>206</v>
      </c>
      <c r="D1250" t="s">
        <v>8221</v>
      </c>
      <c r="E1250">
        <v>0</v>
      </c>
    </row>
    <row r="1251" spans="1:5" x14ac:dyDescent="0.3">
      <c r="A1251" t="s">
        <v>8219</v>
      </c>
      <c r="B1251">
        <v>613</v>
      </c>
      <c r="D1251" t="s">
        <v>8221</v>
      </c>
      <c r="E1251">
        <v>0</v>
      </c>
    </row>
    <row r="1252" spans="1:5" x14ac:dyDescent="0.3">
      <c r="A1252" t="s">
        <v>8219</v>
      </c>
      <c r="B1252">
        <v>61</v>
      </c>
      <c r="D1252" t="s">
        <v>8221</v>
      </c>
      <c r="E1252">
        <v>0</v>
      </c>
    </row>
    <row r="1253" spans="1:5" x14ac:dyDescent="0.3">
      <c r="A1253" t="s">
        <v>8219</v>
      </c>
      <c r="B1253">
        <v>100</v>
      </c>
      <c r="D1253" t="s">
        <v>8221</v>
      </c>
      <c r="E1253">
        <v>0</v>
      </c>
    </row>
    <row r="1254" spans="1:5" x14ac:dyDescent="0.3">
      <c r="A1254" t="s">
        <v>8219</v>
      </c>
      <c r="B1254">
        <v>86</v>
      </c>
      <c r="D1254" t="s">
        <v>8221</v>
      </c>
      <c r="E1254">
        <v>0</v>
      </c>
    </row>
    <row r="1255" spans="1:5" x14ac:dyDescent="0.3">
      <c r="A1255" t="s">
        <v>8219</v>
      </c>
      <c r="B1255">
        <v>72</v>
      </c>
      <c r="D1255" t="s">
        <v>8221</v>
      </c>
      <c r="E1255">
        <v>0</v>
      </c>
    </row>
    <row r="1256" spans="1:5" x14ac:dyDescent="0.3">
      <c r="A1256" t="s">
        <v>8219</v>
      </c>
      <c r="B1256">
        <v>150</v>
      </c>
      <c r="D1256" t="s">
        <v>8221</v>
      </c>
      <c r="E1256">
        <v>0</v>
      </c>
    </row>
    <row r="1257" spans="1:5" x14ac:dyDescent="0.3">
      <c r="A1257" t="s">
        <v>8219</v>
      </c>
      <c r="B1257">
        <v>50</v>
      </c>
      <c r="D1257" t="s">
        <v>8221</v>
      </c>
      <c r="E1257">
        <v>0</v>
      </c>
    </row>
    <row r="1258" spans="1:5" x14ac:dyDescent="0.3">
      <c r="A1258" t="s">
        <v>8219</v>
      </c>
      <c r="B1258">
        <v>104</v>
      </c>
      <c r="D1258" t="s">
        <v>8221</v>
      </c>
      <c r="E1258">
        <v>0</v>
      </c>
    </row>
    <row r="1259" spans="1:5" x14ac:dyDescent="0.3">
      <c r="A1259" t="s">
        <v>8219</v>
      </c>
      <c r="B1259">
        <v>40</v>
      </c>
      <c r="D1259" t="s">
        <v>8221</v>
      </c>
      <c r="E1259">
        <v>0</v>
      </c>
    </row>
    <row r="1260" spans="1:5" x14ac:dyDescent="0.3">
      <c r="A1260" t="s">
        <v>8219</v>
      </c>
      <c r="B1260">
        <v>24</v>
      </c>
      <c r="D1260" t="s">
        <v>8221</v>
      </c>
      <c r="E1260">
        <v>0</v>
      </c>
    </row>
    <row r="1261" spans="1:5" x14ac:dyDescent="0.3">
      <c r="A1261" t="s">
        <v>8219</v>
      </c>
      <c r="B1261">
        <v>96</v>
      </c>
      <c r="D1261" t="s">
        <v>8221</v>
      </c>
      <c r="E1261">
        <v>0</v>
      </c>
    </row>
    <row r="1262" spans="1:5" x14ac:dyDescent="0.3">
      <c r="A1262" t="s">
        <v>8219</v>
      </c>
      <c r="B1262">
        <v>321</v>
      </c>
      <c r="D1262" t="s">
        <v>8221</v>
      </c>
      <c r="E1262">
        <v>0</v>
      </c>
    </row>
    <row r="1263" spans="1:5" x14ac:dyDescent="0.3">
      <c r="A1263" t="s">
        <v>8219</v>
      </c>
      <c r="B1263">
        <v>74</v>
      </c>
      <c r="D1263" t="s">
        <v>8221</v>
      </c>
      <c r="E1263">
        <v>0</v>
      </c>
    </row>
    <row r="1264" spans="1:5" x14ac:dyDescent="0.3">
      <c r="A1264" t="s">
        <v>8219</v>
      </c>
      <c r="B1264">
        <v>321</v>
      </c>
      <c r="D1264" t="s">
        <v>8221</v>
      </c>
      <c r="E1264">
        <v>0</v>
      </c>
    </row>
    <row r="1265" spans="1:5" x14ac:dyDescent="0.3">
      <c r="A1265" t="s">
        <v>8219</v>
      </c>
      <c r="B1265">
        <v>41</v>
      </c>
      <c r="D1265" t="s">
        <v>8221</v>
      </c>
      <c r="E1265">
        <v>0</v>
      </c>
    </row>
    <row r="1266" spans="1:5" x14ac:dyDescent="0.3">
      <c r="A1266" t="s">
        <v>8219</v>
      </c>
      <c r="B1266">
        <v>50</v>
      </c>
      <c r="D1266" t="s">
        <v>8221</v>
      </c>
      <c r="E1266">
        <v>0</v>
      </c>
    </row>
    <row r="1267" spans="1:5" x14ac:dyDescent="0.3">
      <c r="A1267" t="s">
        <v>8219</v>
      </c>
      <c r="B1267">
        <v>332</v>
      </c>
      <c r="D1267" t="s">
        <v>8221</v>
      </c>
      <c r="E1267">
        <v>0</v>
      </c>
    </row>
    <row r="1268" spans="1:5" x14ac:dyDescent="0.3">
      <c r="A1268" t="s">
        <v>8219</v>
      </c>
      <c r="B1268">
        <v>20</v>
      </c>
      <c r="D1268" t="s">
        <v>8221</v>
      </c>
      <c r="E1268">
        <v>0</v>
      </c>
    </row>
    <row r="1269" spans="1:5" x14ac:dyDescent="0.3">
      <c r="A1269" t="s">
        <v>8219</v>
      </c>
      <c r="B1269">
        <v>46</v>
      </c>
      <c r="D1269" t="s">
        <v>8221</v>
      </c>
      <c r="E1269">
        <v>0</v>
      </c>
    </row>
    <row r="1270" spans="1:5" x14ac:dyDescent="0.3">
      <c r="A1270" t="s">
        <v>8219</v>
      </c>
      <c r="B1270">
        <v>35</v>
      </c>
      <c r="D1270" t="s">
        <v>8221</v>
      </c>
      <c r="E1270">
        <v>0</v>
      </c>
    </row>
    <row r="1271" spans="1:5" x14ac:dyDescent="0.3">
      <c r="A1271" t="s">
        <v>8219</v>
      </c>
      <c r="B1271">
        <v>35</v>
      </c>
      <c r="D1271" t="s">
        <v>8221</v>
      </c>
      <c r="E1271">
        <v>0</v>
      </c>
    </row>
    <row r="1272" spans="1:5" x14ac:dyDescent="0.3">
      <c r="A1272" t="s">
        <v>8219</v>
      </c>
      <c r="B1272">
        <v>56</v>
      </c>
      <c r="D1272" t="s">
        <v>8221</v>
      </c>
      <c r="E1272">
        <v>0</v>
      </c>
    </row>
    <row r="1273" spans="1:5" x14ac:dyDescent="0.3">
      <c r="A1273" t="s">
        <v>8219</v>
      </c>
      <c r="B1273">
        <v>27</v>
      </c>
      <c r="D1273" t="s">
        <v>8221</v>
      </c>
      <c r="E1273">
        <v>0</v>
      </c>
    </row>
    <row r="1274" spans="1:5" x14ac:dyDescent="0.3">
      <c r="A1274" t="s">
        <v>8219</v>
      </c>
      <c r="B1274">
        <v>180</v>
      </c>
      <c r="D1274" t="s">
        <v>8221</v>
      </c>
      <c r="E1274">
        <v>0</v>
      </c>
    </row>
    <row r="1275" spans="1:5" x14ac:dyDescent="0.3">
      <c r="A1275" t="s">
        <v>8219</v>
      </c>
      <c r="B1275">
        <v>57</v>
      </c>
      <c r="D1275" t="s">
        <v>8221</v>
      </c>
      <c r="E1275">
        <v>0</v>
      </c>
    </row>
    <row r="1276" spans="1:5" x14ac:dyDescent="0.3">
      <c r="A1276" t="s">
        <v>8219</v>
      </c>
      <c r="B1276">
        <v>25</v>
      </c>
      <c r="D1276" t="s">
        <v>8221</v>
      </c>
      <c r="E1276">
        <v>0</v>
      </c>
    </row>
    <row r="1277" spans="1:5" x14ac:dyDescent="0.3">
      <c r="A1277" t="s">
        <v>8219</v>
      </c>
      <c r="B1277">
        <v>57</v>
      </c>
      <c r="D1277" t="s">
        <v>8221</v>
      </c>
      <c r="E1277">
        <v>0</v>
      </c>
    </row>
    <row r="1278" spans="1:5" x14ac:dyDescent="0.3">
      <c r="A1278" t="s">
        <v>8219</v>
      </c>
      <c r="B1278">
        <v>87</v>
      </c>
      <c r="D1278" t="s">
        <v>8221</v>
      </c>
      <c r="E1278">
        <v>0</v>
      </c>
    </row>
    <row r="1279" spans="1:5" x14ac:dyDescent="0.3">
      <c r="A1279" t="s">
        <v>8219</v>
      </c>
      <c r="B1279">
        <v>218</v>
      </c>
      <c r="D1279" t="s">
        <v>8221</v>
      </c>
      <c r="E1279">
        <v>0</v>
      </c>
    </row>
    <row r="1280" spans="1:5" x14ac:dyDescent="0.3">
      <c r="A1280" t="s">
        <v>8219</v>
      </c>
      <c r="B1280">
        <v>89</v>
      </c>
      <c r="D1280" t="s">
        <v>8221</v>
      </c>
      <c r="E1280">
        <v>0</v>
      </c>
    </row>
    <row r="1281" spans="1:5" x14ac:dyDescent="0.3">
      <c r="A1281" t="s">
        <v>8219</v>
      </c>
      <c r="B1281">
        <v>184</v>
      </c>
      <c r="D1281" t="s">
        <v>8221</v>
      </c>
      <c r="E1281">
        <v>0</v>
      </c>
    </row>
    <row r="1282" spans="1:5" x14ac:dyDescent="0.3">
      <c r="A1282" t="s">
        <v>8219</v>
      </c>
      <c r="B1282">
        <v>7</v>
      </c>
      <c r="D1282" t="s">
        <v>8221</v>
      </c>
      <c r="E1282">
        <v>0</v>
      </c>
    </row>
    <row r="1283" spans="1:5" x14ac:dyDescent="0.3">
      <c r="A1283" t="s">
        <v>8219</v>
      </c>
      <c r="B1283">
        <v>30</v>
      </c>
      <c r="D1283" t="s">
        <v>8221</v>
      </c>
      <c r="E1283">
        <v>0</v>
      </c>
    </row>
    <row r="1284" spans="1:5" x14ac:dyDescent="0.3">
      <c r="A1284" t="s">
        <v>8219</v>
      </c>
      <c r="B1284">
        <v>35</v>
      </c>
      <c r="D1284" t="s">
        <v>8221</v>
      </c>
      <c r="E1284">
        <v>0</v>
      </c>
    </row>
    <row r="1285" spans="1:5" x14ac:dyDescent="0.3">
      <c r="A1285" t="s">
        <v>8219</v>
      </c>
      <c r="B1285">
        <v>32</v>
      </c>
      <c r="D1285" t="s">
        <v>8221</v>
      </c>
      <c r="E1285">
        <v>0</v>
      </c>
    </row>
    <row r="1286" spans="1:5" x14ac:dyDescent="0.3">
      <c r="A1286" t="s">
        <v>8219</v>
      </c>
      <c r="B1286">
        <v>16</v>
      </c>
      <c r="D1286" t="s">
        <v>8221</v>
      </c>
      <c r="E1286">
        <v>0</v>
      </c>
    </row>
    <row r="1287" spans="1:5" x14ac:dyDescent="0.3">
      <c r="A1287" t="s">
        <v>8219</v>
      </c>
      <c r="B1287">
        <v>120</v>
      </c>
      <c r="D1287" t="s">
        <v>8221</v>
      </c>
      <c r="E1287">
        <v>0</v>
      </c>
    </row>
    <row r="1288" spans="1:5" x14ac:dyDescent="0.3">
      <c r="A1288" t="s">
        <v>8219</v>
      </c>
      <c r="B1288">
        <v>37</v>
      </c>
      <c r="D1288" t="s">
        <v>8221</v>
      </c>
      <c r="E1288">
        <v>0</v>
      </c>
    </row>
    <row r="1289" spans="1:5" x14ac:dyDescent="0.3">
      <c r="A1289" t="s">
        <v>8219</v>
      </c>
      <c r="B1289">
        <v>38</v>
      </c>
      <c r="D1289" t="s">
        <v>8221</v>
      </c>
      <c r="E1289">
        <v>0</v>
      </c>
    </row>
    <row r="1290" spans="1:5" x14ac:dyDescent="0.3">
      <c r="A1290" t="s">
        <v>8219</v>
      </c>
      <c r="B1290">
        <v>35</v>
      </c>
      <c r="D1290" t="s">
        <v>8221</v>
      </c>
      <c r="E1290">
        <v>0</v>
      </c>
    </row>
    <row r="1291" spans="1:5" x14ac:dyDescent="0.3">
      <c r="A1291" t="s">
        <v>8219</v>
      </c>
      <c r="B1291">
        <v>186</v>
      </c>
      <c r="D1291" t="s">
        <v>8221</v>
      </c>
      <c r="E1291">
        <v>0</v>
      </c>
    </row>
    <row r="1292" spans="1:5" x14ac:dyDescent="0.3">
      <c r="A1292" t="s">
        <v>8219</v>
      </c>
      <c r="B1292">
        <v>71</v>
      </c>
      <c r="D1292" t="s">
        <v>8221</v>
      </c>
      <c r="E1292">
        <v>0</v>
      </c>
    </row>
    <row r="1293" spans="1:5" x14ac:dyDescent="0.3">
      <c r="A1293" t="s">
        <v>8219</v>
      </c>
      <c r="B1293">
        <v>109</v>
      </c>
      <c r="D1293" t="s">
        <v>8221</v>
      </c>
      <c r="E1293">
        <v>0</v>
      </c>
    </row>
    <row r="1294" spans="1:5" x14ac:dyDescent="0.3">
      <c r="A1294" t="s">
        <v>8219</v>
      </c>
      <c r="B1294">
        <v>248</v>
      </c>
      <c r="D1294" t="s">
        <v>8221</v>
      </c>
      <c r="E1294">
        <v>0</v>
      </c>
    </row>
    <row r="1295" spans="1:5" x14ac:dyDescent="0.3">
      <c r="A1295" t="s">
        <v>8219</v>
      </c>
      <c r="B1295">
        <v>79</v>
      </c>
      <c r="D1295" t="s">
        <v>8221</v>
      </c>
      <c r="E1295">
        <v>0</v>
      </c>
    </row>
    <row r="1296" spans="1:5" x14ac:dyDescent="0.3">
      <c r="A1296" t="s">
        <v>8219</v>
      </c>
      <c r="B1296">
        <v>202</v>
      </c>
      <c r="D1296" t="s">
        <v>8221</v>
      </c>
      <c r="E1296">
        <v>0</v>
      </c>
    </row>
    <row r="1297" spans="1:5" x14ac:dyDescent="0.3">
      <c r="A1297" t="s">
        <v>8219</v>
      </c>
      <c r="B1297">
        <v>32</v>
      </c>
      <c r="D1297" t="s">
        <v>8221</v>
      </c>
      <c r="E1297">
        <v>0</v>
      </c>
    </row>
    <row r="1298" spans="1:5" x14ac:dyDescent="0.3">
      <c r="A1298" t="s">
        <v>8219</v>
      </c>
      <c r="B1298">
        <v>14</v>
      </c>
      <c r="D1298" t="s">
        <v>8221</v>
      </c>
      <c r="E1298">
        <v>0</v>
      </c>
    </row>
    <row r="1299" spans="1:5" x14ac:dyDescent="0.3">
      <c r="A1299" t="s">
        <v>8219</v>
      </c>
      <c r="B1299">
        <v>29</v>
      </c>
      <c r="D1299" t="s">
        <v>8221</v>
      </c>
      <c r="E1299">
        <v>0</v>
      </c>
    </row>
    <row r="1300" spans="1:5" x14ac:dyDescent="0.3">
      <c r="A1300" t="s">
        <v>8219</v>
      </c>
      <c r="B1300">
        <v>11</v>
      </c>
      <c r="D1300" t="s">
        <v>8221</v>
      </c>
      <c r="E1300">
        <v>0</v>
      </c>
    </row>
    <row r="1301" spans="1:5" x14ac:dyDescent="0.3">
      <c r="A1301" t="s">
        <v>8219</v>
      </c>
      <c r="B1301">
        <v>86</v>
      </c>
      <c r="D1301" t="s">
        <v>8221</v>
      </c>
      <c r="E1301">
        <v>0</v>
      </c>
    </row>
    <row r="1302" spans="1:5" x14ac:dyDescent="0.3">
      <c r="A1302" t="s">
        <v>8219</v>
      </c>
      <c r="B1302">
        <v>118</v>
      </c>
      <c r="D1302" t="s">
        <v>8221</v>
      </c>
      <c r="E1302">
        <v>0</v>
      </c>
    </row>
    <row r="1303" spans="1:5" x14ac:dyDescent="0.3">
      <c r="A1303" t="s">
        <v>8219</v>
      </c>
      <c r="B1303">
        <v>19</v>
      </c>
      <c r="D1303" t="s">
        <v>8221</v>
      </c>
      <c r="E1303">
        <v>0</v>
      </c>
    </row>
    <row r="1304" spans="1:5" x14ac:dyDescent="0.3">
      <c r="A1304" t="s">
        <v>8219</v>
      </c>
      <c r="B1304">
        <v>97</v>
      </c>
      <c r="D1304" t="s">
        <v>8221</v>
      </c>
      <c r="E1304">
        <v>0</v>
      </c>
    </row>
    <row r="1305" spans="1:5" x14ac:dyDescent="0.3">
      <c r="A1305" t="s">
        <v>8219</v>
      </c>
      <c r="B1305">
        <v>64</v>
      </c>
      <c r="D1305" t="s">
        <v>8221</v>
      </c>
      <c r="E1305">
        <v>0</v>
      </c>
    </row>
    <row r="1306" spans="1:5" x14ac:dyDescent="0.3">
      <c r="A1306" t="s">
        <v>8219</v>
      </c>
      <c r="B1306">
        <v>58</v>
      </c>
      <c r="D1306" t="s">
        <v>8221</v>
      </c>
      <c r="E1306">
        <v>0</v>
      </c>
    </row>
    <row r="1307" spans="1:5" x14ac:dyDescent="0.3">
      <c r="A1307" t="s">
        <v>8219</v>
      </c>
      <c r="B1307">
        <v>15</v>
      </c>
      <c r="D1307" t="s">
        <v>8221</v>
      </c>
      <c r="E1307">
        <v>0</v>
      </c>
    </row>
    <row r="1308" spans="1:5" x14ac:dyDescent="0.3">
      <c r="A1308" t="s">
        <v>8219</v>
      </c>
      <c r="B1308">
        <v>35</v>
      </c>
      <c r="D1308" t="s">
        <v>8221</v>
      </c>
      <c r="E1308">
        <v>0</v>
      </c>
    </row>
    <row r="1309" spans="1:5" x14ac:dyDescent="0.3">
      <c r="A1309" t="s">
        <v>8219</v>
      </c>
      <c r="B1309">
        <v>77</v>
      </c>
      <c r="D1309" t="s">
        <v>8221</v>
      </c>
      <c r="E1309">
        <v>0</v>
      </c>
    </row>
    <row r="1310" spans="1:5" x14ac:dyDescent="0.3">
      <c r="A1310" t="s">
        <v>8219</v>
      </c>
      <c r="B1310">
        <v>55</v>
      </c>
      <c r="D1310" t="s">
        <v>8221</v>
      </c>
      <c r="E1310">
        <v>0</v>
      </c>
    </row>
    <row r="1311" spans="1:5" x14ac:dyDescent="0.3">
      <c r="A1311" t="s">
        <v>8219</v>
      </c>
      <c r="B1311">
        <v>58</v>
      </c>
      <c r="D1311" t="s">
        <v>8221</v>
      </c>
      <c r="E1311">
        <v>0</v>
      </c>
    </row>
    <row r="1312" spans="1:5" x14ac:dyDescent="0.3">
      <c r="A1312" t="s">
        <v>8219</v>
      </c>
      <c r="B1312">
        <v>76</v>
      </c>
      <c r="D1312" t="s">
        <v>8221</v>
      </c>
      <c r="E1312">
        <v>0</v>
      </c>
    </row>
    <row r="1313" spans="1:5" x14ac:dyDescent="0.3">
      <c r="A1313" t="s">
        <v>8219</v>
      </c>
      <c r="B1313">
        <v>21</v>
      </c>
      <c r="D1313" t="s">
        <v>8221</v>
      </c>
      <c r="E1313">
        <v>0</v>
      </c>
    </row>
    <row r="1314" spans="1:5" x14ac:dyDescent="0.3">
      <c r="A1314" t="s">
        <v>8219</v>
      </c>
      <c r="B1314">
        <v>137</v>
      </c>
      <c r="D1314" t="s">
        <v>8221</v>
      </c>
      <c r="E1314">
        <v>0</v>
      </c>
    </row>
    <row r="1315" spans="1:5" x14ac:dyDescent="0.3">
      <c r="A1315" t="s">
        <v>8219</v>
      </c>
      <c r="B1315">
        <v>70</v>
      </c>
      <c r="D1315" t="s">
        <v>8221</v>
      </c>
      <c r="E1315">
        <v>0</v>
      </c>
    </row>
    <row r="1316" spans="1:5" x14ac:dyDescent="0.3">
      <c r="A1316" t="s">
        <v>8219</v>
      </c>
      <c r="B1316">
        <v>24</v>
      </c>
      <c r="D1316" t="s">
        <v>8221</v>
      </c>
      <c r="E1316">
        <v>0</v>
      </c>
    </row>
    <row r="1317" spans="1:5" x14ac:dyDescent="0.3">
      <c r="A1317" t="s">
        <v>8219</v>
      </c>
      <c r="B1317">
        <v>38</v>
      </c>
      <c r="D1317" t="s">
        <v>8221</v>
      </c>
      <c r="E1317">
        <v>0</v>
      </c>
    </row>
    <row r="1318" spans="1:5" x14ac:dyDescent="0.3">
      <c r="A1318" t="s">
        <v>8219</v>
      </c>
      <c r="B1318">
        <v>119</v>
      </c>
      <c r="D1318" t="s">
        <v>8221</v>
      </c>
      <c r="E1318">
        <v>0</v>
      </c>
    </row>
    <row r="1319" spans="1:5" x14ac:dyDescent="0.3">
      <c r="A1319" t="s">
        <v>8219</v>
      </c>
      <c r="B1319">
        <v>71</v>
      </c>
      <c r="D1319" t="s">
        <v>8221</v>
      </c>
      <c r="E1319">
        <v>0</v>
      </c>
    </row>
    <row r="1320" spans="1:5" x14ac:dyDescent="0.3">
      <c r="A1320" t="s">
        <v>8219</v>
      </c>
      <c r="B1320">
        <v>57</v>
      </c>
      <c r="D1320" t="s">
        <v>8221</v>
      </c>
      <c r="E1320">
        <v>0</v>
      </c>
    </row>
    <row r="1321" spans="1:5" x14ac:dyDescent="0.3">
      <c r="A1321" t="s">
        <v>8219</v>
      </c>
      <c r="B1321">
        <v>70</v>
      </c>
      <c r="D1321" t="s">
        <v>8221</v>
      </c>
      <c r="E1321">
        <v>0</v>
      </c>
    </row>
    <row r="1322" spans="1:5" x14ac:dyDescent="0.3">
      <c r="A1322" t="s">
        <v>8219</v>
      </c>
      <c r="B1322">
        <v>9</v>
      </c>
      <c r="D1322" t="s">
        <v>8221</v>
      </c>
      <c r="E1322">
        <v>0</v>
      </c>
    </row>
    <row r="1323" spans="1:5" x14ac:dyDescent="0.3">
      <c r="A1323" t="s">
        <v>8219</v>
      </c>
      <c r="B1323">
        <v>42</v>
      </c>
      <c r="D1323" t="s">
        <v>8221</v>
      </c>
      <c r="E1323">
        <v>0</v>
      </c>
    </row>
    <row r="1324" spans="1:5" x14ac:dyDescent="0.3">
      <c r="A1324" t="s">
        <v>8219</v>
      </c>
      <c r="B1324">
        <v>60</v>
      </c>
      <c r="D1324" t="s">
        <v>8221</v>
      </c>
      <c r="E1324">
        <v>0</v>
      </c>
    </row>
    <row r="1325" spans="1:5" x14ac:dyDescent="0.3">
      <c r="A1325" t="s">
        <v>8219</v>
      </c>
      <c r="B1325">
        <v>1762</v>
      </c>
      <c r="D1325" t="s">
        <v>8221</v>
      </c>
      <c r="E1325">
        <v>0</v>
      </c>
    </row>
    <row r="1326" spans="1:5" x14ac:dyDescent="0.3">
      <c r="A1326" t="s">
        <v>8219</v>
      </c>
      <c r="B1326">
        <v>60</v>
      </c>
      <c r="D1326" t="s">
        <v>8221</v>
      </c>
      <c r="E1326">
        <v>0</v>
      </c>
    </row>
    <row r="1327" spans="1:5" x14ac:dyDescent="0.3">
      <c r="A1327" t="s">
        <v>8219</v>
      </c>
      <c r="B1327">
        <v>21</v>
      </c>
      <c r="D1327" t="s">
        <v>8221</v>
      </c>
      <c r="E1327">
        <v>0</v>
      </c>
    </row>
    <row r="1328" spans="1:5" x14ac:dyDescent="0.3">
      <c r="A1328" t="s">
        <v>8219</v>
      </c>
      <c r="B1328">
        <v>99</v>
      </c>
      <c r="D1328" t="s">
        <v>8221</v>
      </c>
      <c r="E1328">
        <v>0</v>
      </c>
    </row>
    <row r="1329" spans="1:5" x14ac:dyDescent="0.3">
      <c r="A1329" t="s">
        <v>8219</v>
      </c>
      <c r="B1329">
        <v>19</v>
      </c>
      <c r="D1329" t="s">
        <v>8221</v>
      </c>
      <c r="E1329">
        <v>0</v>
      </c>
    </row>
    <row r="1330" spans="1:5" x14ac:dyDescent="0.3">
      <c r="A1330" t="s">
        <v>8219</v>
      </c>
      <c r="B1330">
        <v>15</v>
      </c>
      <c r="D1330" t="s">
        <v>8221</v>
      </c>
      <c r="E1330">
        <v>0</v>
      </c>
    </row>
    <row r="1331" spans="1:5" x14ac:dyDescent="0.3">
      <c r="A1331" t="s">
        <v>8219</v>
      </c>
      <c r="B1331">
        <v>25</v>
      </c>
      <c r="D1331" t="s">
        <v>8221</v>
      </c>
      <c r="E1331">
        <v>0</v>
      </c>
    </row>
    <row r="1332" spans="1:5" x14ac:dyDescent="0.3">
      <c r="A1332" t="s">
        <v>8219</v>
      </c>
      <c r="B1332">
        <v>220</v>
      </c>
      <c r="D1332" t="s">
        <v>8221</v>
      </c>
      <c r="E1332">
        <v>0</v>
      </c>
    </row>
    <row r="1333" spans="1:5" x14ac:dyDescent="0.3">
      <c r="A1333" t="s">
        <v>8219</v>
      </c>
      <c r="B1333">
        <v>24</v>
      </c>
      <c r="D1333" t="s">
        <v>8221</v>
      </c>
      <c r="E1333">
        <v>0</v>
      </c>
    </row>
    <row r="1334" spans="1:5" x14ac:dyDescent="0.3">
      <c r="A1334" t="s">
        <v>8219</v>
      </c>
      <c r="B1334">
        <v>35</v>
      </c>
      <c r="D1334" t="s">
        <v>8221</v>
      </c>
      <c r="E1334">
        <v>0</v>
      </c>
    </row>
    <row r="1335" spans="1:5" x14ac:dyDescent="0.3">
      <c r="A1335" t="s">
        <v>8219</v>
      </c>
      <c r="B1335">
        <v>191</v>
      </c>
      <c r="D1335" t="s">
        <v>8221</v>
      </c>
      <c r="E1335">
        <v>0</v>
      </c>
    </row>
    <row r="1336" spans="1:5" x14ac:dyDescent="0.3">
      <c r="A1336" t="s">
        <v>8219</v>
      </c>
      <c r="B1336">
        <v>73</v>
      </c>
      <c r="D1336" t="s">
        <v>8221</v>
      </c>
      <c r="E1336">
        <v>0</v>
      </c>
    </row>
    <row r="1337" spans="1:5" x14ac:dyDescent="0.3">
      <c r="A1337" t="s">
        <v>8219</v>
      </c>
      <c r="B1337">
        <v>174</v>
      </c>
      <c r="D1337" t="s">
        <v>8221</v>
      </c>
      <c r="E1337">
        <v>0</v>
      </c>
    </row>
    <row r="1338" spans="1:5" x14ac:dyDescent="0.3">
      <c r="A1338" t="s">
        <v>8219</v>
      </c>
      <c r="B1338">
        <v>46</v>
      </c>
      <c r="D1338" t="s">
        <v>8221</v>
      </c>
      <c r="E1338">
        <v>0</v>
      </c>
    </row>
    <row r="1339" spans="1:5" x14ac:dyDescent="0.3">
      <c r="A1339" t="s">
        <v>8219</v>
      </c>
      <c r="B1339">
        <v>20</v>
      </c>
      <c r="D1339" t="s">
        <v>8221</v>
      </c>
      <c r="E1339">
        <v>0</v>
      </c>
    </row>
    <row r="1340" spans="1:5" x14ac:dyDescent="0.3">
      <c r="A1340" t="s">
        <v>8219</v>
      </c>
      <c r="B1340">
        <v>47</v>
      </c>
      <c r="D1340" t="s">
        <v>8221</v>
      </c>
      <c r="E1340">
        <v>0</v>
      </c>
    </row>
    <row r="1341" spans="1:5" x14ac:dyDescent="0.3">
      <c r="A1341" t="s">
        <v>8219</v>
      </c>
      <c r="B1341">
        <v>81</v>
      </c>
      <c r="D1341" t="s">
        <v>8221</v>
      </c>
      <c r="E1341">
        <v>0</v>
      </c>
    </row>
    <row r="1342" spans="1:5" x14ac:dyDescent="0.3">
      <c r="A1342" t="s">
        <v>8219</v>
      </c>
      <c r="B1342">
        <v>33</v>
      </c>
      <c r="D1342" t="s">
        <v>8221</v>
      </c>
      <c r="E1342">
        <v>0</v>
      </c>
    </row>
    <row r="1343" spans="1:5" x14ac:dyDescent="0.3">
      <c r="A1343" t="s">
        <v>8219</v>
      </c>
      <c r="B1343">
        <v>58</v>
      </c>
      <c r="D1343" t="s">
        <v>8221</v>
      </c>
      <c r="E1343">
        <v>0</v>
      </c>
    </row>
    <row r="1344" spans="1:5" x14ac:dyDescent="0.3">
      <c r="A1344" t="s">
        <v>8219</v>
      </c>
      <c r="B1344">
        <v>128</v>
      </c>
      <c r="D1344" t="s">
        <v>8221</v>
      </c>
      <c r="E1344">
        <v>0</v>
      </c>
    </row>
    <row r="1345" spans="1:5" x14ac:dyDescent="0.3">
      <c r="A1345" t="s">
        <v>8219</v>
      </c>
      <c r="B1345">
        <v>46</v>
      </c>
      <c r="D1345" t="s">
        <v>8221</v>
      </c>
      <c r="E1345">
        <v>0</v>
      </c>
    </row>
    <row r="1346" spans="1:5" x14ac:dyDescent="0.3">
      <c r="A1346" t="s">
        <v>8219</v>
      </c>
      <c r="B1346">
        <v>78</v>
      </c>
      <c r="D1346" t="s">
        <v>8221</v>
      </c>
      <c r="E1346">
        <v>0</v>
      </c>
    </row>
    <row r="1347" spans="1:5" x14ac:dyDescent="0.3">
      <c r="A1347" t="s">
        <v>8219</v>
      </c>
      <c r="B1347">
        <v>73</v>
      </c>
      <c r="D1347" t="s">
        <v>8221</v>
      </c>
      <c r="E1347">
        <v>0</v>
      </c>
    </row>
    <row r="1348" spans="1:5" x14ac:dyDescent="0.3">
      <c r="A1348" t="s">
        <v>8219</v>
      </c>
      <c r="B1348">
        <v>67</v>
      </c>
      <c r="D1348" t="s">
        <v>8221</v>
      </c>
      <c r="E1348">
        <v>0</v>
      </c>
    </row>
    <row r="1349" spans="1:5" x14ac:dyDescent="0.3">
      <c r="A1349" t="s">
        <v>8219</v>
      </c>
      <c r="B1349">
        <v>70</v>
      </c>
      <c r="D1349" t="s">
        <v>8221</v>
      </c>
      <c r="E1349">
        <v>0</v>
      </c>
    </row>
    <row r="1350" spans="1:5" x14ac:dyDescent="0.3">
      <c r="A1350" t="s">
        <v>8219</v>
      </c>
      <c r="B1350">
        <v>17</v>
      </c>
      <c r="D1350" t="s">
        <v>8221</v>
      </c>
      <c r="E1350">
        <v>0</v>
      </c>
    </row>
    <row r="1351" spans="1:5" x14ac:dyDescent="0.3">
      <c r="A1351" t="s">
        <v>8219</v>
      </c>
      <c r="B1351">
        <v>44</v>
      </c>
      <c r="D1351" t="s">
        <v>8221</v>
      </c>
      <c r="E1351">
        <v>0</v>
      </c>
    </row>
    <row r="1352" spans="1:5" x14ac:dyDescent="0.3">
      <c r="A1352" t="s">
        <v>8219</v>
      </c>
      <c r="B1352">
        <v>63</v>
      </c>
      <c r="D1352" t="s">
        <v>8221</v>
      </c>
      <c r="E1352">
        <v>0</v>
      </c>
    </row>
    <row r="1353" spans="1:5" x14ac:dyDescent="0.3">
      <c r="A1353" t="s">
        <v>8219</v>
      </c>
      <c r="B1353">
        <v>43</v>
      </c>
      <c r="D1353" t="s">
        <v>8221</v>
      </c>
      <c r="E1353">
        <v>0</v>
      </c>
    </row>
    <row r="1354" spans="1:5" x14ac:dyDescent="0.3">
      <c r="A1354" t="s">
        <v>8219</v>
      </c>
      <c r="B1354">
        <v>38</v>
      </c>
      <c r="D1354" t="s">
        <v>8221</v>
      </c>
      <c r="E1354">
        <v>0</v>
      </c>
    </row>
    <row r="1355" spans="1:5" x14ac:dyDescent="0.3">
      <c r="A1355" t="s">
        <v>8219</v>
      </c>
      <c r="B1355">
        <v>80</v>
      </c>
      <c r="D1355" t="s">
        <v>8221</v>
      </c>
      <c r="E1355">
        <v>0</v>
      </c>
    </row>
    <row r="1356" spans="1:5" x14ac:dyDescent="0.3">
      <c r="A1356" t="s">
        <v>8219</v>
      </c>
      <c r="B1356">
        <v>72</v>
      </c>
      <c r="D1356" t="s">
        <v>8221</v>
      </c>
      <c r="E1356">
        <v>0</v>
      </c>
    </row>
    <row r="1357" spans="1:5" x14ac:dyDescent="0.3">
      <c r="A1357" t="s">
        <v>8219</v>
      </c>
      <c r="B1357">
        <v>98</v>
      </c>
      <c r="D1357" t="s">
        <v>8221</v>
      </c>
      <c r="E1357">
        <v>0</v>
      </c>
    </row>
    <row r="1358" spans="1:5" x14ac:dyDescent="0.3">
      <c r="A1358" t="s">
        <v>8219</v>
      </c>
      <c r="B1358">
        <v>235</v>
      </c>
      <c r="D1358" t="s">
        <v>8221</v>
      </c>
      <c r="E1358">
        <v>0</v>
      </c>
    </row>
    <row r="1359" spans="1:5" x14ac:dyDescent="0.3">
      <c r="A1359" t="s">
        <v>8219</v>
      </c>
      <c r="B1359">
        <v>95</v>
      </c>
      <c r="D1359" t="s">
        <v>8221</v>
      </c>
      <c r="E1359">
        <v>0</v>
      </c>
    </row>
    <row r="1360" spans="1:5" x14ac:dyDescent="0.3">
      <c r="A1360" t="s">
        <v>8219</v>
      </c>
      <c r="B1360">
        <v>72</v>
      </c>
      <c r="D1360" t="s">
        <v>8221</v>
      </c>
      <c r="E1360">
        <v>0</v>
      </c>
    </row>
    <row r="1361" spans="1:5" x14ac:dyDescent="0.3">
      <c r="A1361" t="s">
        <v>8219</v>
      </c>
      <c r="B1361">
        <v>80</v>
      </c>
      <c r="D1361" t="s">
        <v>8221</v>
      </c>
      <c r="E1361">
        <v>0</v>
      </c>
    </row>
    <row r="1362" spans="1:5" x14ac:dyDescent="0.3">
      <c r="A1362" t="s">
        <v>8219</v>
      </c>
      <c r="B1362">
        <v>71</v>
      </c>
      <c r="D1362" t="s">
        <v>8221</v>
      </c>
      <c r="E1362">
        <v>0</v>
      </c>
    </row>
    <row r="1363" spans="1:5" x14ac:dyDescent="0.3">
      <c r="A1363" t="s">
        <v>8219</v>
      </c>
      <c r="B1363">
        <v>73</v>
      </c>
      <c r="D1363" t="s">
        <v>8221</v>
      </c>
      <c r="E1363">
        <v>0</v>
      </c>
    </row>
    <row r="1364" spans="1:5" x14ac:dyDescent="0.3">
      <c r="A1364" t="s">
        <v>8219</v>
      </c>
      <c r="B1364">
        <v>123</v>
      </c>
      <c r="D1364" t="s">
        <v>8221</v>
      </c>
      <c r="E1364">
        <v>0</v>
      </c>
    </row>
    <row r="1365" spans="1:5" x14ac:dyDescent="0.3">
      <c r="A1365" t="s">
        <v>8219</v>
      </c>
      <c r="B1365">
        <v>41</v>
      </c>
      <c r="D1365" t="s">
        <v>8221</v>
      </c>
      <c r="E1365">
        <v>0</v>
      </c>
    </row>
    <row r="1366" spans="1:5" x14ac:dyDescent="0.3">
      <c r="A1366" t="s">
        <v>8219</v>
      </c>
      <c r="B1366">
        <v>188</v>
      </c>
      <c r="D1366" t="s">
        <v>8221</v>
      </c>
      <c r="E1366">
        <v>0</v>
      </c>
    </row>
    <row r="1367" spans="1:5" x14ac:dyDescent="0.3">
      <c r="A1367" t="s">
        <v>8219</v>
      </c>
      <c r="B1367">
        <v>560</v>
      </c>
      <c r="D1367" t="s">
        <v>8221</v>
      </c>
      <c r="E1367">
        <v>0</v>
      </c>
    </row>
    <row r="1368" spans="1:5" x14ac:dyDescent="0.3">
      <c r="A1368" t="s">
        <v>8219</v>
      </c>
      <c r="B1368">
        <v>55</v>
      </c>
      <c r="D1368" t="s">
        <v>8221</v>
      </c>
      <c r="E1368">
        <v>0</v>
      </c>
    </row>
    <row r="1369" spans="1:5" x14ac:dyDescent="0.3">
      <c r="A1369" t="s">
        <v>8219</v>
      </c>
      <c r="B1369">
        <v>94</v>
      </c>
      <c r="D1369" t="s">
        <v>8221</v>
      </c>
      <c r="E1369">
        <v>0</v>
      </c>
    </row>
    <row r="1370" spans="1:5" x14ac:dyDescent="0.3">
      <c r="A1370" t="s">
        <v>8219</v>
      </c>
      <c r="B1370">
        <v>65</v>
      </c>
      <c r="D1370" t="s">
        <v>8221</v>
      </c>
      <c r="E1370">
        <v>0</v>
      </c>
    </row>
    <row r="1371" spans="1:5" x14ac:dyDescent="0.3">
      <c r="A1371" t="s">
        <v>8219</v>
      </c>
      <c r="B1371">
        <v>41</v>
      </c>
      <c r="D1371" t="s">
        <v>8221</v>
      </c>
      <c r="E1371">
        <v>0</v>
      </c>
    </row>
    <row r="1372" spans="1:5" x14ac:dyDescent="0.3">
      <c r="A1372" t="s">
        <v>8219</v>
      </c>
      <c r="B1372">
        <v>168</v>
      </c>
      <c r="D1372" t="s">
        <v>8221</v>
      </c>
      <c r="E1372">
        <v>0</v>
      </c>
    </row>
    <row r="1373" spans="1:5" x14ac:dyDescent="0.3">
      <c r="A1373" t="s">
        <v>8219</v>
      </c>
      <c r="B1373">
        <v>20</v>
      </c>
      <c r="D1373" t="s">
        <v>8221</v>
      </c>
      <c r="E1373">
        <v>0</v>
      </c>
    </row>
    <row r="1374" spans="1:5" x14ac:dyDescent="0.3">
      <c r="A1374" t="s">
        <v>8219</v>
      </c>
      <c r="B1374">
        <v>107</v>
      </c>
      <c r="D1374" t="s">
        <v>8221</v>
      </c>
      <c r="E1374">
        <v>0</v>
      </c>
    </row>
    <row r="1375" spans="1:5" x14ac:dyDescent="0.3">
      <c r="A1375" t="s">
        <v>8219</v>
      </c>
      <c r="B1375">
        <v>54</v>
      </c>
      <c r="D1375" t="s">
        <v>8221</v>
      </c>
      <c r="E1375">
        <v>0</v>
      </c>
    </row>
    <row r="1376" spans="1:5" x14ac:dyDescent="0.3">
      <c r="A1376" t="s">
        <v>8219</v>
      </c>
      <c r="B1376">
        <v>89</v>
      </c>
      <c r="D1376" t="s">
        <v>8221</v>
      </c>
      <c r="E1376">
        <v>0</v>
      </c>
    </row>
    <row r="1377" spans="1:5" x14ac:dyDescent="0.3">
      <c r="A1377" t="s">
        <v>8219</v>
      </c>
      <c r="B1377">
        <v>196</v>
      </c>
      <c r="D1377" t="s">
        <v>8221</v>
      </c>
      <c r="E1377">
        <v>0</v>
      </c>
    </row>
    <row r="1378" spans="1:5" x14ac:dyDescent="0.3">
      <c r="A1378" t="s">
        <v>8219</v>
      </c>
      <c r="B1378">
        <v>75</v>
      </c>
      <c r="D1378" t="s">
        <v>8221</v>
      </c>
      <c r="E1378">
        <v>0</v>
      </c>
    </row>
    <row r="1379" spans="1:5" x14ac:dyDescent="0.3">
      <c r="A1379" t="s">
        <v>8219</v>
      </c>
      <c r="B1379">
        <v>167</v>
      </c>
      <c r="D1379" t="s">
        <v>8221</v>
      </c>
      <c r="E1379">
        <v>0</v>
      </c>
    </row>
    <row r="1380" spans="1:5" x14ac:dyDescent="0.3">
      <c r="A1380" t="s">
        <v>8219</v>
      </c>
      <c r="B1380">
        <v>438</v>
      </c>
      <c r="D1380" t="s">
        <v>8221</v>
      </c>
      <c r="E1380">
        <v>0</v>
      </c>
    </row>
    <row r="1381" spans="1:5" x14ac:dyDescent="0.3">
      <c r="A1381" t="s">
        <v>8219</v>
      </c>
      <c r="B1381">
        <v>98</v>
      </c>
      <c r="D1381" t="s">
        <v>8221</v>
      </c>
      <c r="E1381">
        <v>0</v>
      </c>
    </row>
    <row r="1382" spans="1:5" x14ac:dyDescent="0.3">
      <c r="A1382" t="s">
        <v>8219</v>
      </c>
      <c r="B1382">
        <v>49</v>
      </c>
      <c r="D1382" t="s">
        <v>8221</v>
      </c>
      <c r="E1382">
        <v>0</v>
      </c>
    </row>
    <row r="1383" spans="1:5" x14ac:dyDescent="0.3">
      <c r="A1383" t="s">
        <v>8219</v>
      </c>
      <c r="B1383">
        <v>44</v>
      </c>
      <c r="D1383" t="s">
        <v>8221</v>
      </c>
      <c r="E1383">
        <v>0</v>
      </c>
    </row>
    <row r="1384" spans="1:5" x14ac:dyDescent="0.3">
      <c r="A1384" t="s">
        <v>8219</v>
      </c>
      <c r="B1384">
        <v>158</v>
      </c>
      <c r="D1384" t="s">
        <v>8221</v>
      </c>
      <c r="E1384">
        <v>0</v>
      </c>
    </row>
    <row r="1385" spans="1:5" x14ac:dyDescent="0.3">
      <c r="A1385" t="s">
        <v>8219</v>
      </c>
      <c r="B1385">
        <v>52</v>
      </c>
      <c r="D1385" t="s">
        <v>8221</v>
      </c>
      <c r="E1385">
        <v>0</v>
      </c>
    </row>
    <row r="1386" spans="1:5" x14ac:dyDescent="0.3">
      <c r="A1386" t="s">
        <v>8219</v>
      </c>
      <c r="B1386">
        <v>46</v>
      </c>
      <c r="D1386" t="s">
        <v>8221</v>
      </c>
      <c r="E1386">
        <v>0</v>
      </c>
    </row>
    <row r="1387" spans="1:5" x14ac:dyDescent="0.3">
      <c r="A1387" t="s">
        <v>8219</v>
      </c>
      <c r="B1387">
        <v>40</v>
      </c>
      <c r="D1387" t="s">
        <v>8221</v>
      </c>
      <c r="E1387">
        <v>0</v>
      </c>
    </row>
    <row r="1388" spans="1:5" x14ac:dyDescent="0.3">
      <c r="A1388" t="s">
        <v>8219</v>
      </c>
      <c r="B1388">
        <v>76</v>
      </c>
      <c r="D1388" t="s">
        <v>8221</v>
      </c>
      <c r="E1388">
        <v>0</v>
      </c>
    </row>
    <row r="1389" spans="1:5" x14ac:dyDescent="0.3">
      <c r="A1389" t="s">
        <v>8219</v>
      </c>
      <c r="B1389">
        <v>18</v>
      </c>
      <c r="D1389" t="s">
        <v>8221</v>
      </c>
      <c r="E1389">
        <v>0</v>
      </c>
    </row>
    <row r="1390" spans="1:5" x14ac:dyDescent="0.3">
      <c r="A1390" t="s">
        <v>8219</v>
      </c>
      <c r="B1390">
        <v>39</v>
      </c>
      <c r="D1390" t="s">
        <v>8221</v>
      </c>
      <c r="E1390">
        <v>0</v>
      </c>
    </row>
    <row r="1391" spans="1:5" x14ac:dyDescent="0.3">
      <c r="A1391" t="s">
        <v>8219</v>
      </c>
      <c r="B1391">
        <v>58</v>
      </c>
      <c r="D1391" t="s">
        <v>8221</v>
      </c>
      <c r="E1391">
        <v>0</v>
      </c>
    </row>
    <row r="1392" spans="1:5" x14ac:dyDescent="0.3">
      <c r="A1392" t="s">
        <v>8219</v>
      </c>
      <c r="B1392">
        <v>176</v>
      </c>
      <c r="D1392" t="s">
        <v>8221</v>
      </c>
      <c r="E1392">
        <v>0</v>
      </c>
    </row>
    <row r="1393" spans="1:5" x14ac:dyDescent="0.3">
      <c r="A1393" t="s">
        <v>8219</v>
      </c>
      <c r="B1393">
        <v>17</v>
      </c>
      <c r="D1393" t="s">
        <v>8221</v>
      </c>
      <c r="E1393">
        <v>0</v>
      </c>
    </row>
    <row r="1394" spans="1:5" x14ac:dyDescent="0.3">
      <c r="A1394" t="s">
        <v>8219</v>
      </c>
      <c r="B1394">
        <v>26</v>
      </c>
      <c r="D1394" t="s">
        <v>8221</v>
      </c>
      <c r="E1394">
        <v>0</v>
      </c>
    </row>
    <row r="1395" spans="1:5" x14ac:dyDescent="0.3">
      <c r="A1395" t="s">
        <v>8219</v>
      </c>
      <c r="B1395">
        <v>88</v>
      </c>
      <c r="D1395" t="s">
        <v>8221</v>
      </c>
      <c r="E1395">
        <v>0</v>
      </c>
    </row>
    <row r="1396" spans="1:5" x14ac:dyDescent="0.3">
      <c r="A1396" t="s">
        <v>8219</v>
      </c>
      <c r="B1396">
        <v>33</v>
      </c>
      <c r="D1396" t="s">
        <v>8221</v>
      </c>
      <c r="E1396">
        <v>0</v>
      </c>
    </row>
    <row r="1397" spans="1:5" x14ac:dyDescent="0.3">
      <c r="A1397" t="s">
        <v>8219</v>
      </c>
      <c r="B1397">
        <v>342</v>
      </c>
      <c r="D1397" t="s">
        <v>8221</v>
      </c>
      <c r="E1397">
        <v>0</v>
      </c>
    </row>
    <row r="1398" spans="1:5" x14ac:dyDescent="0.3">
      <c r="A1398" t="s">
        <v>8219</v>
      </c>
      <c r="B1398">
        <v>352</v>
      </c>
      <c r="D1398" t="s">
        <v>8221</v>
      </c>
      <c r="E1398">
        <v>0</v>
      </c>
    </row>
    <row r="1399" spans="1:5" x14ac:dyDescent="0.3">
      <c r="A1399" t="s">
        <v>8219</v>
      </c>
      <c r="B1399">
        <v>42</v>
      </c>
      <c r="D1399" t="s">
        <v>8221</v>
      </c>
      <c r="E1399">
        <v>0</v>
      </c>
    </row>
    <row r="1400" spans="1:5" x14ac:dyDescent="0.3">
      <c r="A1400" t="s">
        <v>8219</v>
      </c>
      <c r="B1400">
        <v>41</v>
      </c>
      <c r="D1400" t="s">
        <v>8221</v>
      </c>
      <c r="E1400">
        <v>0</v>
      </c>
    </row>
    <row r="1401" spans="1:5" x14ac:dyDescent="0.3">
      <c r="A1401" t="s">
        <v>8219</v>
      </c>
      <c r="B1401">
        <v>104</v>
      </c>
      <c r="D1401" t="s">
        <v>8221</v>
      </c>
      <c r="E1401">
        <v>0</v>
      </c>
    </row>
    <row r="1402" spans="1:5" x14ac:dyDescent="0.3">
      <c r="A1402" t="s">
        <v>8219</v>
      </c>
      <c r="B1402">
        <v>69</v>
      </c>
      <c r="D1402" t="s">
        <v>8221</v>
      </c>
      <c r="E1402">
        <v>0</v>
      </c>
    </row>
    <row r="1403" spans="1:5" x14ac:dyDescent="0.3">
      <c r="A1403" t="s">
        <v>8219</v>
      </c>
      <c r="B1403">
        <v>23</v>
      </c>
      <c r="D1403" t="s">
        <v>8221</v>
      </c>
      <c r="E1403">
        <v>0</v>
      </c>
    </row>
    <row r="1404" spans="1:5" x14ac:dyDescent="0.3">
      <c r="A1404" t="s">
        <v>8219</v>
      </c>
      <c r="B1404">
        <v>60</v>
      </c>
      <c r="D1404" t="s">
        <v>8221</v>
      </c>
      <c r="E1404">
        <v>0</v>
      </c>
    </row>
    <row r="1405" spans="1:5" x14ac:dyDescent="0.3">
      <c r="A1405" t="s">
        <v>8219</v>
      </c>
      <c r="B1405">
        <v>8</v>
      </c>
      <c r="D1405" t="s">
        <v>8221</v>
      </c>
      <c r="E1405">
        <v>0</v>
      </c>
    </row>
    <row r="1406" spans="1:5" x14ac:dyDescent="0.3">
      <c r="A1406" t="s">
        <v>8219</v>
      </c>
      <c r="B1406">
        <v>28</v>
      </c>
      <c r="D1406" t="s">
        <v>8221</v>
      </c>
      <c r="E1406">
        <v>0</v>
      </c>
    </row>
    <row r="1407" spans="1:5" x14ac:dyDescent="0.3">
      <c r="A1407" t="s">
        <v>8219</v>
      </c>
      <c r="B1407">
        <v>59</v>
      </c>
      <c r="D1407" t="s">
        <v>8221</v>
      </c>
      <c r="E1407">
        <v>0</v>
      </c>
    </row>
    <row r="1408" spans="1:5" x14ac:dyDescent="0.3">
      <c r="A1408" t="s">
        <v>8219</v>
      </c>
      <c r="B1408">
        <v>18</v>
      </c>
      <c r="D1408" t="s">
        <v>8221</v>
      </c>
      <c r="E1408">
        <v>0</v>
      </c>
    </row>
    <row r="1409" spans="1:5" x14ac:dyDescent="0.3">
      <c r="A1409" t="s">
        <v>8219</v>
      </c>
      <c r="B1409">
        <v>97</v>
      </c>
      <c r="D1409" t="s">
        <v>8221</v>
      </c>
      <c r="E1409">
        <v>0</v>
      </c>
    </row>
    <row r="1410" spans="1:5" x14ac:dyDescent="0.3">
      <c r="A1410" t="s">
        <v>8219</v>
      </c>
      <c r="B1410">
        <v>413</v>
      </c>
      <c r="D1410" t="s">
        <v>8221</v>
      </c>
      <c r="E1410">
        <v>0</v>
      </c>
    </row>
    <row r="1411" spans="1:5" x14ac:dyDescent="0.3">
      <c r="A1411" t="s">
        <v>8219</v>
      </c>
      <c r="B1411">
        <v>45</v>
      </c>
      <c r="D1411" t="s">
        <v>8221</v>
      </c>
      <c r="E1411">
        <v>0</v>
      </c>
    </row>
    <row r="1412" spans="1:5" x14ac:dyDescent="0.3">
      <c r="A1412" t="s">
        <v>8219</v>
      </c>
      <c r="B1412">
        <v>47</v>
      </c>
      <c r="D1412" t="s">
        <v>8221</v>
      </c>
      <c r="E1412">
        <v>0</v>
      </c>
    </row>
    <row r="1413" spans="1:5" x14ac:dyDescent="0.3">
      <c r="A1413" t="s">
        <v>8219</v>
      </c>
      <c r="B1413">
        <v>102</v>
      </c>
      <c r="D1413" t="s">
        <v>8221</v>
      </c>
      <c r="E1413">
        <v>0</v>
      </c>
    </row>
    <row r="1414" spans="1:5" x14ac:dyDescent="0.3">
      <c r="A1414" t="s">
        <v>8219</v>
      </c>
      <c r="B1414">
        <v>9</v>
      </c>
      <c r="D1414" t="s">
        <v>8221</v>
      </c>
      <c r="E1414">
        <v>0</v>
      </c>
    </row>
    <row r="1415" spans="1:5" x14ac:dyDescent="0.3">
      <c r="A1415" t="s">
        <v>8219</v>
      </c>
      <c r="B1415">
        <v>25</v>
      </c>
      <c r="D1415" t="s">
        <v>8221</v>
      </c>
      <c r="E1415">
        <v>0</v>
      </c>
    </row>
    <row r="1416" spans="1:5" x14ac:dyDescent="0.3">
      <c r="A1416" t="s">
        <v>8219</v>
      </c>
      <c r="B1416">
        <v>39</v>
      </c>
      <c r="D1416" t="s">
        <v>8221</v>
      </c>
      <c r="E1416">
        <v>0</v>
      </c>
    </row>
    <row r="1417" spans="1:5" x14ac:dyDescent="0.3">
      <c r="A1417" t="s">
        <v>8219</v>
      </c>
      <c r="B1417">
        <v>943</v>
      </c>
      <c r="D1417" t="s">
        <v>8221</v>
      </c>
      <c r="E1417">
        <v>0</v>
      </c>
    </row>
    <row r="1418" spans="1:5" x14ac:dyDescent="0.3">
      <c r="A1418" t="s">
        <v>8219</v>
      </c>
      <c r="B1418">
        <v>46</v>
      </c>
      <c r="D1418" t="s">
        <v>8221</v>
      </c>
      <c r="E1418">
        <v>0</v>
      </c>
    </row>
    <row r="1419" spans="1:5" x14ac:dyDescent="0.3">
      <c r="A1419" t="s">
        <v>8219</v>
      </c>
      <c r="B1419">
        <v>47</v>
      </c>
      <c r="D1419" t="s">
        <v>8221</v>
      </c>
      <c r="E1419">
        <v>0</v>
      </c>
    </row>
    <row r="1420" spans="1:5" x14ac:dyDescent="0.3">
      <c r="A1420" t="s">
        <v>8219</v>
      </c>
      <c r="B1420">
        <v>9</v>
      </c>
      <c r="D1420" t="s">
        <v>8221</v>
      </c>
      <c r="E1420">
        <v>0</v>
      </c>
    </row>
    <row r="1421" spans="1:5" x14ac:dyDescent="0.3">
      <c r="A1421" t="s">
        <v>8219</v>
      </c>
      <c r="B1421">
        <v>7</v>
      </c>
      <c r="D1421" t="s">
        <v>8221</v>
      </c>
      <c r="E1421">
        <v>0</v>
      </c>
    </row>
    <row r="1422" spans="1:5" x14ac:dyDescent="0.3">
      <c r="A1422" t="s">
        <v>8219</v>
      </c>
      <c r="B1422">
        <v>41</v>
      </c>
      <c r="D1422" t="s">
        <v>8221</v>
      </c>
      <c r="E1422">
        <v>0</v>
      </c>
    </row>
    <row r="1423" spans="1:5" x14ac:dyDescent="0.3">
      <c r="A1423" t="s">
        <v>8219</v>
      </c>
      <c r="B1423">
        <v>9</v>
      </c>
      <c r="D1423" t="s">
        <v>8221</v>
      </c>
      <c r="E1423">
        <v>0</v>
      </c>
    </row>
    <row r="1424" spans="1:5" x14ac:dyDescent="0.3">
      <c r="A1424" t="s">
        <v>8219</v>
      </c>
      <c r="B1424">
        <v>91</v>
      </c>
      <c r="D1424" t="s">
        <v>8221</v>
      </c>
      <c r="E1424">
        <v>0</v>
      </c>
    </row>
    <row r="1425" spans="1:5" x14ac:dyDescent="0.3">
      <c r="A1425" t="s">
        <v>8219</v>
      </c>
      <c r="B1425">
        <v>28</v>
      </c>
      <c r="D1425" t="s">
        <v>8221</v>
      </c>
      <c r="E1425">
        <v>0</v>
      </c>
    </row>
    <row r="1426" spans="1:5" x14ac:dyDescent="0.3">
      <c r="A1426" t="s">
        <v>8219</v>
      </c>
      <c r="B1426">
        <v>237</v>
      </c>
      <c r="D1426" t="s">
        <v>8221</v>
      </c>
      <c r="E1426">
        <v>0</v>
      </c>
    </row>
    <row r="1427" spans="1:5" x14ac:dyDescent="0.3">
      <c r="A1427" t="s">
        <v>8219</v>
      </c>
      <c r="B1427">
        <v>48</v>
      </c>
      <c r="D1427" t="s">
        <v>8221</v>
      </c>
      <c r="E1427">
        <v>0</v>
      </c>
    </row>
    <row r="1428" spans="1:5" x14ac:dyDescent="0.3">
      <c r="A1428" t="s">
        <v>8219</v>
      </c>
      <c r="B1428">
        <v>67</v>
      </c>
      <c r="D1428" t="s">
        <v>8221</v>
      </c>
      <c r="E1428">
        <v>0</v>
      </c>
    </row>
    <row r="1429" spans="1:5" x14ac:dyDescent="0.3">
      <c r="A1429" t="s">
        <v>8219</v>
      </c>
      <c r="B1429">
        <v>72</v>
      </c>
      <c r="D1429" t="s">
        <v>8221</v>
      </c>
      <c r="E1429">
        <v>0</v>
      </c>
    </row>
    <row r="1430" spans="1:5" x14ac:dyDescent="0.3">
      <c r="A1430" t="s">
        <v>8219</v>
      </c>
      <c r="B1430">
        <v>125</v>
      </c>
      <c r="D1430" t="s">
        <v>8221</v>
      </c>
      <c r="E1430">
        <v>0</v>
      </c>
    </row>
    <row r="1431" spans="1:5" x14ac:dyDescent="0.3">
      <c r="A1431" t="s">
        <v>8219</v>
      </c>
      <c r="B1431">
        <v>104</v>
      </c>
      <c r="D1431" t="s">
        <v>8221</v>
      </c>
      <c r="E1431">
        <v>0</v>
      </c>
    </row>
    <row r="1432" spans="1:5" x14ac:dyDescent="0.3">
      <c r="A1432" t="s">
        <v>8219</v>
      </c>
      <c r="B1432">
        <v>37</v>
      </c>
      <c r="D1432" t="s">
        <v>8221</v>
      </c>
      <c r="E1432">
        <v>0</v>
      </c>
    </row>
    <row r="1433" spans="1:5" x14ac:dyDescent="0.3">
      <c r="A1433" t="s">
        <v>8219</v>
      </c>
      <c r="B1433">
        <v>57</v>
      </c>
      <c r="D1433" t="s">
        <v>8221</v>
      </c>
      <c r="E1433">
        <v>0</v>
      </c>
    </row>
    <row r="1434" spans="1:5" x14ac:dyDescent="0.3">
      <c r="A1434" t="s">
        <v>8219</v>
      </c>
      <c r="B1434">
        <v>159</v>
      </c>
      <c r="D1434" t="s">
        <v>8221</v>
      </c>
      <c r="E1434">
        <v>0</v>
      </c>
    </row>
    <row r="1435" spans="1:5" x14ac:dyDescent="0.3">
      <c r="A1435" t="s">
        <v>8219</v>
      </c>
      <c r="B1435">
        <v>46</v>
      </c>
      <c r="D1435" t="s">
        <v>8221</v>
      </c>
      <c r="E1435">
        <v>0</v>
      </c>
    </row>
    <row r="1436" spans="1:5" x14ac:dyDescent="0.3">
      <c r="A1436" t="s">
        <v>8219</v>
      </c>
      <c r="B1436">
        <v>75</v>
      </c>
      <c r="D1436" t="s">
        <v>8221</v>
      </c>
      <c r="E1436">
        <v>0</v>
      </c>
    </row>
    <row r="1437" spans="1:5" x14ac:dyDescent="0.3">
      <c r="A1437" t="s">
        <v>8219</v>
      </c>
      <c r="B1437">
        <v>152</v>
      </c>
      <c r="D1437" t="s">
        <v>8221</v>
      </c>
      <c r="E1437">
        <v>0</v>
      </c>
    </row>
    <row r="1438" spans="1:5" x14ac:dyDescent="0.3">
      <c r="A1438" t="s">
        <v>8219</v>
      </c>
      <c r="B1438">
        <v>100</v>
      </c>
      <c r="D1438" t="s">
        <v>8221</v>
      </c>
      <c r="E1438">
        <v>0</v>
      </c>
    </row>
    <row r="1439" spans="1:5" x14ac:dyDescent="0.3">
      <c r="A1439" t="s">
        <v>8219</v>
      </c>
      <c r="B1439">
        <v>44</v>
      </c>
      <c r="D1439" t="s">
        <v>8221</v>
      </c>
      <c r="E1439">
        <v>0</v>
      </c>
    </row>
    <row r="1440" spans="1:5" x14ac:dyDescent="0.3">
      <c r="A1440" t="s">
        <v>8219</v>
      </c>
      <c r="B1440">
        <v>403</v>
      </c>
      <c r="D1440" t="s">
        <v>8221</v>
      </c>
      <c r="E1440">
        <v>0</v>
      </c>
    </row>
    <row r="1441" spans="1:5" x14ac:dyDescent="0.3">
      <c r="A1441" t="s">
        <v>8219</v>
      </c>
      <c r="B1441">
        <v>404</v>
      </c>
      <c r="D1441" t="s">
        <v>8221</v>
      </c>
      <c r="E1441">
        <v>0</v>
      </c>
    </row>
    <row r="1442" spans="1:5" x14ac:dyDescent="0.3">
      <c r="A1442" t="s">
        <v>8219</v>
      </c>
      <c r="B1442">
        <v>126</v>
      </c>
      <c r="D1442" t="s">
        <v>8221</v>
      </c>
      <c r="E1442">
        <v>0</v>
      </c>
    </row>
    <row r="1443" spans="1:5" x14ac:dyDescent="0.3">
      <c r="A1443" t="s">
        <v>8219</v>
      </c>
      <c r="B1443">
        <v>14</v>
      </c>
      <c r="D1443" t="s">
        <v>8221</v>
      </c>
      <c r="E1443">
        <v>0</v>
      </c>
    </row>
    <row r="1444" spans="1:5" x14ac:dyDescent="0.3">
      <c r="A1444" t="s">
        <v>8219</v>
      </c>
      <c r="B1444">
        <v>69</v>
      </c>
      <c r="D1444" t="s">
        <v>8221</v>
      </c>
      <c r="E1444">
        <v>0</v>
      </c>
    </row>
    <row r="1445" spans="1:5" x14ac:dyDescent="0.3">
      <c r="A1445" t="s">
        <v>8219</v>
      </c>
      <c r="B1445">
        <v>20</v>
      </c>
      <c r="D1445" t="s">
        <v>8221</v>
      </c>
      <c r="E1445">
        <v>0</v>
      </c>
    </row>
    <row r="1446" spans="1:5" x14ac:dyDescent="0.3">
      <c r="A1446" t="s">
        <v>8219</v>
      </c>
      <c r="B1446">
        <v>437</v>
      </c>
      <c r="D1446" t="s">
        <v>8221</v>
      </c>
      <c r="E1446">
        <v>0</v>
      </c>
    </row>
    <row r="1447" spans="1:5" x14ac:dyDescent="0.3">
      <c r="A1447" t="s">
        <v>8219</v>
      </c>
      <c r="B1447">
        <v>202</v>
      </c>
      <c r="D1447" t="s">
        <v>8221</v>
      </c>
      <c r="E1447">
        <v>0</v>
      </c>
    </row>
    <row r="1448" spans="1:5" x14ac:dyDescent="0.3">
      <c r="A1448" t="s">
        <v>8219</v>
      </c>
      <c r="B1448">
        <v>130</v>
      </c>
      <c r="D1448" t="s">
        <v>8221</v>
      </c>
      <c r="E1448">
        <v>0</v>
      </c>
    </row>
    <row r="1449" spans="1:5" x14ac:dyDescent="0.3">
      <c r="A1449" t="s">
        <v>8219</v>
      </c>
      <c r="B1449">
        <v>110</v>
      </c>
      <c r="D1449" t="s">
        <v>8221</v>
      </c>
      <c r="E1449">
        <v>0</v>
      </c>
    </row>
    <row r="1450" spans="1:5" x14ac:dyDescent="0.3">
      <c r="A1450" t="s">
        <v>8219</v>
      </c>
      <c r="B1450">
        <v>168</v>
      </c>
      <c r="D1450" t="s">
        <v>8221</v>
      </c>
      <c r="E1450">
        <v>0</v>
      </c>
    </row>
    <row r="1451" spans="1:5" x14ac:dyDescent="0.3">
      <c r="A1451" t="s">
        <v>8219</v>
      </c>
      <c r="B1451">
        <v>120</v>
      </c>
      <c r="D1451" t="s">
        <v>8221</v>
      </c>
      <c r="E1451">
        <v>0</v>
      </c>
    </row>
    <row r="1452" spans="1:5" x14ac:dyDescent="0.3">
      <c r="A1452" t="s">
        <v>8219</v>
      </c>
      <c r="B1452">
        <v>34</v>
      </c>
      <c r="D1452" t="s">
        <v>8221</v>
      </c>
      <c r="E1452">
        <v>0</v>
      </c>
    </row>
    <row r="1453" spans="1:5" x14ac:dyDescent="0.3">
      <c r="A1453" t="s">
        <v>8219</v>
      </c>
      <c r="B1453">
        <v>56</v>
      </c>
      <c r="D1453" t="s">
        <v>8221</v>
      </c>
      <c r="E1453">
        <v>0</v>
      </c>
    </row>
    <row r="1454" spans="1:5" x14ac:dyDescent="0.3">
      <c r="A1454" t="s">
        <v>8219</v>
      </c>
      <c r="B1454">
        <v>167</v>
      </c>
      <c r="D1454" t="s">
        <v>8221</v>
      </c>
      <c r="E1454">
        <v>0</v>
      </c>
    </row>
    <row r="1455" spans="1:5" x14ac:dyDescent="0.3">
      <c r="A1455" t="s">
        <v>8219</v>
      </c>
      <c r="B1455">
        <v>35</v>
      </c>
      <c r="D1455" t="s">
        <v>8221</v>
      </c>
      <c r="E1455">
        <v>0</v>
      </c>
    </row>
    <row r="1456" spans="1:5" x14ac:dyDescent="0.3">
      <c r="A1456" t="s">
        <v>8219</v>
      </c>
      <c r="B1456">
        <v>25</v>
      </c>
      <c r="D1456" t="s">
        <v>8221</v>
      </c>
      <c r="E1456">
        <v>0</v>
      </c>
    </row>
    <row r="1457" spans="1:5" x14ac:dyDescent="0.3">
      <c r="A1457" t="s">
        <v>8219</v>
      </c>
      <c r="B1457">
        <v>143</v>
      </c>
      <c r="D1457" t="s">
        <v>8221</v>
      </c>
      <c r="E1457">
        <v>0</v>
      </c>
    </row>
    <row r="1458" spans="1:5" x14ac:dyDescent="0.3">
      <c r="A1458" t="s">
        <v>8219</v>
      </c>
      <c r="B1458">
        <v>20</v>
      </c>
      <c r="D1458" t="s">
        <v>8221</v>
      </c>
      <c r="E1458">
        <v>0</v>
      </c>
    </row>
    <row r="1459" spans="1:5" x14ac:dyDescent="0.3">
      <c r="A1459" t="s">
        <v>8219</v>
      </c>
      <c r="B1459">
        <v>111</v>
      </c>
      <c r="D1459" t="s">
        <v>8221</v>
      </c>
      <c r="E1459">
        <v>0</v>
      </c>
    </row>
    <row r="1460" spans="1:5" x14ac:dyDescent="0.3">
      <c r="A1460" t="s">
        <v>8219</v>
      </c>
      <c r="B1460">
        <v>49</v>
      </c>
      <c r="D1460" t="s">
        <v>8221</v>
      </c>
      <c r="E1460">
        <v>0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77</v>
      </c>
      <c r="D1462" t="s">
        <v>8221</v>
      </c>
      <c r="E1462">
        <v>0</v>
      </c>
    </row>
    <row r="1463" spans="1:5" x14ac:dyDescent="0.3">
      <c r="A1463" t="s">
        <v>8219</v>
      </c>
      <c r="B1463">
        <v>17</v>
      </c>
      <c r="D1463" t="s">
        <v>8221</v>
      </c>
      <c r="E1463">
        <v>0</v>
      </c>
    </row>
    <row r="1464" spans="1:5" x14ac:dyDescent="0.3">
      <c r="A1464" t="s">
        <v>8219</v>
      </c>
      <c r="B1464">
        <v>406</v>
      </c>
      <c r="D1464" t="s">
        <v>8221</v>
      </c>
      <c r="E1464">
        <v>0</v>
      </c>
    </row>
    <row r="1465" spans="1:5" x14ac:dyDescent="0.3">
      <c r="A1465" t="s">
        <v>8219</v>
      </c>
      <c r="B1465">
        <v>66</v>
      </c>
      <c r="D1465" t="s">
        <v>8221</v>
      </c>
      <c r="E1465">
        <v>0</v>
      </c>
    </row>
    <row r="1466" spans="1:5" x14ac:dyDescent="0.3">
      <c r="A1466" t="s">
        <v>8219</v>
      </c>
      <c r="B1466">
        <v>53</v>
      </c>
      <c r="D1466" t="s">
        <v>8221</v>
      </c>
      <c r="E1466">
        <v>0</v>
      </c>
    </row>
    <row r="1467" spans="1:5" x14ac:dyDescent="0.3">
      <c r="A1467" t="s">
        <v>8219</v>
      </c>
      <c r="B1467">
        <v>28</v>
      </c>
      <c r="D1467" t="s">
        <v>8221</v>
      </c>
      <c r="E1467">
        <v>0</v>
      </c>
    </row>
    <row r="1468" spans="1:5" x14ac:dyDescent="0.3">
      <c r="A1468" t="s">
        <v>8219</v>
      </c>
      <c r="B1468">
        <v>35</v>
      </c>
      <c r="D1468" t="s">
        <v>8221</v>
      </c>
      <c r="E1468">
        <v>0</v>
      </c>
    </row>
    <row r="1469" spans="1:5" x14ac:dyDescent="0.3">
      <c r="A1469" t="s">
        <v>8219</v>
      </c>
      <c r="B1469">
        <v>70</v>
      </c>
      <c r="D1469" t="s">
        <v>8221</v>
      </c>
      <c r="E1469">
        <v>0</v>
      </c>
    </row>
    <row r="1470" spans="1:5" x14ac:dyDescent="0.3">
      <c r="A1470" t="s">
        <v>8219</v>
      </c>
      <c r="B1470">
        <v>76</v>
      </c>
      <c r="D1470" t="s">
        <v>8221</v>
      </c>
      <c r="E1470">
        <v>0</v>
      </c>
    </row>
    <row r="1471" spans="1:5" x14ac:dyDescent="0.3">
      <c r="A1471" t="s">
        <v>8219</v>
      </c>
      <c r="B1471">
        <v>82</v>
      </c>
      <c r="D1471" t="s">
        <v>8221</v>
      </c>
      <c r="E1471">
        <v>0</v>
      </c>
    </row>
    <row r="1472" spans="1:5" x14ac:dyDescent="0.3">
      <c r="A1472" t="s">
        <v>8219</v>
      </c>
      <c r="B1472">
        <v>75</v>
      </c>
      <c r="D1472" t="s">
        <v>8221</v>
      </c>
      <c r="E1472">
        <v>0</v>
      </c>
    </row>
    <row r="1473" spans="1:5" x14ac:dyDescent="0.3">
      <c r="A1473" t="s">
        <v>8219</v>
      </c>
      <c r="B1473">
        <v>43</v>
      </c>
      <c r="D1473" t="s">
        <v>8221</v>
      </c>
      <c r="E1473">
        <v>0</v>
      </c>
    </row>
    <row r="1474" spans="1:5" x14ac:dyDescent="0.3">
      <c r="A1474" t="s">
        <v>8219</v>
      </c>
      <c r="B1474">
        <v>197</v>
      </c>
      <c r="D1474" t="s">
        <v>8221</v>
      </c>
      <c r="E1474">
        <v>0</v>
      </c>
    </row>
    <row r="1475" spans="1:5" x14ac:dyDescent="0.3">
      <c r="A1475" t="s">
        <v>8219</v>
      </c>
      <c r="B1475">
        <v>49</v>
      </c>
      <c r="D1475" t="s">
        <v>8221</v>
      </c>
      <c r="E1475">
        <v>0</v>
      </c>
    </row>
    <row r="1476" spans="1:5" x14ac:dyDescent="0.3">
      <c r="A1476" t="s">
        <v>8219</v>
      </c>
      <c r="B1476">
        <v>57</v>
      </c>
      <c r="D1476" t="s">
        <v>8221</v>
      </c>
      <c r="E1476">
        <v>0</v>
      </c>
    </row>
    <row r="1477" spans="1:5" x14ac:dyDescent="0.3">
      <c r="A1477" t="s">
        <v>8219</v>
      </c>
      <c r="B1477">
        <v>74</v>
      </c>
      <c r="D1477" t="s">
        <v>8221</v>
      </c>
      <c r="E1477">
        <v>0</v>
      </c>
    </row>
    <row r="1478" spans="1:5" x14ac:dyDescent="0.3">
      <c r="A1478" t="s">
        <v>8219</v>
      </c>
      <c r="B1478">
        <v>38</v>
      </c>
      <c r="D1478" t="s">
        <v>8221</v>
      </c>
      <c r="E1478">
        <v>0</v>
      </c>
    </row>
    <row r="1479" spans="1:5" x14ac:dyDescent="0.3">
      <c r="A1479" t="s">
        <v>8219</v>
      </c>
      <c r="B1479">
        <v>171</v>
      </c>
      <c r="D1479" t="s">
        <v>8221</v>
      </c>
      <c r="E1479">
        <v>0</v>
      </c>
    </row>
    <row r="1480" spans="1:5" x14ac:dyDescent="0.3">
      <c r="A1480" t="s">
        <v>8219</v>
      </c>
      <c r="B1480">
        <v>288</v>
      </c>
      <c r="D1480" t="s">
        <v>8221</v>
      </c>
      <c r="E1480">
        <v>0</v>
      </c>
    </row>
    <row r="1481" spans="1:5" x14ac:dyDescent="0.3">
      <c r="A1481" t="s">
        <v>8219</v>
      </c>
      <c r="B1481">
        <v>27</v>
      </c>
      <c r="D1481" t="s">
        <v>8221</v>
      </c>
      <c r="E1481">
        <v>0</v>
      </c>
    </row>
    <row r="1482" spans="1:5" x14ac:dyDescent="0.3">
      <c r="A1482" t="s">
        <v>8219</v>
      </c>
      <c r="B1482">
        <v>50</v>
      </c>
      <c r="D1482" t="s">
        <v>8221</v>
      </c>
      <c r="E1482">
        <v>0</v>
      </c>
    </row>
    <row r="1483" spans="1:5" x14ac:dyDescent="0.3">
      <c r="A1483" t="s">
        <v>8219</v>
      </c>
      <c r="B1483">
        <v>36</v>
      </c>
      <c r="D1483" t="s">
        <v>8221</v>
      </c>
      <c r="E1483">
        <v>0</v>
      </c>
    </row>
    <row r="1484" spans="1:5" x14ac:dyDescent="0.3">
      <c r="A1484" t="s">
        <v>8219</v>
      </c>
      <c r="B1484">
        <v>55</v>
      </c>
      <c r="D1484" t="s">
        <v>8221</v>
      </c>
      <c r="E1484">
        <v>0</v>
      </c>
    </row>
    <row r="1485" spans="1:5" x14ac:dyDescent="0.3">
      <c r="A1485" t="s">
        <v>8219</v>
      </c>
      <c r="B1485">
        <v>52</v>
      </c>
      <c r="D1485" t="s">
        <v>8221</v>
      </c>
      <c r="E1485">
        <v>0</v>
      </c>
    </row>
    <row r="1486" spans="1:5" x14ac:dyDescent="0.3">
      <c r="A1486" t="s">
        <v>8219</v>
      </c>
      <c r="B1486">
        <v>7</v>
      </c>
      <c r="D1486" t="s">
        <v>8221</v>
      </c>
      <c r="E1486">
        <v>0</v>
      </c>
    </row>
    <row r="1487" spans="1:5" x14ac:dyDescent="0.3">
      <c r="A1487" t="s">
        <v>8219</v>
      </c>
      <c r="B1487">
        <v>35</v>
      </c>
      <c r="D1487" t="s">
        <v>8221</v>
      </c>
      <c r="E1487">
        <v>0</v>
      </c>
    </row>
    <row r="1488" spans="1:5" x14ac:dyDescent="0.3">
      <c r="A1488" t="s">
        <v>8219</v>
      </c>
      <c r="B1488">
        <v>32</v>
      </c>
      <c r="D1488" t="s">
        <v>8221</v>
      </c>
      <c r="E1488">
        <v>0</v>
      </c>
    </row>
    <row r="1489" spans="1:5" x14ac:dyDescent="0.3">
      <c r="A1489" t="s">
        <v>8219</v>
      </c>
      <c r="B1489">
        <v>41</v>
      </c>
      <c r="D1489" t="s">
        <v>8221</v>
      </c>
      <c r="E1489">
        <v>0</v>
      </c>
    </row>
    <row r="1490" spans="1:5" x14ac:dyDescent="0.3">
      <c r="A1490" t="s">
        <v>8219</v>
      </c>
      <c r="B1490">
        <v>27</v>
      </c>
      <c r="D1490" t="s">
        <v>8221</v>
      </c>
      <c r="E1490">
        <v>0</v>
      </c>
    </row>
    <row r="1491" spans="1:5" x14ac:dyDescent="0.3">
      <c r="A1491" t="s">
        <v>8219</v>
      </c>
      <c r="B1491">
        <v>27</v>
      </c>
      <c r="D1491" t="s">
        <v>8221</v>
      </c>
      <c r="E1491">
        <v>0</v>
      </c>
    </row>
    <row r="1492" spans="1:5" x14ac:dyDescent="0.3">
      <c r="A1492" t="s">
        <v>8219</v>
      </c>
      <c r="B1492">
        <v>54</v>
      </c>
      <c r="D1492" t="s">
        <v>8221</v>
      </c>
      <c r="E1492">
        <v>0</v>
      </c>
    </row>
    <row r="1493" spans="1:5" x14ac:dyDescent="0.3">
      <c r="A1493" t="s">
        <v>8219</v>
      </c>
      <c r="B1493">
        <v>14</v>
      </c>
      <c r="D1493" t="s">
        <v>8221</v>
      </c>
      <c r="E1493">
        <v>0</v>
      </c>
    </row>
    <row r="1494" spans="1:5" x14ac:dyDescent="0.3">
      <c r="A1494" t="s">
        <v>8219</v>
      </c>
      <c r="B1494">
        <v>62</v>
      </c>
      <c r="D1494" t="s">
        <v>8221</v>
      </c>
      <c r="E1494">
        <v>0</v>
      </c>
    </row>
    <row r="1495" spans="1:5" x14ac:dyDescent="0.3">
      <c r="A1495" t="s">
        <v>8219</v>
      </c>
      <c r="B1495">
        <v>249</v>
      </c>
      <c r="D1495" t="s">
        <v>8221</v>
      </c>
      <c r="E1495">
        <v>0</v>
      </c>
    </row>
    <row r="1496" spans="1:5" x14ac:dyDescent="0.3">
      <c r="A1496" t="s">
        <v>8219</v>
      </c>
      <c r="B1496">
        <v>159</v>
      </c>
      <c r="D1496" t="s">
        <v>8221</v>
      </c>
      <c r="E1496">
        <v>0</v>
      </c>
    </row>
    <row r="1497" spans="1:5" x14ac:dyDescent="0.3">
      <c r="A1497" t="s">
        <v>8219</v>
      </c>
      <c r="B1497">
        <v>375</v>
      </c>
      <c r="D1497" t="s">
        <v>8221</v>
      </c>
      <c r="E1497">
        <v>0</v>
      </c>
    </row>
    <row r="1498" spans="1:5" x14ac:dyDescent="0.3">
      <c r="A1498" t="s">
        <v>8219</v>
      </c>
      <c r="B1498">
        <v>221</v>
      </c>
      <c r="D1498" t="s">
        <v>8221</v>
      </c>
      <c r="E1498">
        <v>0</v>
      </c>
    </row>
    <row r="1499" spans="1:5" x14ac:dyDescent="0.3">
      <c r="A1499" t="s">
        <v>8219</v>
      </c>
      <c r="B1499">
        <v>39</v>
      </c>
      <c r="D1499" t="s">
        <v>8221</v>
      </c>
      <c r="E1499">
        <v>0</v>
      </c>
    </row>
    <row r="1500" spans="1:5" x14ac:dyDescent="0.3">
      <c r="A1500" t="s">
        <v>8219</v>
      </c>
      <c r="B1500">
        <v>88</v>
      </c>
      <c r="D1500" t="s">
        <v>8221</v>
      </c>
      <c r="E1500">
        <v>0</v>
      </c>
    </row>
    <row r="1501" spans="1:5" x14ac:dyDescent="0.3">
      <c r="A1501" t="s">
        <v>8219</v>
      </c>
      <c r="B1501">
        <v>107</v>
      </c>
      <c r="D1501" t="s">
        <v>8221</v>
      </c>
      <c r="E1501">
        <v>0</v>
      </c>
    </row>
    <row r="1502" spans="1:5" x14ac:dyDescent="0.3">
      <c r="A1502" t="s">
        <v>8219</v>
      </c>
      <c r="B1502">
        <v>302</v>
      </c>
      <c r="D1502" t="s">
        <v>8221</v>
      </c>
      <c r="E1502">
        <v>0</v>
      </c>
    </row>
    <row r="1503" spans="1:5" x14ac:dyDescent="0.3">
      <c r="A1503" t="s">
        <v>8219</v>
      </c>
      <c r="B1503">
        <v>232</v>
      </c>
      <c r="D1503" t="s">
        <v>8221</v>
      </c>
      <c r="E1503">
        <v>0</v>
      </c>
    </row>
    <row r="1504" spans="1:5" x14ac:dyDescent="0.3">
      <c r="A1504" t="s">
        <v>8219</v>
      </c>
      <c r="B1504">
        <v>32</v>
      </c>
      <c r="D1504" t="s">
        <v>8221</v>
      </c>
      <c r="E1504">
        <v>0</v>
      </c>
    </row>
    <row r="1505" spans="1:5" x14ac:dyDescent="0.3">
      <c r="A1505" t="s">
        <v>8219</v>
      </c>
      <c r="B1505">
        <v>64</v>
      </c>
      <c r="D1505" t="s">
        <v>8221</v>
      </c>
      <c r="E1505">
        <v>0</v>
      </c>
    </row>
    <row r="1506" spans="1:5" x14ac:dyDescent="0.3">
      <c r="A1506" t="s">
        <v>8219</v>
      </c>
      <c r="B1506">
        <v>104</v>
      </c>
      <c r="D1506" t="s">
        <v>8221</v>
      </c>
      <c r="E1506">
        <v>0</v>
      </c>
    </row>
    <row r="1507" spans="1:5" x14ac:dyDescent="0.3">
      <c r="A1507" t="s">
        <v>8219</v>
      </c>
      <c r="B1507">
        <v>47</v>
      </c>
      <c r="D1507" t="s">
        <v>8221</v>
      </c>
      <c r="E1507">
        <v>0</v>
      </c>
    </row>
    <row r="1508" spans="1:5" x14ac:dyDescent="0.3">
      <c r="A1508" t="s">
        <v>8219</v>
      </c>
      <c r="B1508">
        <v>38</v>
      </c>
      <c r="D1508" t="s">
        <v>8221</v>
      </c>
      <c r="E1508">
        <v>0</v>
      </c>
    </row>
    <row r="1509" spans="1:5" x14ac:dyDescent="0.3">
      <c r="A1509" t="s">
        <v>8219</v>
      </c>
      <c r="B1509">
        <v>222</v>
      </c>
      <c r="D1509" t="s">
        <v>8221</v>
      </c>
      <c r="E1509">
        <v>0</v>
      </c>
    </row>
    <row r="1510" spans="1:5" x14ac:dyDescent="0.3">
      <c r="A1510" t="s">
        <v>8219</v>
      </c>
      <c r="B1510">
        <v>251</v>
      </c>
      <c r="D1510" t="s">
        <v>8221</v>
      </c>
      <c r="E1510">
        <v>0</v>
      </c>
    </row>
    <row r="1511" spans="1:5" x14ac:dyDescent="0.3">
      <c r="A1511" t="s">
        <v>8219</v>
      </c>
      <c r="B1511">
        <v>46</v>
      </c>
      <c r="D1511" t="s">
        <v>8221</v>
      </c>
      <c r="E1511">
        <v>0</v>
      </c>
    </row>
    <row r="1512" spans="1:5" x14ac:dyDescent="0.3">
      <c r="A1512" t="s">
        <v>8219</v>
      </c>
      <c r="B1512">
        <v>81</v>
      </c>
      <c r="D1512" t="s">
        <v>8221</v>
      </c>
      <c r="E1512">
        <v>0</v>
      </c>
    </row>
    <row r="1513" spans="1:5" x14ac:dyDescent="0.3">
      <c r="A1513" t="s">
        <v>8219</v>
      </c>
      <c r="B1513">
        <v>147</v>
      </c>
      <c r="D1513" t="s">
        <v>8221</v>
      </c>
      <c r="E1513">
        <v>0</v>
      </c>
    </row>
    <row r="1514" spans="1:5" x14ac:dyDescent="0.3">
      <c r="A1514" t="s">
        <v>8219</v>
      </c>
      <c r="B1514">
        <v>142</v>
      </c>
      <c r="D1514" t="s">
        <v>8221</v>
      </c>
      <c r="E1514">
        <v>0</v>
      </c>
    </row>
    <row r="1515" spans="1:5" x14ac:dyDescent="0.3">
      <c r="A1515" t="s">
        <v>8219</v>
      </c>
      <c r="B1515">
        <v>287</v>
      </c>
      <c r="D1515" t="s">
        <v>8221</v>
      </c>
      <c r="E1515">
        <v>0</v>
      </c>
    </row>
    <row r="1516" spans="1:5" x14ac:dyDescent="0.3">
      <c r="A1516" t="s">
        <v>8219</v>
      </c>
      <c r="B1516">
        <v>98</v>
      </c>
      <c r="D1516" t="s">
        <v>8221</v>
      </c>
      <c r="E1516">
        <v>0</v>
      </c>
    </row>
    <row r="1517" spans="1:5" x14ac:dyDescent="0.3">
      <c r="A1517" t="s">
        <v>8219</v>
      </c>
      <c r="B1517">
        <v>9</v>
      </c>
      <c r="D1517" t="s">
        <v>8221</v>
      </c>
      <c r="E1517">
        <v>0</v>
      </c>
    </row>
    <row r="1518" spans="1:5" x14ac:dyDescent="0.3">
      <c r="A1518" t="s">
        <v>8219</v>
      </c>
      <c r="B1518">
        <v>48</v>
      </c>
      <c r="D1518" t="s">
        <v>8221</v>
      </c>
      <c r="E1518">
        <v>0</v>
      </c>
    </row>
    <row r="1519" spans="1:5" x14ac:dyDescent="0.3">
      <c r="A1519" t="s">
        <v>8219</v>
      </c>
      <c r="B1519">
        <v>29</v>
      </c>
      <c r="D1519" t="s">
        <v>8221</v>
      </c>
      <c r="E1519">
        <v>0</v>
      </c>
    </row>
    <row r="1520" spans="1:5" x14ac:dyDescent="0.3">
      <c r="A1520" t="s">
        <v>8219</v>
      </c>
      <c r="B1520">
        <v>33</v>
      </c>
      <c r="D1520" t="s">
        <v>8221</v>
      </c>
      <c r="E1520">
        <v>0</v>
      </c>
    </row>
    <row r="1521" spans="1:5" x14ac:dyDescent="0.3">
      <c r="A1521" t="s">
        <v>8219</v>
      </c>
      <c r="B1521">
        <v>56</v>
      </c>
      <c r="D1521" t="s">
        <v>8221</v>
      </c>
      <c r="E1521">
        <v>0</v>
      </c>
    </row>
    <row r="1522" spans="1:5" x14ac:dyDescent="0.3">
      <c r="A1522" t="s">
        <v>8219</v>
      </c>
      <c r="B1522">
        <v>760</v>
      </c>
      <c r="D1522" t="s">
        <v>8221</v>
      </c>
      <c r="E1522">
        <v>0</v>
      </c>
    </row>
    <row r="1523" spans="1:5" x14ac:dyDescent="0.3">
      <c r="A1523" t="s">
        <v>8219</v>
      </c>
      <c r="B1523">
        <v>23</v>
      </c>
      <c r="D1523" t="s">
        <v>8221</v>
      </c>
      <c r="E1523">
        <v>0</v>
      </c>
    </row>
    <row r="1524" spans="1:5" x14ac:dyDescent="0.3">
      <c r="A1524" t="s">
        <v>8219</v>
      </c>
      <c r="B1524">
        <v>25</v>
      </c>
      <c r="D1524" t="s">
        <v>8221</v>
      </c>
      <c r="E1524">
        <v>0</v>
      </c>
    </row>
    <row r="1525" spans="1:5" x14ac:dyDescent="0.3">
      <c r="A1525" t="s">
        <v>8219</v>
      </c>
      <c r="B1525">
        <v>56</v>
      </c>
      <c r="D1525" t="s">
        <v>8221</v>
      </c>
      <c r="E1525">
        <v>0</v>
      </c>
    </row>
    <row r="1526" spans="1:5" x14ac:dyDescent="0.3">
      <c r="A1526" t="s">
        <v>8219</v>
      </c>
      <c r="B1526">
        <v>111</v>
      </c>
      <c r="D1526" t="s">
        <v>8221</v>
      </c>
      <c r="E1526">
        <v>0</v>
      </c>
    </row>
    <row r="1527" spans="1:5" x14ac:dyDescent="0.3">
      <c r="A1527" t="s">
        <v>8219</v>
      </c>
      <c r="B1527">
        <v>37</v>
      </c>
      <c r="D1527" t="s">
        <v>8221</v>
      </c>
      <c r="E1527">
        <v>0</v>
      </c>
    </row>
    <row r="1528" spans="1:5" x14ac:dyDescent="0.3">
      <c r="A1528" t="s">
        <v>8219</v>
      </c>
      <c r="B1528">
        <v>46</v>
      </c>
      <c r="D1528" t="s">
        <v>8221</v>
      </c>
      <c r="E1528">
        <v>0</v>
      </c>
    </row>
    <row r="1529" spans="1:5" x14ac:dyDescent="0.3">
      <c r="A1529" t="s">
        <v>8219</v>
      </c>
      <c r="B1529">
        <v>65</v>
      </c>
      <c r="D1529" t="s">
        <v>8221</v>
      </c>
      <c r="E1529">
        <v>0</v>
      </c>
    </row>
    <row r="1530" spans="1:5" x14ac:dyDescent="0.3">
      <c r="A1530" t="s">
        <v>8219</v>
      </c>
      <c r="B1530">
        <v>175</v>
      </c>
      <c r="D1530" t="s">
        <v>8221</v>
      </c>
      <c r="E1530">
        <v>0</v>
      </c>
    </row>
    <row r="1531" spans="1:5" x14ac:dyDescent="0.3">
      <c r="A1531" t="s">
        <v>8219</v>
      </c>
      <c r="B1531">
        <v>40</v>
      </c>
      <c r="D1531" t="s">
        <v>8221</v>
      </c>
      <c r="E1531">
        <v>0</v>
      </c>
    </row>
    <row r="1532" spans="1:5" x14ac:dyDescent="0.3">
      <c r="A1532" t="s">
        <v>8219</v>
      </c>
      <c r="B1532">
        <v>64</v>
      </c>
    </row>
    <row r="1533" spans="1:5" x14ac:dyDescent="0.3">
      <c r="A1533" t="s">
        <v>8219</v>
      </c>
      <c r="B1533">
        <v>276</v>
      </c>
    </row>
    <row r="1534" spans="1:5" x14ac:dyDescent="0.3">
      <c r="A1534" t="s">
        <v>8219</v>
      </c>
      <c r="B1534">
        <v>380</v>
      </c>
    </row>
    <row r="1535" spans="1:5" x14ac:dyDescent="0.3">
      <c r="A1535" t="s">
        <v>8219</v>
      </c>
      <c r="B1535">
        <v>23</v>
      </c>
    </row>
    <row r="1536" spans="1:5" x14ac:dyDescent="0.3">
      <c r="A1536" t="s">
        <v>8219</v>
      </c>
      <c r="B1536">
        <v>81</v>
      </c>
    </row>
    <row r="1537" spans="1:2" x14ac:dyDescent="0.3">
      <c r="A1537" t="s">
        <v>8219</v>
      </c>
      <c r="B1537">
        <v>71</v>
      </c>
    </row>
    <row r="1538" spans="1:2" x14ac:dyDescent="0.3">
      <c r="A1538" t="s">
        <v>8219</v>
      </c>
      <c r="B1538">
        <v>28</v>
      </c>
    </row>
    <row r="1539" spans="1:2" x14ac:dyDescent="0.3">
      <c r="A1539" t="s">
        <v>8219</v>
      </c>
      <c r="B1539">
        <v>51</v>
      </c>
    </row>
    <row r="1540" spans="1:2" x14ac:dyDescent="0.3">
      <c r="A1540" t="s">
        <v>8219</v>
      </c>
      <c r="B1540">
        <v>68</v>
      </c>
    </row>
    <row r="1541" spans="1:2" x14ac:dyDescent="0.3">
      <c r="A1541" t="s">
        <v>8219</v>
      </c>
      <c r="B1541">
        <v>72</v>
      </c>
    </row>
    <row r="1542" spans="1:2" x14ac:dyDescent="0.3">
      <c r="A1542" t="s">
        <v>8219</v>
      </c>
      <c r="B1542">
        <v>736</v>
      </c>
    </row>
    <row r="1543" spans="1:2" x14ac:dyDescent="0.3">
      <c r="A1543" t="s">
        <v>8219</v>
      </c>
      <c r="B1543">
        <v>148</v>
      </c>
    </row>
    <row r="1544" spans="1:2" x14ac:dyDescent="0.3">
      <c r="A1544" t="s">
        <v>8219</v>
      </c>
      <c r="B1544">
        <v>47</v>
      </c>
    </row>
    <row r="1545" spans="1:2" x14ac:dyDescent="0.3">
      <c r="A1545" t="s">
        <v>8219</v>
      </c>
      <c r="B1545">
        <v>53</v>
      </c>
    </row>
    <row r="1546" spans="1:2" x14ac:dyDescent="0.3">
      <c r="A1546" t="s">
        <v>8219</v>
      </c>
      <c r="B1546">
        <v>28</v>
      </c>
    </row>
    <row r="1547" spans="1:2" x14ac:dyDescent="0.3">
      <c r="A1547" t="s">
        <v>8219</v>
      </c>
      <c r="B1547">
        <v>39</v>
      </c>
    </row>
    <row r="1548" spans="1:2" x14ac:dyDescent="0.3">
      <c r="A1548" t="s">
        <v>8219</v>
      </c>
      <c r="B1548">
        <v>270</v>
      </c>
    </row>
    <row r="1549" spans="1:2" x14ac:dyDescent="0.3">
      <c r="A1549" t="s">
        <v>8219</v>
      </c>
      <c r="B1549">
        <v>37</v>
      </c>
    </row>
    <row r="1550" spans="1:2" x14ac:dyDescent="0.3">
      <c r="A1550" t="s">
        <v>8219</v>
      </c>
      <c r="B1550">
        <v>20</v>
      </c>
    </row>
    <row r="1551" spans="1:2" x14ac:dyDescent="0.3">
      <c r="A1551" t="s">
        <v>8219</v>
      </c>
      <c r="B1551">
        <v>76</v>
      </c>
    </row>
    <row r="1552" spans="1:2" x14ac:dyDescent="0.3">
      <c r="A1552" t="s">
        <v>8219</v>
      </c>
      <c r="B1552">
        <v>96</v>
      </c>
    </row>
    <row r="1553" spans="1:2" x14ac:dyDescent="0.3">
      <c r="A1553" t="s">
        <v>8219</v>
      </c>
      <c r="B1553">
        <v>321</v>
      </c>
    </row>
    <row r="1554" spans="1:2" x14ac:dyDescent="0.3">
      <c r="A1554" t="s">
        <v>8219</v>
      </c>
      <c r="B1554">
        <v>14</v>
      </c>
    </row>
    <row r="1555" spans="1:2" x14ac:dyDescent="0.3">
      <c r="A1555" t="s">
        <v>8219</v>
      </c>
      <c r="B1555">
        <v>157</v>
      </c>
    </row>
    <row r="1556" spans="1:2" x14ac:dyDescent="0.3">
      <c r="A1556" t="s">
        <v>8219</v>
      </c>
      <c r="B1556">
        <v>141</v>
      </c>
    </row>
    <row r="1557" spans="1:2" x14ac:dyDescent="0.3">
      <c r="A1557" t="s">
        <v>8219</v>
      </c>
      <c r="B1557">
        <v>45</v>
      </c>
    </row>
    <row r="1558" spans="1:2" x14ac:dyDescent="0.3">
      <c r="A1558" t="s">
        <v>8219</v>
      </c>
      <c r="B1558">
        <v>21</v>
      </c>
    </row>
    <row r="1559" spans="1:2" x14ac:dyDescent="0.3">
      <c r="A1559" t="s">
        <v>8219</v>
      </c>
      <c r="B1559">
        <v>36</v>
      </c>
    </row>
    <row r="1560" spans="1:2" x14ac:dyDescent="0.3">
      <c r="A1560" t="s">
        <v>8219</v>
      </c>
      <c r="B1560">
        <v>70</v>
      </c>
    </row>
    <row r="1561" spans="1:2" x14ac:dyDescent="0.3">
      <c r="A1561" t="s">
        <v>8219</v>
      </c>
      <c r="B1561">
        <v>159</v>
      </c>
    </row>
    <row r="1562" spans="1:2" x14ac:dyDescent="0.3">
      <c r="A1562" t="s">
        <v>8219</v>
      </c>
      <c r="B1562">
        <v>104</v>
      </c>
    </row>
    <row r="1563" spans="1:2" x14ac:dyDescent="0.3">
      <c r="A1563" t="s">
        <v>8219</v>
      </c>
      <c r="B1563">
        <v>150</v>
      </c>
    </row>
    <row r="1564" spans="1:2" x14ac:dyDescent="0.3">
      <c r="A1564" t="s">
        <v>8219</v>
      </c>
      <c r="B1564">
        <v>29</v>
      </c>
    </row>
    <row r="1565" spans="1:2" x14ac:dyDescent="0.3">
      <c r="A1565" t="s">
        <v>8219</v>
      </c>
      <c r="B1565">
        <v>78</v>
      </c>
    </row>
    <row r="1566" spans="1:2" x14ac:dyDescent="0.3">
      <c r="A1566" t="s">
        <v>8219</v>
      </c>
      <c r="B1566">
        <v>200</v>
      </c>
    </row>
    <row r="1567" spans="1:2" x14ac:dyDescent="0.3">
      <c r="A1567" t="s">
        <v>8219</v>
      </c>
      <c r="B1567">
        <v>9</v>
      </c>
    </row>
    <row r="1568" spans="1:2" x14ac:dyDescent="0.3">
      <c r="A1568" t="s">
        <v>8219</v>
      </c>
      <c r="B1568">
        <v>16</v>
      </c>
    </row>
    <row r="1569" spans="1:2" x14ac:dyDescent="0.3">
      <c r="A1569" t="s">
        <v>8219</v>
      </c>
      <c r="B1569">
        <v>11</v>
      </c>
    </row>
    <row r="1570" spans="1:2" x14ac:dyDescent="0.3">
      <c r="A1570" t="s">
        <v>8219</v>
      </c>
      <c r="B1570">
        <v>3</v>
      </c>
    </row>
    <row r="1571" spans="1:2" x14ac:dyDescent="0.3">
      <c r="A1571" t="s">
        <v>8219</v>
      </c>
      <c r="B1571">
        <v>132</v>
      </c>
    </row>
    <row r="1572" spans="1:2" x14ac:dyDescent="0.3">
      <c r="A1572" t="s">
        <v>8219</v>
      </c>
      <c r="B1572">
        <v>6</v>
      </c>
    </row>
    <row r="1573" spans="1:2" x14ac:dyDescent="0.3">
      <c r="A1573" t="s">
        <v>8219</v>
      </c>
      <c r="B1573">
        <v>9</v>
      </c>
    </row>
    <row r="1574" spans="1:2" x14ac:dyDescent="0.3">
      <c r="A1574" t="s">
        <v>8219</v>
      </c>
      <c r="B1574">
        <v>8</v>
      </c>
    </row>
    <row r="1575" spans="1:2" x14ac:dyDescent="0.3">
      <c r="A1575" t="s">
        <v>8219</v>
      </c>
      <c r="B1575">
        <v>81</v>
      </c>
    </row>
    <row r="1576" spans="1:2" x14ac:dyDescent="0.3">
      <c r="A1576" t="s">
        <v>8219</v>
      </c>
      <c r="B1576">
        <v>12</v>
      </c>
    </row>
    <row r="1577" spans="1:2" x14ac:dyDescent="0.3">
      <c r="A1577" t="s">
        <v>8219</v>
      </c>
      <c r="B1577">
        <v>12</v>
      </c>
    </row>
    <row r="1578" spans="1:2" x14ac:dyDescent="0.3">
      <c r="A1578" t="s">
        <v>8219</v>
      </c>
      <c r="B1578">
        <v>25</v>
      </c>
    </row>
    <row r="1579" spans="1:2" x14ac:dyDescent="0.3">
      <c r="A1579" t="s">
        <v>8219</v>
      </c>
      <c r="B1579">
        <v>27</v>
      </c>
    </row>
    <row r="1580" spans="1:2" x14ac:dyDescent="0.3">
      <c r="A1580" t="s">
        <v>8219</v>
      </c>
      <c r="B1580">
        <v>45</v>
      </c>
    </row>
    <row r="1581" spans="1:2" x14ac:dyDescent="0.3">
      <c r="A1581" t="s">
        <v>8219</v>
      </c>
      <c r="B1581">
        <v>22</v>
      </c>
    </row>
    <row r="1582" spans="1:2" x14ac:dyDescent="0.3">
      <c r="A1582" t="s">
        <v>8219</v>
      </c>
      <c r="B1582">
        <v>115</v>
      </c>
    </row>
    <row r="1583" spans="1:2" x14ac:dyDescent="0.3">
      <c r="A1583" t="s">
        <v>8219</v>
      </c>
      <c r="B1583">
        <v>65</v>
      </c>
    </row>
    <row r="1584" spans="1:2" x14ac:dyDescent="0.3">
      <c r="A1584" t="s">
        <v>8219</v>
      </c>
      <c r="B1584">
        <v>273</v>
      </c>
    </row>
    <row r="1585" spans="1:2" x14ac:dyDescent="0.3">
      <c r="A1585" t="s">
        <v>8219</v>
      </c>
      <c r="B1585">
        <v>29</v>
      </c>
    </row>
    <row r="1586" spans="1:2" x14ac:dyDescent="0.3">
      <c r="A1586" t="s">
        <v>8219</v>
      </c>
      <c r="B1586">
        <v>229</v>
      </c>
    </row>
    <row r="1587" spans="1:2" x14ac:dyDescent="0.3">
      <c r="A1587" t="s">
        <v>8219</v>
      </c>
      <c r="B1587">
        <v>54</v>
      </c>
    </row>
    <row r="1588" spans="1:2" x14ac:dyDescent="0.3">
      <c r="A1588" t="s">
        <v>8219</v>
      </c>
      <c r="B1588">
        <v>150</v>
      </c>
    </row>
    <row r="1589" spans="1:2" x14ac:dyDescent="0.3">
      <c r="A1589" t="s">
        <v>8219</v>
      </c>
      <c r="B1589">
        <v>128</v>
      </c>
    </row>
    <row r="1590" spans="1:2" x14ac:dyDescent="0.3">
      <c r="A1590" t="s">
        <v>8219</v>
      </c>
      <c r="B1590">
        <v>343</v>
      </c>
    </row>
    <row r="1591" spans="1:2" x14ac:dyDescent="0.3">
      <c r="A1591" t="s">
        <v>8219</v>
      </c>
      <c r="B1591">
        <v>73</v>
      </c>
    </row>
    <row r="1592" spans="1:2" x14ac:dyDescent="0.3">
      <c r="A1592" t="s">
        <v>8219</v>
      </c>
      <c r="B1592">
        <v>45</v>
      </c>
    </row>
    <row r="1593" spans="1:2" x14ac:dyDescent="0.3">
      <c r="A1593" t="s">
        <v>8219</v>
      </c>
      <c r="B1593">
        <v>45</v>
      </c>
    </row>
    <row r="1594" spans="1:2" x14ac:dyDescent="0.3">
      <c r="A1594" t="s">
        <v>8219</v>
      </c>
      <c r="B1594">
        <v>86</v>
      </c>
    </row>
    <row r="1595" spans="1:2" x14ac:dyDescent="0.3">
      <c r="A1595" t="s">
        <v>8219</v>
      </c>
      <c r="B1595">
        <v>15</v>
      </c>
    </row>
    <row r="1596" spans="1:2" x14ac:dyDescent="0.3">
      <c r="A1596" t="s">
        <v>8219</v>
      </c>
      <c r="B1596">
        <v>78</v>
      </c>
    </row>
    <row r="1597" spans="1:2" x14ac:dyDescent="0.3">
      <c r="A1597" t="s">
        <v>8219</v>
      </c>
      <c r="B1597">
        <v>52</v>
      </c>
    </row>
    <row r="1598" spans="1:2" x14ac:dyDescent="0.3">
      <c r="A1598" t="s">
        <v>8219</v>
      </c>
      <c r="B1598">
        <v>140</v>
      </c>
    </row>
    <row r="1599" spans="1:2" x14ac:dyDescent="0.3">
      <c r="A1599" t="s">
        <v>8219</v>
      </c>
      <c r="B1599">
        <v>39</v>
      </c>
    </row>
    <row r="1600" spans="1:2" x14ac:dyDescent="0.3">
      <c r="A1600" t="s">
        <v>8219</v>
      </c>
      <c r="B1600">
        <v>46</v>
      </c>
    </row>
    <row r="1601" spans="1:2" x14ac:dyDescent="0.3">
      <c r="A1601" t="s">
        <v>8219</v>
      </c>
      <c r="B1601">
        <v>49</v>
      </c>
    </row>
    <row r="1602" spans="1:2" x14ac:dyDescent="0.3">
      <c r="A1602" t="s">
        <v>8219</v>
      </c>
      <c r="B1602">
        <v>115</v>
      </c>
    </row>
    <row r="1603" spans="1:2" x14ac:dyDescent="0.3">
      <c r="A1603" t="s">
        <v>8219</v>
      </c>
      <c r="B1603">
        <v>96</v>
      </c>
    </row>
    <row r="1604" spans="1:2" x14ac:dyDescent="0.3">
      <c r="A1604" t="s">
        <v>8219</v>
      </c>
      <c r="B1604">
        <v>82</v>
      </c>
    </row>
    <row r="1605" spans="1:2" x14ac:dyDescent="0.3">
      <c r="A1605" t="s">
        <v>8219</v>
      </c>
      <c r="B1605">
        <v>20</v>
      </c>
    </row>
    <row r="1606" spans="1:2" x14ac:dyDescent="0.3">
      <c r="A1606" t="s">
        <v>8219</v>
      </c>
      <c r="B1606">
        <v>38</v>
      </c>
    </row>
    <row r="1607" spans="1:2" x14ac:dyDescent="0.3">
      <c r="A1607" t="s">
        <v>8219</v>
      </c>
      <c r="B1607">
        <v>498</v>
      </c>
    </row>
    <row r="1608" spans="1:2" x14ac:dyDescent="0.3">
      <c r="A1608" t="s">
        <v>8219</v>
      </c>
      <c r="B1608">
        <v>148</v>
      </c>
    </row>
    <row r="1609" spans="1:2" x14ac:dyDescent="0.3">
      <c r="A1609" t="s">
        <v>8219</v>
      </c>
      <c r="B1609">
        <v>76</v>
      </c>
    </row>
    <row r="1610" spans="1:2" x14ac:dyDescent="0.3">
      <c r="A1610" t="s">
        <v>8219</v>
      </c>
      <c r="B1610">
        <v>345</v>
      </c>
    </row>
    <row r="1611" spans="1:2" x14ac:dyDescent="0.3">
      <c r="A1611" t="s">
        <v>8219</v>
      </c>
      <c r="B1611">
        <v>13</v>
      </c>
    </row>
    <row r="1612" spans="1:2" x14ac:dyDescent="0.3">
      <c r="A1612" t="s">
        <v>8219</v>
      </c>
      <c r="B1612">
        <v>78</v>
      </c>
    </row>
    <row r="1613" spans="1:2" x14ac:dyDescent="0.3">
      <c r="A1613" t="s">
        <v>8219</v>
      </c>
      <c r="B1613">
        <v>87</v>
      </c>
    </row>
    <row r="1614" spans="1:2" x14ac:dyDescent="0.3">
      <c r="A1614" t="s">
        <v>8219</v>
      </c>
      <c r="B1614">
        <v>25</v>
      </c>
    </row>
    <row r="1615" spans="1:2" x14ac:dyDescent="0.3">
      <c r="A1615" t="s">
        <v>8219</v>
      </c>
      <c r="B1615">
        <v>52</v>
      </c>
    </row>
    <row r="1616" spans="1:2" x14ac:dyDescent="0.3">
      <c r="A1616" t="s">
        <v>8219</v>
      </c>
      <c r="B1616">
        <v>44</v>
      </c>
    </row>
    <row r="1617" spans="1:2" x14ac:dyDescent="0.3">
      <c r="A1617" t="s">
        <v>8219</v>
      </c>
      <c r="B1617">
        <v>24</v>
      </c>
    </row>
    <row r="1618" spans="1:2" x14ac:dyDescent="0.3">
      <c r="A1618" t="s">
        <v>8219</v>
      </c>
      <c r="B1618">
        <v>28</v>
      </c>
    </row>
    <row r="1619" spans="1:2" x14ac:dyDescent="0.3">
      <c r="A1619" t="s">
        <v>8219</v>
      </c>
      <c r="B1619">
        <v>54</v>
      </c>
    </row>
    <row r="1620" spans="1:2" x14ac:dyDescent="0.3">
      <c r="A1620" t="s">
        <v>8219</v>
      </c>
      <c r="B1620">
        <v>27</v>
      </c>
    </row>
    <row r="1621" spans="1:2" x14ac:dyDescent="0.3">
      <c r="A1621" t="s">
        <v>8219</v>
      </c>
      <c r="B1621">
        <v>82</v>
      </c>
    </row>
    <row r="1622" spans="1:2" x14ac:dyDescent="0.3">
      <c r="A1622" t="s">
        <v>8219</v>
      </c>
      <c r="B1622">
        <v>167</v>
      </c>
    </row>
    <row r="1623" spans="1:2" x14ac:dyDescent="0.3">
      <c r="A1623" t="s">
        <v>8219</v>
      </c>
      <c r="B1623">
        <v>35</v>
      </c>
    </row>
    <row r="1624" spans="1:2" x14ac:dyDescent="0.3">
      <c r="A1624" t="s">
        <v>8219</v>
      </c>
      <c r="B1624">
        <v>47</v>
      </c>
    </row>
    <row r="1625" spans="1:2" x14ac:dyDescent="0.3">
      <c r="A1625" t="s">
        <v>8219</v>
      </c>
      <c r="B1625">
        <v>104</v>
      </c>
    </row>
    <row r="1626" spans="1:2" x14ac:dyDescent="0.3">
      <c r="A1626" t="s">
        <v>8219</v>
      </c>
      <c r="B1626">
        <v>113</v>
      </c>
    </row>
    <row r="1627" spans="1:2" x14ac:dyDescent="0.3">
      <c r="A1627" t="s">
        <v>8219</v>
      </c>
      <c r="B1627">
        <v>34</v>
      </c>
    </row>
    <row r="1628" spans="1:2" x14ac:dyDescent="0.3">
      <c r="A1628" t="s">
        <v>8219</v>
      </c>
      <c r="B1628">
        <v>27</v>
      </c>
    </row>
    <row r="1629" spans="1:2" x14ac:dyDescent="0.3">
      <c r="A1629" t="s">
        <v>8219</v>
      </c>
      <c r="B1629">
        <v>50</v>
      </c>
    </row>
    <row r="1630" spans="1:2" x14ac:dyDescent="0.3">
      <c r="A1630" t="s">
        <v>8219</v>
      </c>
      <c r="B1630">
        <v>114</v>
      </c>
    </row>
    <row r="1631" spans="1:2" x14ac:dyDescent="0.3">
      <c r="A1631" t="s">
        <v>8219</v>
      </c>
      <c r="B1631">
        <v>145</v>
      </c>
    </row>
    <row r="1632" spans="1:2" x14ac:dyDescent="0.3">
      <c r="A1632" t="s">
        <v>8219</v>
      </c>
      <c r="B1632">
        <v>119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51</v>
      </c>
    </row>
    <row r="1635" spans="1:2" x14ac:dyDescent="0.3">
      <c r="A1635" t="s">
        <v>8219</v>
      </c>
      <c r="B1635">
        <v>17</v>
      </c>
    </row>
    <row r="1636" spans="1:2" x14ac:dyDescent="0.3">
      <c r="A1636" t="s">
        <v>8219</v>
      </c>
      <c r="B1636">
        <v>11</v>
      </c>
    </row>
    <row r="1637" spans="1:2" x14ac:dyDescent="0.3">
      <c r="A1637" t="s">
        <v>8219</v>
      </c>
      <c r="B1637">
        <v>11</v>
      </c>
    </row>
    <row r="1638" spans="1:2" x14ac:dyDescent="0.3">
      <c r="A1638" t="s">
        <v>8219</v>
      </c>
      <c r="B1638">
        <v>35</v>
      </c>
    </row>
    <row r="1639" spans="1:2" x14ac:dyDescent="0.3">
      <c r="A1639" t="s">
        <v>8219</v>
      </c>
      <c r="B1639">
        <v>108</v>
      </c>
    </row>
    <row r="1640" spans="1:2" x14ac:dyDescent="0.3">
      <c r="A1640" t="s">
        <v>8219</v>
      </c>
      <c r="B1640">
        <v>93</v>
      </c>
    </row>
    <row r="1641" spans="1:2" x14ac:dyDescent="0.3">
      <c r="A1641" t="s">
        <v>8219</v>
      </c>
      <c r="B1641">
        <v>41</v>
      </c>
    </row>
    <row r="1642" spans="1:2" x14ac:dyDescent="0.3">
      <c r="A1642" t="s">
        <v>8219</v>
      </c>
      <c r="B1642">
        <v>447</v>
      </c>
    </row>
    <row r="1643" spans="1:2" x14ac:dyDescent="0.3">
      <c r="A1643" t="s">
        <v>8219</v>
      </c>
      <c r="B1643">
        <v>181</v>
      </c>
    </row>
    <row r="1644" spans="1:2" x14ac:dyDescent="0.3">
      <c r="A1644" t="s">
        <v>8219</v>
      </c>
      <c r="B1644">
        <v>147</v>
      </c>
    </row>
    <row r="1645" spans="1:2" x14ac:dyDescent="0.3">
      <c r="A1645" t="s">
        <v>8219</v>
      </c>
      <c r="B1645">
        <v>10</v>
      </c>
    </row>
    <row r="1646" spans="1:2" x14ac:dyDescent="0.3">
      <c r="A1646" t="s">
        <v>8219</v>
      </c>
      <c r="B1646">
        <v>40</v>
      </c>
    </row>
    <row r="1647" spans="1:2" x14ac:dyDescent="0.3">
      <c r="A1647" t="s">
        <v>8219</v>
      </c>
      <c r="B1647">
        <v>58</v>
      </c>
    </row>
    <row r="1648" spans="1:2" x14ac:dyDescent="0.3">
      <c r="A1648" t="s">
        <v>8219</v>
      </c>
      <c r="B1648">
        <v>36</v>
      </c>
    </row>
    <row r="1649" spans="1:2" x14ac:dyDescent="0.3">
      <c r="A1649" t="s">
        <v>8219</v>
      </c>
      <c r="B1649">
        <v>46</v>
      </c>
    </row>
    <row r="1650" spans="1:2" x14ac:dyDescent="0.3">
      <c r="A1650" t="s">
        <v>8219</v>
      </c>
      <c r="B1650">
        <v>34</v>
      </c>
    </row>
    <row r="1651" spans="1:2" x14ac:dyDescent="0.3">
      <c r="A1651" t="s">
        <v>8219</v>
      </c>
      <c r="B1651">
        <v>111</v>
      </c>
    </row>
    <row r="1652" spans="1:2" x14ac:dyDescent="0.3">
      <c r="A1652" t="s">
        <v>8219</v>
      </c>
      <c r="B1652">
        <v>271</v>
      </c>
    </row>
    <row r="1653" spans="1:2" x14ac:dyDescent="0.3">
      <c r="A1653" t="s">
        <v>8219</v>
      </c>
      <c r="B1653">
        <v>267</v>
      </c>
    </row>
    <row r="1654" spans="1:2" x14ac:dyDescent="0.3">
      <c r="A1654" t="s">
        <v>8219</v>
      </c>
      <c r="B1654">
        <v>134</v>
      </c>
    </row>
    <row r="1655" spans="1:2" x14ac:dyDescent="0.3">
      <c r="A1655" t="s">
        <v>8219</v>
      </c>
      <c r="B1655">
        <v>433</v>
      </c>
    </row>
    <row r="1656" spans="1:2" x14ac:dyDescent="0.3">
      <c r="A1656" t="s">
        <v>8219</v>
      </c>
      <c r="B1656">
        <v>82</v>
      </c>
    </row>
    <row r="1657" spans="1:2" x14ac:dyDescent="0.3">
      <c r="A1657" t="s">
        <v>8219</v>
      </c>
      <c r="B1657">
        <v>119</v>
      </c>
    </row>
    <row r="1658" spans="1:2" x14ac:dyDescent="0.3">
      <c r="A1658" t="s">
        <v>8219</v>
      </c>
      <c r="B1658">
        <v>36</v>
      </c>
    </row>
    <row r="1659" spans="1:2" x14ac:dyDescent="0.3">
      <c r="A1659" t="s">
        <v>8219</v>
      </c>
      <c r="B1659">
        <v>6</v>
      </c>
    </row>
    <row r="1660" spans="1:2" x14ac:dyDescent="0.3">
      <c r="A1660" t="s">
        <v>8219</v>
      </c>
      <c r="B1660">
        <v>30</v>
      </c>
    </row>
    <row r="1661" spans="1:2" x14ac:dyDescent="0.3">
      <c r="A1661" t="s">
        <v>8219</v>
      </c>
      <c r="B1661">
        <v>49</v>
      </c>
    </row>
    <row r="1662" spans="1:2" x14ac:dyDescent="0.3">
      <c r="A1662" t="s">
        <v>8219</v>
      </c>
      <c r="B1662">
        <v>74</v>
      </c>
    </row>
    <row r="1663" spans="1:2" x14ac:dyDescent="0.3">
      <c r="A1663" t="s">
        <v>8219</v>
      </c>
      <c r="B1663">
        <v>14</v>
      </c>
    </row>
    <row r="1664" spans="1:2" x14ac:dyDescent="0.3">
      <c r="A1664" t="s">
        <v>8219</v>
      </c>
      <c r="B1664">
        <v>443</v>
      </c>
    </row>
    <row r="1665" spans="1:2" x14ac:dyDescent="0.3">
      <c r="A1665" t="s">
        <v>8219</v>
      </c>
      <c r="B1665">
        <v>162</v>
      </c>
    </row>
    <row r="1666" spans="1:2" x14ac:dyDescent="0.3">
      <c r="A1666" t="s">
        <v>8219</v>
      </c>
      <c r="B1666">
        <v>63</v>
      </c>
    </row>
    <row r="1667" spans="1:2" x14ac:dyDescent="0.3">
      <c r="A1667" t="s">
        <v>8219</v>
      </c>
      <c r="B1667">
        <v>104</v>
      </c>
    </row>
    <row r="1668" spans="1:2" x14ac:dyDescent="0.3">
      <c r="A1668" t="s">
        <v>8219</v>
      </c>
      <c r="B1668">
        <v>57</v>
      </c>
    </row>
    <row r="1669" spans="1:2" x14ac:dyDescent="0.3">
      <c r="A1669" t="s">
        <v>8219</v>
      </c>
      <c r="B1669">
        <v>69</v>
      </c>
    </row>
    <row r="1670" spans="1:2" x14ac:dyDescent="0.3">
      <c r="A1670" t="s">
        <v>8219</v>
      </c>
      <c r="B1670">
        <v>75</v>
      </c>
    </row>
    <row r="1671" spans="1:2" x14ac:dyDescent="0.3">
      <c r="A1671" t="s">
        <v>8219</v>
      </c>
      <c r="B1671">
        <v>199</v>
      </c>
    </row>
    <row r="1672" spans="1:2" x14ac:dyDescent="0.3">
      <c r="A1672" t="s">
        <v>8219</v>
      </c>
      <c r="B1672">
        <v>61</v>
      </c>
    </row>
    <row r="1673" spans="1:2" x14ac:dyDescent="0.3">
      <c r="A1673" t="s">
        <v>8219</v>
      </c>
      <c r="B1673">
        <v>60</v>
      </c>
    </row>
    <row r="1674" spans="1:2" x14ac:dyDescent="0.3">
      <c r="A1674" t="s">
        <v>8219</v>
      </c>
      <c r="B1674">
        <v>25</v>
      </c>
    </row>
    <row r="1675" spans="1:2" x14ac:dyDescent="0.3">
      <c r="A1675" t="s">
        <v>8219</v>
      </c>
      <c r="B1675">
        <v>27</v>
      </c>
    </row>
    <row r="1676" spans="1:2" x14ac:dyDescent="0.3">
      <c r="A1676" t="s">
        <v>8219</v>
      </c>
      <c r="B1676">
        <v>27</v>
      </c>
    </row>
    <row r="1677" spans="1:2" x14ac:dyDescent="0.3">
      <c r="A1677" t="s">
        <v>8219</v>
      </c>
      <c r="B1677">
        <v>60</v>
      </c>
    </row>
    <row r="1678" spans="1:2" x14ac:dyDescent="0.3">
      <c r="A1678" t="s">
        <v>8219</v>
      </c>
      <c r="B1678">
        <v>208</v>
      </c>
    </row>
    <row r="1679" spans="1:2" x14ac:dyDescent="0.3">
      <c r="A1679" t="s">
        <v>8219</v>
      </c>
      <c r="B1679">
        <v>71</v>
      </c>
    </row>
    <row r="1680" spans="1:2" x14ac:dyDescent="0.3">
      <c r="A1680" t="s">
        <v>8219</v>
      </c>
      <c r="B1680">
        <v>120</v>
      </c>
    </row>
    <row r="1681" spans="1:2" x14ac:dyDescent="0.3">
      <c r="A1681" t="s">
        <v>8219</v>
      </c>
      <c r="B1681">
        <v>37</v>
      </c>
    </row>
    <row r="1682" spans="1:2" x14ac:dyDescent="0.3">
      <c r="A1682" t="s">
        <v>8219</v>
      </c>
      <c r="B1682">
        <v>78</v>
      </c>
    </row>
    <row r="1683" spans="1:2" x14ac:dyDescent="0.3">
      <c r="A1683" t="s">
        <v>8219</v>
      </c>
      <c r="B1683">
        <v>32</v>
      </c>
    </row>
    <row r="1684" spans="1:2" x14ac:dyDescent="0.3">
      <c r="A1684" t="s">
        <v>8219</v>
      </c>
      <c r="B1684">
        <v>80</v>
      </c>
    </row>
    <row r="1685" spans="1:2" x14ac:dyDescent="0.3">
      <c r="A1685" t="s">
        <v>8219</v>
      </c>
      <c r="B1685">
        <v>54</v>
      </c>
    </row>
    <row r="1686" spans="1:2" x14ac:dyDescent="0.3">
      <c r="A1686" t="s">
        <v>8219</v>
      </c>
      <c r="B1686">
        <v>29</v>
      </c>
    </row>
    <row r="1687" spans="1:2" x14ac:dyDescent="0.3">
      <c r="A1687" t="s">
        <v>8219</v>
      </c>
      <c r="B1687">
        <v>51</v>
      </c>
    </row>
    <row r="1688" spans="1:2" x14ac:dyDescent="0.3">
      <c r="A1688" t="s">
        <v>8219</v>
      </c>
      <c r="B1688">
        <v>56</v>
      </c>
    </row>
    <row r="1689" spans="1:2" x14ac:dyDescent="0.3">
      <c r="A1689" t="s">
        <v>8219</v>
      </c>
      <c r="B1689">
        <v>34</v>
      </c>
    </row>
    <row r="1690" spans="1:2" x14ac:dyDescent="0.3">
      <c r="A1690" t="s">
        <v>8219</v>
      </c>
      <c r="B1690">
        <v>77</v>
      </c>
    </row>
    <row r="1691" spans="1:2" x14ac:dyDescent="0.3">
      <c r="A1691" t="s">
        <v>8219</v>
      </c>
      <c r="B1691">
        <v>97</v>
      </c>
    </row>
    <row r="1692" spans="1:2" x14ac:dyDescent="0.3">
      <c r="A1692" t="s">
        <v>8219</v>
      </c>
      <c r="B1692">
        <v>78</v>
      </c>
    </row>
    <row r="1693" spans="1:2" x14ac:dyDescent="0.3">
      <c r="A1693" t="s">
        <v>8219</v>
      </c>
      <c r="B1693">
        <v>46</v>
      </c>
    </row>
    <row r="1694" spans="1:2" x14ac:dyDescent="0.3">
      <c r="A1694" t="s">
        <v>8219</v>
      </c>
      <c r="B1694">
        <v>337</v>
      </c>
    </row>
    <row r="1695" spans="1:2" x14ac:dyDescent="0.3">
      <c r="A1695" t="s">
        <v>8219</v>
      </c>
      <c r="B1695">
        <v>96</v>
      </c>
    </row>
    <row r="1696" spans="1:2" x14ac:dyDescent="0.3">
      <c r="A1696" t="s">
        <v>8219</v>
      </c>
      <c r="B1696">
        <v>237</v>
      </c>
    </row>
    <row r="1697" spans="1:2" x14ac:dyDescent="0.3">
      <c r="A1697" t="s">
        <v>8219</v>
      </c>
      <c r="B1697">
        <v>94</v>
      </c>
    </row>
    <row r="1698" spans="1:2" x14ac:dyDescent="0.3">
      <c r="A1698" t="s">
        <v>8219</v>
      </c>
      <c r="B1698">
        <v>62</v>
      </c>
    </row>
    <row r="1699" spans="1:2" x14ac:dyDescent="0.3">
      <c r="A1699" t="s">
        <v>8219</v>
      </c>
      <c r="B1699">
        <v>116</v>
      </c>
    </row>
    <row r="1700" spans="1:2" x14ac:dyDescent="0.3">
      <c r="A1700" t="s">
        <v>8219</v>
      </c>
      <c r="B1700">
        <v>83</v>
      </c>
    </row>
    <row r="1701" spans="1:2" x14ac:dyDescent="0.3">
      <c r="A1701" t="s">
        <v>8219</v>
      </c>
      <c r="B1701">
        <v>46</v>
      </c>
    </row>
    <row r="1702" spans="1:2" x14ac:dyDescent="0.3">
      <c r="A1702" t="s">
        <v>8219</v>
      </c>
      <c r="B1702">
        <v>36</v>
      </c>
    </row>
    <row r="1703" spans="1:2" x14ac:dyDescent="0.3">
      <c r="A1703" t="s">
        <v>8219</v>
      </c>
      <c r="B1703">
        <v>194</v>
      </c>
    </row>
    <row r="1704" spans="1:2" x14ac:dyDescent="0.3">
      <c r="A1704" t="s">
        <v>8219</v>
      </c>
      <c r="B1704">
        <v>183</v>
      </c>
    </row>
    <row r="1705" spans="1:2" x14ac:dyDescent="0.3">
      <c r="A1705" t="s">
        <v>8219</v>
      </c>
      <c r="B1705">
        <v>33</v>
      </c>
    </row>
    <row r="1706" spans="1:2" x14ac:dyDescent="0.3">
      <c r="A1706" t="s">
        <v>8219</v>
      </c>
      <c r="B1706">
        <v>43</v>
      </c>
    </row>
    <row r="1707" spans="1:2" x14ac:dyDescent="0.3">
      <c r="A1707" t="s">
        <v>8219</v>
      </c>
      <c r="B1707">
        <v>64</v>
      </c>
    </row>
    <row r="1708" spans="1:2" x14ac:dyDescent="0.3">
      <c r="A1708" t="s">
        <v>8219</v>
      </c>
      <c r="B1708">
        <v>23</v>
      </c>
    </row>
    <row r="1709" spans="1:2" x14ac:dyDescent="0.3">
      <c r="A1709" t="s">
        <v>8219</v>
      </c>
      <c r="B1709">
        <v>328</v>
      </c>
    </row>
    <row r="1710" spans="1:2" x14ac:dyDescent="0.3">
      <c r="A1710" t="s">
        <v>8219</v>
      </c>
      <c r="B1710">
        <v>59</v>
      </c>
    </row>
    <row r="1711" spans="1:2" x14ac:dyDescent="0.3">
      <c r="A1711" t="s">
        <v>8219</v>
      </c>
      <c r="B1711">
        <v>66</v>
      </c>
    </row>
    <row r="1712" spans="1:2" x14ac:dyDescent="0.3">
      <c r="A1712" t="s">
        <v>8219</v>
      </c>
      <c r="B1712">
        <v>27</v>
      </c>
    </row>
    <row r="1713" spans="1:2" x14ac:dyDescent="0.3">
      <c r="A1713" t="s">
        <v>8219</v>
      </c>
      <c r="B1713">
        <v>89</v>
      </c>
    </row>
    <row r="1714" spans="1:2" x14ac:dyDescent="0.3">
      <c r="A1714" t="s">
        <v>8219</v>
      </c>
      <c r="B1714">
        <v>101</v>
      </c>
    </row>
    <row r="1715" spans="1:2" x14ac:dyDescent="0.3">
      <c r="A1715" t="s">
        <v>8219</v>
      </c>
      <c r="B1715">
        <v>59</v>
      </c>
    </row>
    <row r="1716" spans="1:2" x14ac:dyDescent="0.3">
      <c r="A1716" t="s">
        <v>8219</v>
      </c>
      <c r="B1716">
        <v>28</v>
      </c>
    </row>
    <row r="1717" spans="1:2" x14ac:dyDescent="0.3">
      <c r="A1717" t="s">
        <v>8219</v>
      </c>
      <c r="B1717">
        <v>20</v>
      </c>
    </row>
    <row r="1718" spans="1:2" x14ac:dyDescent="0.3">
      <c r="A1718" t="s">
        <v>8219</v>
      </c>
      <c r="B1718">
        <v>3</v>
      </c>
    </row>
    <row r="1719" spans="1:2" x14ac:dyDescent="0.3">
      <c r="A1719" t="s">
        <v>8219</v>
      </c>
      <c r="B1719">
        <v>31</v>
      </c>
    </row>
    <row r="1720" spans="1:2" x14ac:dyDescent="0.3">
      <c r="A1720" t="s">
        <v>8219</v>
      </c>
      <c r="B1720">
        <v>13</v>
      </c>
    </row>
    <row r="1721" spans="1:2" x14ac:dyDescent="0.3">
      <c r="A1721" t="s">
        <v>8219</v>
      </c>
      <c r="B1721">
        <v>10</v>
      </c>
    </row>
    <row r="1722" spans="1:2" x14ac:dyDescent="0.3">
      <c r="A1722" t="s">
        <v>8219</v>
      </c>
      <c r="B1722">
        <v>23</v>
      </c>
    </row>
    <row r="1723" spans="1:2" x14ac:dyDescent="0.3">
      <c r="A1723" t="s">
        <v>8219</v>
      </c>
      <c r="B1723">
        <v>69</v>
      </c>
    </row>
    <row r="1724" spans="1:2" x14ac:dyDescent="0.3">
      <c r="A1724" t="s">
        <v>8219</v>
      </c>
      <c r="B1724">
        <v>183</v>
      </c>
    </row>
    <row r="1725" spans="1:2" x14ac:dyDescent="0.3">
      <c r="A1725" t="s">
        <v>8219</v>
      </c>
      <c r="B1725">
        <v>101</v>
      </c>
    </row>
    <row r="1726" spans="1:2" x14ac:dyDescent="0.3">
      <c r="A1726" t="s">
        <v>8219</v>
      </c>
      <c r="B1726">
        <v>199</v>
      </c>
    </row>
    <row r="1727" spans="1:2" x14ac:dyDescent="0.3">
      <c r="A1727" t="s">
        <v>8219</v>
      </c>
      <c r="B1727">
        <v>111</v>
      </c>
    </row>
    <row r="1728" spans="1:2" x14ac:dyDescent="0.3">
      <c r="A1728" t="s">
        <v>8219</v>
      </c>
      <c r="B1728">
        <v>42</v>
      </c>
    </row>
    <row r="1729" spans="1:2" x14ac:dyDescent="0.3">
      <c r="A1729" t="s">
        <v>8219</v>
      </c>
      <c r="B1729">
        <v>163</v>
      </c>
    </row>
    <row r="1730" spans="1:2" x14ac:dyDescent="0.3">
      <c r="A1730" t="s">
        <v>8219</v>
      </c>
      <c r="B1730">
        <v>21</v>
      </c>
    </row>
    <row r="1731" spans="1:2" x14ac:dyDescent="0.3">
      <c r="A1731" t="s">
        <v>8219</v>
      </c>
      <c r="B1731">
        <v>54</v>
      </c>
    </row>
    <row r="1732" spans="1:2" x14ac:dyDescent="0.3">
      <c r="A1732" t="s">
        <v>8219</v>
      </c>
      <c r="B1732">
        <v>22</v>
      </c>
    </row>
    <row r="1733" spans="1:2" x14ac:dyDescent="0.3">
      <c r="A1733" t="s">
        <v>8219</v>
      </c>
      <c r="B1733">
        <v>293</v>
      </c>
    </row>
    <row r="1734" spans="1:2" x14ac:dyDescent="0.3">
      <c r="A1734" t="s">
        <v>8219</v>
      </c>
      <c r="B1734">
        <v>52</v>
      </c>
    </row>
    <row r="1735" spans="1:2" x14ac:dyDescent="0.3">
      <c r="A1735" t="s">
        <v>8219</v>
      </c>
      <c r="B1735">
        <v>39</v>
      </c>
    </row>
    <row r="1736" spans="1:2" x14ac:dyDescent="0.3">
      <c r="A1736" t="s">
        <v>8219</v>
      </c>
      <c r="B1736">
        <v>97</v>
      </c>
    </row>
    <row r="1737" spans="1:2" x14ac:dyDescent="0.3">
      <c r="A1737" t="s">
        <v>8219</v>
      </c>
      <c r="B1737">
        <v>37</v>
      </c>
    </row>
    <row r="1738" spans="1:2" x14ac:dyDescent="0.3">
      <c r="A1738" t="s">
        <v>8219</v>
      </c>
      <c r="B1738">
        <v>26</v>
      </c>
    </row>
    <row r="1739" spans="1:2" x14ac:dyDescent="0.3">
      <c r="A1739" t="s">
        <v>8219</v>
      </c>
      <c r="B1739">
        <v>93</v>
      </c>
    </row>
    <row r="1740" spans="1:2" x14ac:dyDescent="0.3">
      <c r="A1740" t="s">
        <v>8219</v>
      </c>
      <c r="B1740">
        <v>62</v>
      </c>
    </row>
    <row r="1741" spans="1:2" x14ac:dyDescent="0.3">
      <c r="A1741" t="s">
        <v>8219</v>
      </c>
      <c r="B1741">
        <v>124</v>
      </c>
    </row>
    <row r="1742" spans="1:2" x14ac:dyDescent="0.3">
      <c r="A1742" t="s">
        <v>8219</v>
      </c>
      <c r="B1742">
        <v>19</v>
      </c>
    </row>
    <row r="1743" spans="1:2" x14ac:dyDescent="0.3">
      <c r="A1743" t="s">
        <v>8219</v>
      </c>
      <c r="B1743">
        <v>221</v>
      </c>
    </row>
    <row r="1744" spans="1:2" x14ac:dyDescent="0.3">
      <c r="A1744" t="s">
        <v>8219</v>
      </c>
      <c r="B1744">
        <v>94</v>
      </c>
    </row>
    <row r="1745" spans="1:2" x14ac:dyDescent="0.3">
      <c r="A1745" t="s">
        <v>8219</v>
      </c>
      <c r="B1745">
        <v>282</v>
      </c>
    </row>
    <row r="1746" spans="1:2" x14ac:dyDescent="0.3">
      <c r="A1746" t="s">
        <v>8219</v>
      </c>
      <c r="B1746">
        <v>48</v>
      </c>
    </row>
    <row r="1747" spans="1:2" x14ac:dyDescent="0.3">
      <c r="A1747" t="s">
        <v>8219</v>
      </c>
      <c r="B1747">
        <v>450</v>
      </c>
    </row>
    <row r="1748" spans="1:2" x14ac:dyDescent="0.3">
      <c r="A1748" t="s">
        <v>8219</v>
      </c>
      <c r="B1748">
        <v>1420</v>
      </c>
    </row>
    <row r="1749" spans="1:2" x14ac:dyDescent="0.3">
      <c r="A1749" t="s">
        <v>8219</v>
      </c>
      <c r="B1749">
        <v>85</v>
      </c>
    </row>
    <row r="1750" spans="1:2" x14ac:dyDescent="0.3">
      <c r="A1750" t="s">
        <v>8219</v>
      </c>
      <c r="B1750">
        <v>120</v>
      </c>
    </row>
    <row r="1751" spans="1:2" x14ac:dyDescent="0.3">
      <c r="A1751" t="s">
        <v>8219</v>
      </c>
      <c r="B1751">
        <v>108</v>
      </c>
    </row>
    <row r="1752" spans="1:2" x14ac:dyDescent="0.3">
      <c r="A1752" t="s">
        <v>8219</v>
      </c>
      <c r="B1752">
        <v>31</v>
      </c>
    </row>
    <row r="1753" spans="1:2" x14ac:dyDescent="0.3">
      <c r="A1753" t="s">
        <v>8219</v>
      </c>
      <c r="B1753">
        <v>70</v>
      </c>
    </row>
    <row r="1754" spans="1:2" x14ac:dyDescent="0.3">
      <c r="A1754" t="s">
        <v>8219</v>
      </c>
      <c r="B1754">
        <v>112</v>
      </c>
    </row>
    <row r="1755" spans="1:2" x14ac:dyDescent="0.3">
      <c r="A1755" t="s">
        <v>8219</v>
      </c>
      <c r="B1755">
        <v>21</v>
      </c>
    </row>
    <row r="1756" spans="1:2" x14ac:dyDescent="0.3">
      <c r="A1756" t="s">
        <v>8219</v>
      </c>
      <c r="B1756">
        <v>115</v>
      </c>
    </row>
    <row r="1757" spans="1:2" x14ac:dyDescent="0.3">
      <c r="A1757" t="s">
        <v>8219</v>
      </c>
      <c r="B1757">
        <v>71</v>
      </c>
    </row>
    <row r="1758" spans="1:2" x14ac:dyDescent="0.3">
      <c r="A1758" t="s">
        <v>8219</v>
      </c>
      <c r="B1758">
        <v>174</v>
      </c>
    </row>
    <row r="1759" spans="1:2" x14ac:dyDescent="0.3">
      <c r="A1759" t="s">
        <v>8219</v>
      </c>
      <c r="B1759">
        <v>34</v>
      </c>
    </row>
    <row r="1760" spans="1:2" x14ac:dyDescent="0.3">
      <c r="A1760" t="s">
        <v>8219</v>
      </c>
      <c r="B1760">
        <v>288</v>
      </c>
    </row>
    <row r="1761" spans="1:2" x14ac:dyDescent="0.3">
      <c r="A1761" t="s">
        <v>8219</v>
      </c>
      <c r="B1761">
        <v>17</v>
      </c>
    </row>
    <row r="1762" spans="1:2" x14ac:dyDescent="0.3">
      <c r="A1762" t="s">
        <v>8219</v>
      </c>
      <c r="B1762">
        <v>21</v>
      </c>
    </row>
    <row r="1763" spans="1:2" x14ac:dyDescent="0.3">
      <c r="A1763" t="s">
        <v>8219</v>
      </c>
      <c r="B1763">
        <v>184</v>
      </c>
    </row>
    <row r="1764" spans="1:2" x14ac:dyDescent="0.3">
      <c r="A1764" t="s">
        <v>8219</v>
      </c>
      <c r="B1764">
        <v>64</v>
      </c>
    </row>
    <row r="1765" spans="1:2" x14ac:dyDescent="0.3">
      <c r="A1765" t="s">
        <v>8219</v>
      </c>
      <c r="B1765">
        <v>285</v>
      </c>
    </row>
    <row r="1766" spans="1:2" x14ac:dyDescent="0.3">
      <c r="A1766" t="s">
        <v>8219</v>
      </c>
      <c r="B1766">
        <v>29</v>
      </c>
    </row>
    <row r="1767" spans="1:2" x14ac:dyDescent="0.3">
      <c r="A1767" t="s">
        <v>8219</v>
      </c>
      <c r="B1767">
        <v>32</v>
      </c>
    </row>
    <row r="1768" spans="1:2" x14ac:dyDescent="0.3">
      <c r="A1768" t="s">
        <v>8219</v>
      </c>
      <c r="B1768">
        <v>59</v>
      </c>
    </row>
    <row r="1769" spans="1:2" x14ac:dyDescent="0.3">
      <c r="A1769" t="s">
        <v>8219</v>
      </c>
      <c r="B1769">
        <v>23</v>
      </c>
    </row>
    <row r="1770" spans="1:2" x14ac:dyDescent="0.3">
      <c r="A1770" t="s">
        <v>8219</v>
      </c>
      <c r="B1770">
        <v>63</v>
      </c>
    </row>
    <row r="1771" spans="1:2" x14ac:dyDescent="0.3">
      <c r="A1771" t="s">
        <v>8219</v>
      </c>
      <c r="B1771">
        <v>216</v>
      </c>
    </row>
    <row r="1772" spans="1:2" x14ac:dyDescent="0.3">
      <c r="A1772" t="s">
        <v>8219</v>
      </c>
      <c r="B1772">
        <v>13</v>
      </c>
    </row>
    <row r="1773" spans="1:2" x14ac:dyDescent="0.3">
      <c r="A1773" t="s">
        <v>8219</v>
      </c>
      <c r="B1773">
        <v>524</v>
      </c>
    </row>
    <row r="1774" spans="1:2" x14ac:dyDescent="0.3">
      <c r="A1774" t="s">
        <v>8219</v>
      </c>
      <c r="B1774">
        <v>20</v>
      </c>
    </row>
    <row r="1775" spans="1:2" x14ac:dyDescent="0.3">
      <c r="A1775" t="s">
        <v>8219</v>
      </c>
      <c r="B1775">
        <v>34</v>
      </c>
    </row>
    <row r="1776" spans="1:2" x14ac:dyDescent="0.3">
      <c r="A1776" t="s">
        <v>8219</v>
      </c>
      <c r="B1776">
        <v>42</v>
      </c>
    </row>
    <row r="1777" spans="1:2" x14ac:dyDescent="0.3">
      <c r="A1777" t="s">
        <v>8219</v>
      </c>
      <c r="B1777">
        <v>87</v>
      </c>
    </row>
    <row r="1778" spans="1:2" x14ac:dyDescent="0.3">
      <c r="A1778" t="s">
        <v>8219</v>
      </c>
      <c r="B1778">
        <v>100</v>
      </c>
    </row>
    <row r="1779" spans="1:2" x14ac:dyDescent="0.3">
      <c r="A1779" t="s">
        <v>8219</v>
      </c>
      <c r="B1779">
        <v>19</v>
      </c>
    </row>
    <row r="1780" spans="1:2" x14ac:dyDescent="0.3">
      <c r="A1780" t="s">
        <v>8219</v>
      </c>
      <c r="B1780">
        <v>64</v>
      </c>
    </row>
    <row r="1781" spans="1:2" x14ac:dyDescent="0.3">
      <c r="A1781" t="s">
        <v>8219</v>
      </c>
      <c r="B1781">
        <v>67</v>
      </c>
    </row>
    <row r="1782" spans="1:2" x14ac:dyDescent="0.3">
      <c r="A1782" t="s">
        <v>8219</v>
      </c>
      <c r="B1782">
        <v>55</v>
      </c>
    </row>
    <row r="1783" spans="1:2" x14ac:dyDescent="0.3">
      <c r="A1783" t="s">
        <v>8219</v>
      </c>
      <c r="B1783">
        <v>99</v>
      </c>
    </row>
    <row r="1784" spans="1:2" x14ac:dyDescent="0.3">
      <c r="A1784" t="s">
        <v>8219</v>
      </c>
      <c r="B1784">
        <v>118</v>
      </c>
    </row>
    <row r="1785" spans="1:2" x14ac:dyDescent="0.3">
      <c r="A1785" t="s">
        <v>8219</v>
      </c>
      <c r="B1785">
        <v>68</v>
      </c>
    </row>
    <row r="1786" spans="1:2" x14ac:dyDescent="0.3">
      <c r="A1786" t="s">
        <v>8219</v>
      </c>
      <c r="B1786">
        <v>13</v>
      </c>
    </row>
    <row r="1787" spans="1:2" x14ac:dyDescent="0.3">
      <c r="A1787" t="s">
        <v>8219</v>
      </c>
      <c r="B1787">
        <v>69</v>
      </c>
    </row>
    <row r="1788" spans="1:2" x14ac:dyDescent="0.3">
      <c r="A1788" t="s">
        <v>8219</v>
      </c>
      <c r="B1788">
        <v>14</v>
      </c>
    </row>
    <row r="1789" spans="1:2" x14ac:dyDescent="0.3">
      <c r="A1789" t="s">
        <v>8219</v>
      </c>
      <c r="B1789">
        <v>26</v>
      </c>
    </row>
    <row r="1790" spans="1:2" x14ac:dyDescent="0.3">
      <c r="A1790" t="s">
        <v>8219</v>
      </c>
      <c r="B1790">
        <v>66</v>
      </c>
    </row>
    <row r="1791" spans="1:2" x14ac:dyDescent="0.3">
      <c r="A1791" t="s">
        <v>8219</v>
      </c>
      <c r="B1791">
        <v>37</v>
      </c>
    </row>
    <row r="1792" spans="1:2" x14ac:dyDescent="0.3">
      <c r="A1792" t="s">
        <v>8219</v>
      </c>
      <c r="B1792">
        <v>90</v>
      </c>
    </row>
    <row r="1793" spans="1:2" x14ac:dyDescent="0.3">
      <c r="A1793" t="s">
        <v>8219</v>
      </c>
      <c r="B1793">
        <v>25</v>
      </c>
    </row>
    <row r="1794" spans="1:2" x14ac:dyDescent="0.3">
      <c r="A1794" t="s">
        <v>8219</v>
      </c>
      <c r="B1794">
        <v>340</v>
      </c>
    </row>
    <row r="1795" spans="1:2" x14ac:dyDescent="0.3">
      <c r="A1795" t="s">
        <v>8219</v>
      </c>
      <c r="B1795">
        <v>115</v>
      </c>
    </row>
    <row r="1796" spans="1:2" x14ac:dyDescent="0.3">
      <c r="A1796" t="s">
        <v>8219</v>
      </c>
      <c r="B1796">
        <v>48</v>
      </c>
    </row>
    <row r="1797" spans="1:2" x14ac:dyDescent="0.3">
      <c r="A1797" t="s">
        <v>8219</v>
      </c>
      <c r="B1797">
        <v>89</v>
      </c>
    </row>
    <row r="1798" spans="1:2" x14ac:dyDescent="0.3">
      <c r="A1798" t="s">
        <v>8219</v>
      </c>
      <c r="B1798">
        <v>31</v>
      </c>
    </row>
    <row r="1799" spans="1:2" x14ac:dyDescent="0.3">
      <c r="A1799" t="s">
        <v>8219</v>
      </c>
      <c r="B1799">
        <v>159</v>
      </c>
    </row>
    <row r="1800" spans="1:2" x14ac:dyDescent="0.3">
      <c r="A1800" t="s">
        <v>8219</v>
      </c>
      <c r="B1800">
        <v>74</v>
      </c>
    </row>
    <row r="1801" spans="1:2" x14ac:dyDescent="0.3">
      <c r="A1801" t="s">
        <v>8219</v>
      </c>
      <c r="B1801">
        <v>122</v>
      </c>
    </row>
    <row r="1802" spans="1:2" x14ac:dyDescent="0.3">
      <c r="A1802" t="s">
        <v>8219</v>
      </c>
      <c r="B1802">
        <v>27</v>
      </c>
    </row>
    <row r="1803" spans="1:2" x14ac:dyDescent="0.3">
      <c r="A1803" t="s">
        <v>8219</v>
      </c>
      <c r="B1803">
        <v>40</v>
      </c>
    </row>
    <row r="1804" spans="1:2" x14ac:dyDescent="0.3">
      <c r="A1804" t="s">
        <v>8219</v>
      </c>
      <c r="B1804">
        <v>72</v>
      </c>
    </row>
    <row r="1805" spans="1:2" x14ac:dyDescent="0.3">
      <c r="A1805" t="s">
        <v>8219</v>
      </c>
      <c r="B1805">
        <v>14</v>
      </c>
    </row>
    <row r="1806" spans="1:2" x14ac:dyDescent="0.3">
      <c r="A1806" t="s">
        <v>8219</v>
      </c>
      <c r="B1806">
        <v>65</v>
      </c>
    </row>
    <row r="1807" spans="1:2" x14ac:dyDescent="0.3">
      <c r="A1807" t="s">
        <v>8219</v>
      </c>
      <c r="B1807">
        <v>298</v>
      </c>
    </row>
    <row r="1808" spans="1:2" x14ac:dyDescent="0.3">
      <c r="A1808" t="s">
        <v>8219</v>
      </c>
      <c r="B1808">
        <v>47</v>
      </c>
    </row>
    <row r="1809" spans="1:2" x14ac:dyDescent="0.3">
      <c r="A1809" t="s">
        <v>8219</v>
      </c>
      <c r="B1809">
        <v>10</v>
      </c>
    </row>
    <row r="1810" spans="1:2" x14ac:dyDescent="0.3">
      <c r="A1810" t="s">
        <v>8219</v>
      </c>
      <c r="B1810">
        <v>30</v>
      </c>
    </row>
    <row r="1811" spans="1:2" x14ac:dyDescent="0.3">
      <c r="A1811" t="s">
        <v>8219</v>
      </c>
      <c r="B1811">
        <v>78</v>
      </c>
    </row>
    <row r="1812" spans="1:2" x14ac:dyDescent="0.3">
      <c r="A1812" t="s">
        <v>8219</v>
      </c>
      <c r="B1812">
        <v>41</v>
      </c>
    </row>
    <row r="1813" spans="1:2" x14ac:dyDescent="0.3">
      <c r="A1813" t="s">
        <v>8219</v>
      </c>
      <c r="B1813">
        <v>14</v>
      </c>
    </row>
    <row r="1814" spans="1:2" x14ac:dyDescent="0.3">
      <c r="A1814" t="s">
        <v>8219</v>
      </c>
      <c r="B1814">
        <v>63</v>
      </c>
    </row>
    <row r="1815" spans="1:2" x14ac:dyDescent="0.3">
      <c r="A1815" t="s">
        <v>8219</v>
      </c>
      <c r="B1815">
        <v>47</v>
      </c>
    </row>
    <row r="1816" spans="1:2" x14ac:dyDescent="0.3">
      <c r="A1816" t="s">
        <v>8219</v>
      </c>
      <c r="B1816">
        <v>308</v>
      </c>
    </row>
    <row r="1817" spans="1:2" x14ac:dyDescent="0.3">
      <c r="A1817" t="s">
        <v>8219</v>
      </c>
      <c r="B1817">
        <v>15</v>
      </c>
    </row>
    <row r="1818" spans="1:2" x14ac:dyDescent="0.3">
      <c r="A1818" t="s">
        <v>8219</v>
      </c>
      <c r="B1818">
        <v>82</v>
      </c>
    </row>
    <row r="1819" spans="1:2" x14ac:dyDescent="0.3">
      <c r="A1819" t="s">
        <v>8219</v>
      </c>
      <c r="B1819">
        <v>43</v>
      </c>
    </row>
    <row r="1820" spans="1:2" x14ac:dyDescent="0.3">
      <c r="A1820" t="s">
        <v>8219</v>
      </c>
      <c r="B1820">
        <v>24</v>
      </c>
    </row>
    <row r="1821" spans="1:2" x14ac:dyDescent="0.3">
      <c r="A1821" t="s">
        <v>8219</v>
      </c>
      <c r="B1821">
        <v>74</v>
      </c>
    </row>
    <row r="1822" spans="1:2" x14ac:dyDescent="0.3">
      <c r="A1822" t="s">
        <v>8219</v>
      </c>
      <c r="B1822">
        <v>213</v>
      </c>
    </row>
    <row r="1823" spans="1:2" x14ac:dyDescent="0.3">
      <c r="A1823" t="s">
        <v>8219</v>
      </c>
      <c r="B1823">
        <v>22</v>
      </c>
    </row>
    <row r="1824" spans="1:2" x14ac:dyDescent="0.3">
      <c r="A1824" t="s">
        <v>8219</v>
      </c>
      <c r="B1824">
        <v>102</v>
      </c>
    </row>
    <row r="1825" spans="1:2" x14ac:dyDescent="0.3">
      <c r="A1825" t="s">
        <v>8219</v>
      </c>
      <c r="B1825">
        <v>57</v>
      </c>
    </row>
    <row r="1826" spans="1:2" x14ac:dyDescent="0.3">
      <c r="A1826" t="s">
        <v>8219</v>
      </c>
      <c r="B1826">
        <v>57</v>
      </c>
    </row>
    <row r="1827" spans="1:2" x14ac:dyDescent="0.3">
      <c r="A1827" t="s">
        <v>8219</v>
      </c>
      <c r="B1827">
        <v>226</v>
      </c>
    </row>
    <row r="1828" spans="1:2" x14ac:dyDescent="0.3">
      <c r="A1828" t="s">
        <v>8219</v>
      </c>
      <c r="B1828">
        <v>179</v>
      </c>
    </row>
    <row r="1829" spans="1:2" x14ac:dyDescent="0.3">
      <c r="A1829" t="s">
        <v>8219</v>
      </c>
      <c r="B1829">
        <v>23</v>
      </c>
    </row>
    <row r="1830" spans="1:2" x14ac:dyDescent="0.3">
      <c r="A1830" t="s">
        <v>8219</v>
      </c>
      <c r="B1830">
        <v>493</v>
      </c>
    </row>
    <row r="1831" spans="1:2" x14ac:dyDescent="0.3">
      <c r="A1831" t="s">
        <v>8219</v>
      </c>
      <c r="B1831">
        <v>19</v>
      </c>
    </row>
    <row r="1832" spans="1:2" x14ac:dyDescent="0.3">
      <c r="A1832" t="s">
        <v>8219</v>
      </c>
      <c r="B1832">
        <v>19</v>
      </c>
    </row>
    <row r="1833" spans="1:2" x14ac:dyDescent="0.3">
      <c r="A1833" t="s">
        <v>8219</v>
      </c>
      <c r="B1833">
        <v>70</v>
      </c>
    </row>
    <row r="1834" spans="1:2" x14ac:dyDescent="0.3">
      <c r="A1834" t="s">
        <v>8219</v>
      </c>
      <c r="B1834">
        <v>29</v>
      </c>
    </row>
    <row r="1835" spans="1:2" x14ac:dyDescent="0.3">
      <c r="A1835" t="s">
        <v>8219</v>
      </c>
      <c r="B1835">
        <v>26</v>
      </c>
    </row>
    <row r="1836" spans="1:2" x14ac:dyDescent="0.3">
      <c r="A1836" t="s">
        <v>8219</v>
      </c>
      <c r="B1836">
        <v>50</v>
      </c>
    </row>
    <row r="1837" spans="1:2" x14ac:dyDescent="0.3">
      <c r="A1837" t="s">
        <v>8219</v>
      </c>
      <c r="B1837">
        <v>49</v>
      </c>
    </row>
    <row r="1838" spans="1:2" x14ac:dyDescent="0.3">
      <c r="A1838" t="s">
        <v>8219</v>
      </c>
      <c r="B1838">
        <v>329</v>
      </c>
    </row>
    <row r="1839" spans="1:2" x14ac:dyDescent="0.3">
      <c r="A1839" t="s">
        <v>8219</v>
      </c>
      <c r="B1839">
        <v>40</v>
      </c>
    </row>
    <row r="1840" spans="1:2" x14ac:dyDescent="0.3">
      <c r="A1840" t="s">
        <v>8219</v>
      </c>
      <c r="B1840">
        <v>38</v>
      </c>
    </row>
    <row r="1841" spans="1:2" x14ac:dyDescent="0.3">
      <c r="A1841" t="s">
        <v>8219</v>
      </c>
      <c r="B1841">
        <v>6</v>
      </c>
    </row>
    <row r="1842" spans="1:2" x14ac:dyDescent="0.3">
      <c r="A1842" t="s">
        <v>8219</v>
      </c>
      <c r="B1842">
        <v>40</v>
      </c>
    </row>
    <row r="1843" spans="1:2" x14ac:dyDescent="0.3">
      <c r="A1843" t="s">
        <v>8219</v>
      </c>
      <c r="B1843">
        <v>26</v>
      </c>
    </row>
    <row r="1844" spans="1:2" x14ac:dyDescent="0.3">
      <c r="A1844" t="s">
        <v>8219</v>
      </c>
      <c r="B1844">
        <v>27</v>
      </c>
    </row>
    <row r="1845" spans="1:2" x14ac:dyDescent="0.3">
      <c r="A1845" t="s">
        <v>8219</v>
      </c>
      <c r="B1845">
        <v>139</v>
      </c>
    </row>
    <row r="1846" spans="1:2" x14ac:dyDescent="0.3">
      <c r="A1846" t="s">
        <v>8219</v>
      </c>
      <c r="B1846">
        <v>46</v>
      </c>
    </row>
    <row r="1847" spans="1:2" x14ac:dyDescent="0.3">
      <c r="A1847" t="s">
        <v>8219</v>
      </c>
      <c r="B1847">
        <v>26</v>
      </c>
    </row>
    <row r="1848" spans="1:2" x14ac:dyDescent="0.3">
      <c r="A1848" t="s">
        <v>8219</v>
      </c>
      <c r="B1848">
        <v>35</v>
      </c>
    </row>
    <row r="1849" spans="1:2" x14ac:dyDescent="0.3">
      <c r="A1849" t="s">
        <v>8219</v>
      </c>
      <c r="B1849">
        <v>20</v>
      </c>
    </row>
    <row r="1850" spans="1:2" x14ac:dyDescent="0.3">
      <c r="A1850" t="s">
        <v>8219</v>
      </c>
      <c r="B1850">
        <v>131</v>
      </c>
    </row>
    <row r="1851" spans="1:2" x14ac:dyDescent="0.3">
      <c r="A1851" t="s">
        <v>8219</v>
      </c>
      <c r="B1851">
        <v>72</v>
      </c>
    </row>
    <row r="1852" spans="1:2" x14ac:dyDescent="0.3">
      <c r="A1852" t="s">
        <v>8219</v>
      </c>
      <c r="B1852">
        <v>87</v>
      </c>
    </row>
    <row r="1853" spans="1:2" x14ac:dyDescent="0.3">
      <c r="A1853" t="s">
        <v>8219</v>
      </c>
      <c r="B1853">
        <v>57</v>
      </c>
    </row>
    <row r="1854" spans="1:2" x14ac:dyDescent="0.3">
      <c r="A1854" t="s">
        <v>8219</v>
      </c>
      <c r="B1854">
        <v>32</v>
      </c>
    </row>
    <row r="1855" spans="1:2" x14ac:dyDescent="0.3">
      <c r="A1855" t="s">
        <v>8219</v>
      </c>
      <c r="B1855">
        <v>28</v>
      </c>
    </row>
    <row r="1856" spans="1:2" x14ac:dyDescent="0.3">
      <c r="A1856" t="s">
        <v>8219</v>
      </c>
      <c r="B1856">
        <v>16</v>
      </c>
    </row>
    <row r="1857" spans="1:2" x14ac:dyDescent="0.3">
      <c r="A1857" t="s">
        <v>8219</v>
      </c>
      <c r="B1857">
        <v>90</v>
      </c>
    </row>
    <row r="1858" spans="1:2" x14ac:dyDescent="0.3">
      <c r="A1858" t="s">
        <v>8219</v>
      </c>
      <c r="B1858">
        <v>75</v>
      </c>
    </row>
    <row r="1859" spans="1:2" x14ac:dyDescent="0.3">
      <c r="A1859" t="s">
        <v>8219</v>
      </c>
      <c r="B1859">
        <v>26</v>
      </c>
    </row>
    <row r="1860" spans="1:2" x14ac:dyDescent="0.3">
      <c r="A1860" t="s">
        <v>8219</v>
      </c>
      <c r="B1860">
        <v>146</v>
      </c>
    </row>
    <row r="1861" spans="1:2" x14ac:dyDescent="0.3">
      <c r="A1861" t="s">
        <v>8219</v>
      </c>
      <c r="B1861">
        <v>102</v>
      </c>
    </row>
    <row r="1862" spans="1:2" x14ac:dyDescent="0.3">
      <c r="A1862" t="s">
        <v>8219</v>
      </c>
      <c r="B1862">
        <v>286</v>
      </c>
    </row>
    <row r="1863" spans="1:2" x14ac:dyDescent="0.3">
      <c r="A1863" t="s">
        <v>8219</v>
      </c>
      <c r="B1863">
        <v>94</v>
      </c>
    </row>
    <row r="1864" spans="1:2" x14ac:dyDescent="0.3">
      <c r="A1864" t="s">
        <v>8219</v>
      </c>
      <c r="B1864">
        <v>9</v>
      </c>
    </row>
    <row r="1865" spans="1:2" x14ac:dyDescent="0.3">
      <c r="A1865" t="s">
        <v>8219</v>
      </c>
      <c r="B1865">
        <v>134</v>
      </c>
    </row>
    <row r="1866" spans="1:2" x14ac:dyDescent="0.3">
      <c r="A1866" t="s">
        <v>8219</v>
      </c>
      <c r="B1866">
        <v>614</v>
      </c>
    </row>
    <row r="1867" spans="1:2" x14ac:dyDescent="0.3">
      <c r="A1867" t="s">
        <v>8219</v>
      </c>
      <c r="B1867">
        <v>53</v>
      </c>
    </row>
    <row r="1868" spans="1:2" x14ac:dyDescent="0.3">
      <c r="A1868" t="s">
        <v>8219</v>
      </c>
      <c r="B1868">
        <v>55</v>
      </c>
    </row>
    <row r="1869" spans="1:2" x14ac:dyDescent="0.3">
      <c r="A1869" t="s">
        <v>8219</v>
      </c>
      <c r="B1869">
        <v>120</v>
      </c>
    </row>
    <row r="1870" spans="1:2" x14ac:dyDescent="0.3">
      <c r="A1870" t="s">
        <v>8219</v>
      </c>
      <c r="B1870">
        <v>186</v>
      </c>
    </row>
    <row r="1871" spans="1:2" x14ac:dyDescent="0.3">
      <c r="A1871" t="s">
        <v>8219</v>
      </c>
      <c r="B1871">
        <v>33</v>
      </c>
    </row>
    <row r="1872" spans="1:2" x14ac:dyDescent="0.3">
      <c r="A1872" t="s">
        <v>8219</v>
      </c>
      <c r="B1872">
        <v>32</v>
      </c>
    </row>
    <row r="1873" spans="1:2" x14ac:dyDescent="0.3">
      <c r="A1873" t="s">
        <v>8219</v>
      </c>
      <c r="B1873">
        <v>38</v>
      </c>
    </row>
    <row r="1874" spans="1:2" x14ac:dyDescent="0.3">
      <c r="A1874" t="s">
        <v>8219</v>
      </c>
      <c r="B1874">
        <v>38</v>
      </c>
    </row>
    <row r="1875" spans="1:2" x14ac:dyDescent="0.3">
      <c r="A1875" t="s">
        <v>8219</v>
      </c>
      <c r="B1875">
        <v>52</v>
      </c>
    </row>
    <row r="1876" spans="1:2" x14ac:dyDescent="0.3">
      <c r="A1876" t="s">
        <v>8219</v>
      </c>
      <c r="B1876">
        <v>23</v>
      </c>
    </row>
    <row r="1877" spans="1:2" x14ac:dyDescent="0.3">
      <c r="A1877" t="s">
        <v>8219</v>
      </c>
      <c r="B1877">
        <v>7</v>
      </c>
    </row>
    <row r="1878" spans="1:2" x14ac:dyDescent="0.3">
      <c r="A1878" t="s">
        <v>8219</v>
      </c>
      <c r="B1878">
        <v>126</v>
      </c>
    </row>
    <row r="1879" spans="1:2" x14ac:dyDescent="0.3">
      <c r="A1879" t="s">
        <v>8219</v>
      </c>
      <c r="B1879">
        <v>340</v>
      </c>
    </row>
    <row r="1880" spans="1:2" x14ac:dyDescent="0.3">
      <c r="A1880" t="s">
        <v>8219</v>
      </c>
      <c r="B1880">
        <v>16</v>
      </c>
    </row>
    <row r="1881" spans="1:2" x14ac:dyDescent="0.3">
      <c r="A1881" t="s">
        <v>8219</v>
      </c>
      <c r="B1881">
        <v>167</v>
      </c>
    </row>
    <row r="1882" spans="1:2" x14ac:dyDescent="0.3">
      <c r="A1882" t="s">
        <v>8219</v>
      </c>
      <c r="B1882">
        <v>57</v>
      </c>
    </row>
    <row r="1883" spans="1:2" x14ac:dyDescent="0.3">
      <c r="A1883" t="s">
        <v>8219</v>
      </c>
      <c r="B1883">
        <v>19</v>
      </c>
    </row>
    <row r="1884" spans="1:2" x14ac:dyDescent="0.3">
      <c r="A1884" t="s">
        <v>8219</v>
      </c>
      <c r="B1884">
        <v>9</v>
      </c>
    </row>
    <row r="1885" spans="1:2" x14ac:dyDescent="0.3">
      <c r="A1885" t="s">
        <v>8219</v>
      </c>
      <c r="B1885">
        <v>69</v>
      </c>
    </row>
    <row r="1886" spans="1:2" x14ac:dyDescent="0.3">
      <c r="A1886" t="s">
        <v>8219</v>
      </c>
      <c r="B1886">
        <v>179</v>
      </c>
    </row>
    <row r="1887" spans="1:2" x14ac:dyDescent="0.3">
      <c r="A1887" t="s">
        <v>8219</v>
      </c>
      <c r="B1887">
        <v>108</v>
      </c>
    </row>
    <row r="1888" spans="1:2" x14ac:dyDescent="0.3">
      <c r="A1888" t="s">
        <v>8219</v>
      </c>
      <c r="B1888">
        <v>31</v>
      </c>
    </row>
    <row r="1889" spans="1:2" x14ac:dyDescent="0.3">
      <c r="A1889" t="s">
        <v>8219</v>
      </c>
      <c r="B1889">
        <v>17</v>
      </c>
    </row>
    <row r="1890" spans="1:2" x14ac:dyDescent="0.3">
      <c r="A1890" t="s">
        <v>8219</v>
      </c>
      <c r="B1890">
        <v>26</v>
      </c>
    </row>
    <row r="1891" spans="1:2" x14ac:dyDescent="0.3">
      <c r="A1891" t="s">
        <v>8219</v>
      </c>
      <c r="B1891">
        <v>24</v>
      </c>
    </row>
    <row r="1892" spans="1:2" x14ac:dyDescent="0.3">
      <c r="A1892" t="s">
        <v>8219</v>
      </c>
      <c r="B1892">
        <v>37</v>
      </c>
    </row>
    <row r="1893" spans="1:2" x14ac:dyDescent="0.3">
      <c r="A1893" t="s">
        <v>8219</v>
      </c>
      <c r="B1893">
        <v>98</v>
      </c>
    </row>
    <row r="1894" spans="1:2" x14ac:dyDescent="0.3">
      <c r="A1894" t="s">
        <v>8219</v>
      </c>
      <c r="B1894">
        <v>123</v>
      </c>
    </row>
    <row r="1895" spans="1:2" x14ac:dyDescent="0.3">
      <c r="A1895" t="s">
        <v>8219</v>
      </c>
      <c r="B1895">
        <v>69</v>
      </c>
    </row>
    <row r="1896" spans="1:2" x14ac:dyDescent="0.3">
      <c r="A1896" t="s">
        <v>8219</v>
      </c>
      <c r="B1896">
        <v>23</v>
      </c>
    </row>
    <row r="1897" spans="1:2" x14ac:dyDescent="0.3">
      <c r="A1897" t="s">
        <v>8219</v>
      </c>
      <c r="B1897">
        <v>17</v>
      </c>
    </row>
    <row r="1898" spans="1:2" x14ac:dyDescent="0.3">
      <c r="A1898" t="s">
        <v>8219</v>
      </c>
      <c r="B1898">
        <v>6</v>
      </c>
    </row>
    <row r="1899" spans="1:2" x14ac:dyDescent="0.3">
      <c r="A1899" t="s">
        <v>8219</v>
      </c>
      <c r="B1899">
        <v>54</v>
      </c>
    </row>
    <row r="1900" spans="1:2" x14ac:dyDescent="0.3">
      <c r="A1900" t="s">
        <v>8219</v>
      </c>
      <c r="B1900">
        <v>18</v>
      </c>
    </row>
    <row r="1901" spans="1:2" x14ac:dyDescent="0.3">
      <c r="A1901" t="s">
        <v>8219</v>
      </c>
      <c r="B1901">
        <v>77</v>
      </c>
    </row>
    <row r="1902" spans="1:2" x14ac:dyDescent="0.3">
      <c r="A1902" t="s">
        <v>8219</v>
      </c>
      <c r="B1902">
        <v>241</v>
      </c>
    </row>
    <row r="1903" spans="1:2" x14ac:dyDescent="0.3">
      <c r="A1903" t="s">
        <v>8219</v>
      </c>
      <c r="B1903">
        <v>405</v>
      </c>
    </row>
    <row r="1904" spans="1:2" x14ac:dyDescent="0.3">
      <c r="A1904" t="s">
        <v>8219</v>
      </c>
      <c r="B1904">
        <v>121</v>
      </c>
    </row>
    <row r="1905" spans="1:2" x14ac:dyDescent="0.3">
      <c r="A1905" t="s">
        <v>8219</v>
      </c>
      <c r="B1905">
        <v>91</v>
      </c>
    </row>
    <row r="1906" spans="1:2" x14ac:dyDescent="0.3">
      <c r="A1906" t="s">
        <v>8219</v>
      </c>
      <c r="B1906">
        <v>28</v>
      </c>
    </row>
    <row r="1907" spans="1:2" x14ac:dyDescent="0.3">
      <c r="A1907" t="s">
        <v>8219</v>
      </c>
      <c r="B1907">
        <v>39</v>
      </c>
    </row>
    <row r="1908" spans="1:2" x14ac:dyDescent="0.3">
      <c r="A1908" t="s">
        <v>8219</v>
      </c>
      <c r="B1908">
        <v>92</v>
      </c>
    </row>
    <row r="1909" spans="1:2" x14ac:dyDescent="0.3">
      <c r="A1909" t="s">
        <v>8219</v>
      </c>
      <c r="B1909">
        <v>31</v>
      </c>
    </row>
    <row r="1910" spans="1:2" x14ac:dyDescent="0.3">
      <c r="A1910" t="s">
        <v>8219</v>
      </c>
      <c r="B1910">
        <v>39</v>
      </c>
    </row>
    <row r="1911" spans="1:2" x14ac:dyDescent="0.3">
      <c r="A1911" t="s">
        <v>8219</v>
      </c>
      <c r="B1911">
        <v>38</v>
      </c>
    </row>
    <row r="1912" spans="1:2" x14ac:dyDescent="0.3">
      <c r="A1912" t="s">
        <v>8219</v>
      </c>
      <c r="B1912">
        <v>52</v>
      </c>
    </row>
    <row r="1913" spans="1:2" x14ac:dyDescent="0.3">
      <c r="A1913" t="s">
        <v>8219</v>
      </c>
      <c r="B1913">
        <v>36</v>
      </c>
    </row>
    <row r="1914" spans="1:2" x14ac:dyDescent="0.3">
      <c r="A1914" t="s">
        <v>8219</v>
      </c>
      <c r="B1914">
        <v>56</v>
      </c>
    </row>
    <row r="1915" spans="1:2" x14ac:dyDescent="0.3">
      <c r="A1915" t="s">
        <v>8219</v>
      </c>
      <c r="B1915">
        <v>47</v>
      </c>
    </row>
    <row r="1916" spans="1:2" x14ac:dyDescent="0.3">
      <c r="A1916" t="s">
        <v>8219</v>
      </c>
      <c r="B1916">
        <v>21</v>
      </c>
    </row>
    <row r="1917" spans="1:2" x14ac:dyDescent="0.3">
      <c r="A1917" t="s">
        <v>8219</v>
      </c>
      <c r="B1917">
        <v>41</v>
      </c>
    </row>
    <row r="1918" spans="1:2" x14ac:dyDescent="0.3">
      <c r="A1918" t="s">
        <v>8219</v>
      </c>
      <c r="B1918">
        <v>38</v>
      </c>
    </row>
    <row r="1919" spans="1:2" x14ac:dyDescent="0.3">
      <c r="A1919" t="s">
        <v>8219</v>
      </c>
      <c r="B1919">
        <v>104</v>
      </c>
    </row>
    <row r="1920" spans="1:2" x14ac:dyDescent="0.3">
      <c r="A1920" t="s">
        <v>8219</v>
      </c>
      <c r="B1920">
        <v>27</v>
      </c>
    </row>
    <row r="1921" spans="1:2" x14ac:dyDescent="0.3">
      <c r="A1921" t="s">
        <v>8219</v>
      </c>
      <c r="B1921">
        <v>41</v>
      </c>
    </row>
    <row r="1922" spans="1:2" x14ac:dyDescent="0.3">
      <c r="A1922" t="s">
        <v>8219</v>
      </c>
      <c r="B1922">
        <v>46</v>
      </c>
    </row>
    <row r="1923" spans="1:2" x14ac:dyDescent="0.3">
      <c r="A1923" t="s">
        <v>8219</v>
      </c>
      <c r="B1923">
        <v>88</v>
      </c>
    </row>
    <row r="1924" spans="1:2" x14ac:dyDescent="0.3">
      <c r="A1924" t="s">
        <v>8219</v>
      </c>
      <c r="B1924">
        <v>62</v>
      </c>
    </row>
    <row r="1925" spans="1:2" x14ac:dyDescent="0.3">
      <c r="A1925" t="s">
        <v>8219</v>
      </c>
      <c r="B1925">
        <v>92</v>
      </c>
    </row>
    <row r="1926" spans="1:2" x14ac:dyDescent="0.3">
      <c r="A1926" t="s">
        <v>8219</v>
      </c>
      <c r="B1926">
        <v>206</v>
      </c>
    </row>
    <row r="1927" spans="1:2" x14ac:dyDescent="0.3">
      <c r="A1927" t="s">
        <v>8219</v>
      </c>
      <c r="B1927">
        <v>81</v>
      </c>
    </row>
    <row r="1928" spans="1:2" x14ac:dyDescent="0.3">
      <c r="A1928" t="s">
        <v>8219</v>
      </c>
      <c r="B1928">
        <v>39</v>
      </c>
    </row>
    <row r="1929" spans="1:2" x14ac:dyDescent="0.3">
      <c r="A1929" t="s">
        <v>8219</v>
      </c>
      <c r="B1929">
        <v>151</v>
      </c>
    </row>
    <row r="1930" spans="1:2" x14ac:dyDescent="0.3">
      <c r="A1930" t="s">
        <v>8219</v>
      </c>
      <c r="B1930">
        <v>69</v>
      </c>
    </row>
    <row r="1931" spans="1:2" x14ac:dyDescent="0.3">
      <c r="A1931" t="s">
        <v>8219</v>
      </c>
      <c r="B1931">
        <v>62</v>
      </c>
    </row>
    <row r="1932" spans="1:2" x14ac:dyDescent="0.3">
      <c r="A1932" t="s">
        <v>8219</v>
      </c>
      <c r="B1932">
        <v>56</v>
      </c>
    </row>
    <row r="1933" spans="1:2" x14ac:dyDescent="0.3">
      <c r="A1933" t="s">
        <v>8219</v>
      </c>
      <c r="B1933">
        <v>62</v>
      </c>
    </row>
    <row r="1934" spans="1:2" x14ac:dyDescent="0.3">
      <c r="A1934" t="s">
        <v>8219</v>
      </c>
      <c r="B1934">
        <v>40</v>
      </c>
    </row>
    <row r="1935" spans="1:2" x14ac:dyDescent="0.3">
      <c r="A1935" t="s">
        <v>8219</v>
      </c>
      <c r="B1935">
        <v>48</v>
      </c>
    </row>
    <row r="1936" spans="1:2" x14ac:dyDescent="0.3">
      <c r="A1936" t="s">
        <v>8219</v>
      </c>
      <c r="B1936">
        <v>158</v>
      </c>
    </row>
    <row r="1937" spans="1:2" x14ac:dyDescent="0.3">
      <c r="A1937" t="s">
        <v>8219</v>
      </c>
      <c r="B1937">
        <v>150</v>
      </c>
    </row>
    <row r="1938" spans="1:2" x14ac:dyDescent="0.3">
      <c r="A1938" t="s">
        <v>8219</v>
      </c>
      <c r="B1938">
        <v>130</v>
      </c>
    </row>
    <row r="1939" spans="1:2" x14ac:dyDescent="0.3">
      <c r="A1939" t="s">
        <v>8219</v>
      </c>
      <c r="B1939">
        <v>59</v>
      </c>
    </row>
    <row r="1940" spans="1:2" x14ac:dyDescent="0.3">
      <c r="A1940" t="s">
        <v>8219</v>
      </c>
      <c r="B1940">
        <v>100</v>
      </c>
    </row>
    <row r="1941" spans="1:2" x14ac:dyDescent="0.3">
      <c r="A1941" t="s">
        <v>8219</v>
      </c>
      <c r="B1941">
        <v>57</v>
      </c>
    </row>
    <row r="1942" spans="1:2" x14ac:dyDescent="0.3">
      <c r="A1942" t="s">
        <v>8219</v>
      </c>
      <c r="B1942">
        <v>316</v>
      </c>
    </row>
    <row r="1943" spans="1:2" x14ac:dyDescent="0.3">
      <c r="A1943" t="s">
        <v>8219</v>
      </c>
      <c r="B1943">
        <v>71</v>
      </c>
    </row>
    <row r="1944" spans="1:2" x14ac:dyDescent="0.3">
      <c r="A1944" t="s">
        <v>8219</v>
      </c>
      <c r="B1944">
        <v>44</v>
      </c>
    </row>
    <row r="1945" spans="1:2" x14ac:dyDescent="0.3">
      <c r="A1945" t="s">
        <v>8219</v>
      </c>
      <c r="B1945">
        <v>40</v>
      </c>
    </row>
    <row r="1946" spans="1:2" x14ac:dyDescent="0.3">
      <c r="A1946" t="s">
        <v>8219</v>
      </c>
      <c r="B1946">
        <v>200</v>
      </c>
    </row>
    <row r="1947" spans="1:2" x14ac:dyDescent="0.3">
      <c r="A1947" t="s">
        <v>8219</v>
      </c>
      <c r="B1947">
        <v>68</v>
      </c>
    </row>
    <row r="1948" spans="1:2" x14ac:dyDescent="0.3">
      <c r="A1948" t="s">
        <v>8219</v>
      </c>
      <c r="B1948">
        <v>269</v>
      </c>
    </row>
    <row r="1949" spans="1:2" x14ac:dyDescent="0.3">
      <c r="A1949" t="s">
        <v>8219</v>
      </c>
      <c r="B1949">
        <v>33</v>
      </c>
    </row>
    <row r="1950" spans="1:2" x14ac:dyDescent="0.3">
      <c r="A1950" t="s">
        <v>8219</v>
      </c>
      <c r="B1950">
        <v>21</v>
      </c>
    </row>
    <row r="1951" spans="1:2" x14ac:dyDescent="0.3">
      <c r="A1951" t="s">
        <v>8219</v>
      </c>
      <c r="B1951">
        <v>13</v>
      </c>
    </row>
    <row r="1952" spans="1:2" x14ac:dyDescent="0.3">
      <c r="A1952" t="s">
        <v>8219</v>
      </c>
      <c r="B1952">
        <v>22</v>
      </c>
    </row>
    <row r="1953" spans="1:2" x14ac:dyDescent="0.3">
      <c r="A1953" t="s">
        <v>8219</v>
      </c>
      <c r="B1953">
        <v>20</v>
      </c>
    </row>
    <row r="1954" spans="1:2" x14ac:dyDescent="0.3">
      <c r="A1954" t="s">
        <v>8219</v>
      </c>
      <c r="B1954">
        <v>46</v>
      </c>
    </row>
    <row r="1955" spans="1:2" x14ac:dyDescent="0.3">
      <c r="A1955" t="s">
        <v>8219</v>
      </c>
      <c r="B1955">
        <v>7</v>
      </c>
    </row>
    <row r="1956" spans="1:2" x14ac:dyDescent="0.3">
      <c r="A1956" t="s">
        <v>8219</v>
      </c>
      <c r="B1956">
        <v>73</v>
      </c>
    </row>
    <row r="1957" spans="1:2" x14ac:dyDescent="0.3">
      <c r="A1957" t="s">
        <v>8219</v>
      </c>
      <c r="B1957">
        <v>41</v>
      </c>
    </row>
    <row r="1958" spans="1:2" x14ac:dyDescent="0.3">
      <c r="A1958" t="s">
        <v>8219</v>
      </c>
      <c r="B1958">
        <v>21</v>
      </c>
    </row>
    <row r="1959" spans="1:2" x14ac:dyDescent="0.3">
      <c r="A1959" t="s">
        <v>8219</v>
      </c>
      <c r="B1959">
        <v>196</v>
      </c>
    </row>
    <row r="1960" spans="1:2" x14ac:dyDescent="0.3">
      <c r="A1960" t="s">
        <v>8219</v>
      </c>
      <c r="B1960">
        <v>113</v>
      </c>
    </row>
    <row r="1961" spans="1:2" x14ac:dyDescent="0.3">
      <c r="A1961" t="s">
        <v>8219</v>
      </c>
      <c r="B1961">
        <v>35</v>
      </c>
    </row>
    <row r="1962" spans="1:2" x14ac:dyDescent="0.3">
      <c r="A1962" t="s">
        <v>8219</v>
      </c>
      <c r="B1962">
        <v>44</v>
      </c>
    </row>
    <row r="1963" spans="1:2" x14ac:dyDescent="0.3">
      <c r="A1963" t="s">
        <v>8219</v>
      </c>
      <c r="B1963">
        <v>141</v>
      </c>
    </row>
    <row r="1964" spans="1:2" x14ac:dyDescent="0.3">
      <c r="A1964" t="s">
        <v>8219</v>
      </c>
      <c r="B1964">
        <v>77</v>
      </c>
    </row>
    <row r="1965" spans="1:2" x14ac:dyDescent="0.3">
      <c r="A1965" t="s">
        <v>8219</v>
      </c>
      <c r="B1965">
        <v>42</v>
      </c>
    </row>
    <row r="1966" spans="1:2" x14ac:dyDescent="0.3">
      <c r="A1966" t="s">
        <v>8219</v>
      </c>
      <c r="B1966">
        <v>36</v>
      </c>
    </row>
    <row r="1967" spans="1:2" x14ac:dyDescent="0.3">
      <c r="A1967" t="s">
        <v>8219</v>
      </c>
      <c r="B1967">
        <v>20</v>
      </c>
    </row>
    <row r="1968" spans="1:2" x14ac:dyDescent="0.3">
      <c r="A1968" t="s">
        <v>8219</v>
      </c>
      <c r="B1968">
        <v>70</v>
      </c>
    </row>
    <row r="1969" spans="1:2" x14ac:dyDescent="0.3">
      <c r="A1969" t="s">
        <v>8219</v>
      </c>
      <c r="B1969">
        <v>96</v>
      </c>
    </row>
    <row r="1970" spans="1:2" x14ac:dyDescent="0.3">
      <c r="A1970" t="s">
        <v>8219</v>
      </c>
      <c r="B1970">
        <v>69</v>
      </c>
    </row>
    <row r="1971" spans="1:2" x14ac:dyDescent="0.3">
      <c r="A1971" t="s">
        <v>8219</v>
      </c>
      <c r="B1971">
        <v>20</v>
      </c>
    </row>
    <row r="1972" spans="1:2" x14ac:dyDescent="0.3">
      <c r="A1972" t="s">
        <v>8219</v>
      </c>
      <c r="B1972">
        <v>142</v>
      </c>
    </row>
    <row r="1973" spans="1:2" x14ac:dyDescent="0.3">
      <c r="A1973" t="s">
        <v>8219</v>
      </c>
      <c r="B1973">
        <v>104</v>
      </c>
    </row>
    <row r="1974" spans="1:2" x14ac:dyDescent="0.3">
      <c r="A1974" t="s">
        <v>8219</v>
      </c>
      <c r="B1974">
        <v>23</v>
      </c>
    </row>
    <row r="1975" spans="1:2" x14ac:dyDescent="0.3">
      <c r="A1975" t="s">
        <v>8219</v>
      </c>
      <c r="B1975">
        <v>193</v>
      </c>
    </row>
    <row r="1976" spans="1:2" x14ac:dyDescent="0.3">
      <c r="A1976" t="s">
        <v>8219</v>
      </c>
      <c r="B1976">
        <v>154</v>
      </c>
    </row>
    <row r="1977" spans="1:2" x14ac:dyDescent="0.3">
      <c r="A1977" t="s">
        <v>8219</v>
      </c>
      <c r="B1977">
        <v>30</v>
      </c>
    </row>
    <row r="1978" spans="1:2" x14ac:dyDescent="0.3">
      <c r="A1978" t="s">
        <v>8219</v>
      </c>
      <c r="B1978">
        <v>110</v>
      </c>
    </row>
    <row r="1979" spans="1:2" x14ac:dyDescent="0.3">
      <c r="A1979" t="s">
        <v>8219</v>
      </c>
      <c r="B1979">
        <v>19</v>
      </c>
    </row>
    <row r="1980" spans="1:2" x14ac:dyDescent="0.3">
      <c r="A1980" t="s">
        <v>8219</v>
      </c>
      <c r="B1980">
        <v>81</v>
      </c>
    </row>
    <row r="1981" spans="1:2" x14ac:dyDescent="0.3">
      <c r="A1981" t="s">
        <v>8219</v>
      </c>
      <c r="B1981">
        <v>30</v>
      </c>
    </row>
    <row r="1982" spans="1:2" x14ac:dyDescent="0.3">
      <c r="A1982" t="s">
        <v>8219</v>
      </c>
      <c r="B1982">
        <v>34</v>
      </c>
    </row>
    <row r="1983" spans="1:2" x14ac:dyDescent="0.3">
      <c r="A1983" t="s">
        <v>8219</v>
      </c>
      <c r="B1983">
        <v>21</v>
      </c>
    </row>
    <row r="1984" spans="1:2" x14ac:dyDescent="0.3">
      <c r="A1984" t="s">
        <v>8219</v>
      </c>
      <c r="B1984">
        <v>15</v>
      </c>
    </row>
    <row r="1985" spans="1:2" x14ac:dyDescent="0.3">
      <c r="A1985" t="s">
        <v>8219</v>
      </c>
      <c r="B1985">
        <v>105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17</v>
      </c>
    </row>
    <row r="1988" spans="1:2" x14ac:dyDescent="0.3">
      <c r="A1988" t="s">
        <v>8219</v>
      </c>
      <c r="B1988">
        <v>33</v>
      </c>
    </row>
    <row r="1989" spans="1:2" x14ac:dyDescent="0.3">
      <c r="A1989" t="s">
        <v>8219</v>
      </c>
      <c r="B1989">
        <v>11</v>
      </c>
    </row>
    <row r="1990" spans="1:2" x14ac:dyDescent="0.3">
      <c r="A1990" t="s">
        <v>8219</v>
      </c>
      <c r="B1990">
        <v>19</v>
      </c>
    </row>
    <row r="1991" spans="1:2" x14ac:dyDescent="0.3">
      <c r="A1991" t="s">
        <v>8219</v>
      </c>
      <c r="B1991">
        <v>27</v>
      </c>
    </row>
    <row r="1992" spans="1:2" x14ac:dyDescent="0.3">
      <c r="A1992" t="s">
        <v>8219</v>
      </c>
      <c r="B1992">
        <v>32</v>
      </c>
    </row>
    <row r="1993" spans="1:2" x14ac:dyDescent="0.3">
      <c r="A1993" t="s">
        <v>8219</v>
      </c>
      <c r="B1993">
        <v>27</v>
      </c>
    </row>
    <row r="1994" spans="1:2" x14ac:dyDescent="0.3">
      <c r="A1994" t="s">
        <v>8219</v>
      </c>
      <c r="B1994">
        <v>41</v>
      </c>
    </row>
    <row r="1995" spans="1:2" x14ac:dyDescent="0.3">
      <c r="A1995" t="s">
        <v>8219</v>
      </c>
      <c r="B1995">
        <v>50</v>
      </c>
    </row>
    <row r="1996" spans="1:2" x14ac:dyDescent="0.3">
      <c r="A1996" t="s">
        <v>8219</v>
      </c>
      <c r="B1996">
        <v>28</v>
      </c>
    </row>
    <row r="1997" spans="1:2" x14ac:dyDescent="0.3">
      <c r="A1997" t="s">
        <v>8219</v>
      </c>
      <c r="B1997">
        <v>108</v>
      </c>
    </row>
    <row r="1998" spans="1:2" x14ac:dyDescent="0.3">
      <c r="A1998" t="s">
        <v>8219</v>
      </c>
      <c r="B1998">
        <v>49</v>
      </c>
    </row>
    <row r="1999" spans="1:2" x14ac:dyDescent="0.3">
      <c r="A1999" t="s">
        <v>8219</v>
      </c>
      <c r="B1999">
        <v>20</v>
      </c>
    </row>
    <row r="2000" spans="1:2" x14ac:dyDescent="0.3">
      <c r="A2000" t="s">
        <v>8219</v>
      </c>
      <c r="B2000">
        <v>61</v>
      </c>
    </row>
    <row r="2001" spans="1:2" x14ac:dyDescent="0.3">
      <c r="A2001" t="s">
        <v>8219</v>
      </c>
      <c r="B2001">
        <v>28</v>
      </c>
    </row>
    <row r="2002" spans="1:2" x14ac:dyDescent="0.3">
      <c r="A2002" t="s">
        <v>8219</v>
      </c>
      <c r="B2002">
        <v>60</v>
      </c>
    </row>
    <row r="2003" spans="1:2" x14ac:dyDescent="0.3">
      <c r="A2003" t="s">
        <v>8219</v>
      </c>
      <c r="B2003">
        <v>73</v>
      </c>
    </row>
    <row r="2004" spans="1:2" x14ac:dyDescent="0.3">
      <c r="A2004" t="s">
        <v>8219</v>
      </c>
      <c r="B2004">
        <v>99</v>
      </c>
    </row>
    <row r="2005" spans="1:2" x14ac:dyDescent="0.3">
      <c r="A2005" t="s">
        <v>8219</v>
      </c>
      <c r="B2005">
        <v>67</v>
      </c>
    </row>
    <row r="2006" spans="1:2" x14ac:dyDescent="0.3">
      <c r="A2006" t="s">
        <v>8219</v>
      </c>
      <c r="B2006">
        <v>85</v>
      </c>
    </row>
    <row r="2007" spans="1:2" x14ac:dyDescent="0.3">
      <c r="A2007" t="s">
        <v>8219</v>
      </c>
      <c r="B2007">
        <v>61</v>
      </c>
    </row>
    <row r="2008" spans="1:2" x14ac:dyDescent="0.3">
      <c r="A2008" t="s">
        <v>8219</v>
      </c>
      <c r="B2008">
        <v>8</v>
      </c>
    </row>
    <row r="2009" spans="1:2" x14ac:dyDescent="0.3">
      <c r="A2009" t="s">
        <v>8219</v>
      </c>
      <c r="B2009">
        <v>34</v>
      </c>
    </row>
    <row r="2010" spans="1:2" x14ac:dyDescent="0.3">
      <c r="A2010" t="s">
        <v>8219</v>
      </c>
      <c r="B2010">
        <v>16</v>
      </c>
    </row>
    <row r="2011" spans="1:2" x14ac:dyDescent="0.3">
      <c r="A2011" t="s">
        <v>8219</v>
      </c>
      <c r="B2011">
        <v>115</v>
      </c>
    </row>
    <row r="2012" spans="1:2" x14ac:dyDescent="0.3">
      <c r="A2012" t="s">
        <v>8219</v>
      </c>
      <c r="B2012">
        <v>73</v>
      </c>
    </row>
    <row r="2013" spans="1:2" x14ac:dyDescent="0.3">
      <c r="A2013" t="s">
        <v>8219</v>
      </c>
      <c r="B2013">
        <v>97</v>
      </c>
    </row>
    <row r="2014" spans="1:2" x14ac:dyDescent="0.3">
      <c r="A2014" t="s">
        <v>8219</v>
      </c>
      <c r="B2014">
        <v>325</v>
      </c>
    </row>
    <row r="2015" spans="1:2" x14ac:dyDescent="0.3">
      <c r="A2015" t="s">
        <v>8219</v>
      </c>
      <c r="B2015">
        <v>218</v>
      </c>
    </row>
    <row r="2016" spans="1:2" x14ac:dyDescent="0.3">
      <c r="A2016" t="s">
        <v>8219</v>
      </c>
      <c r="B2016">
        <v>134</v>
      </c>
    </row>
    <row r="2017" spans="1:2" x14ac:dyDescent="0.3">
      <c r="A2017" t="s">
        <v>8219</v>
      </c>
      <c r="B2017">
        <v>71</v>
      </c>
    </row>
    <row r="2018" spans="1:2" x14ac:dyDescent="0.3">
      <c r="A2018" t="s">
        <v>8219</v>
      </c>
      <c r="B2018">
        <v>140</v>
      </c>
    </row>
    <row r="2019" spans="1:2" x14ac:dyDescent="0.3">
      <c r="A2019" t="s">
        <v>8219</v>
      </c>
      <c r="B2019">
        <v>38</v>
      </c>
    </row>
    <row r="2020" spans="1:2" x14ac:dyDescent="0.3">
      <c r="A2020" t="s">
        <v>8219</v>
      </c>
      <c r="B2020">
        <v>48</v>
      </c>
    </row>
    <row r="2021" spans="1:2" x14ac:dyDescent="0.3">
      <c r="A2021" t="s">
        <v>8219</v>
      </c>
      <c r="B2021">
        <v>39</v>
      </c>
    </row>
    <row r="2022" spans="1:2" x14ac:dyDescent="0.3">
      <c r="A2022" t="s">
        <v>8219</v>
      </c>
      <c r="B2022">
        <v>8</v>
      </c>
    </row>
    <row r="2023" spans="1:2" x14ac:dyDescent="0.3">
      <c r="A2023" t="s">
        <v>8219</v>
      </c>
      <c r="B2023">
        <v>32</v>
      </c>
    </row>
    <row r="2024" spans="1:2" x14ac:dyDescent="0.3">
      <c r="A2024" t="s">
        <v>8219</v>
      </c>
      <c r="B2024">
        <v>80</v>
      </c>
    </row>
    <row r="2025" spans="1:2" x14ac:dyDescent="0.3">
      <c r="A2025" t="s">
        <v>8219</v>
      </c>
      <c r="B2025">
        <v>63</v>
      </c>
    </row>
    <row r="2026" spans="1:2" x14ac:dyDescent="0.3">
      <c r="A2026" t="s">
        <v>8219</v>
      </c>
      <c r="B2026">
        <v>75</v>
      </c>
    </row>
    <row r="2027" spans="1:2" x14ac:dyDescent="0.3">
      <c r="A2027" t="s">
        <v>8219</v>
      </c>
      <c r="B2027">
        <v>91</v>
      </c>
    </row>
    <row r="2028" spans="1:2" x14ac:dyDescent="0.3">
      <c r="A2028" t="s">
        <v>8219</v>
      </c>
      <c r="B2028">
        <v>22</v>
      </c>
    </row>
    <row r="2029" spans="1:2" x14ac:dyDescent="0.3">
      <c r="A2029" t="s">
        <v>8219</v>
      </c>
      <c r="B2029">
        <v>79</v>
      </c>
    </row>
    <row r="2030" spans="1:2" x14ac:dyDescent="0.3">
      <c r="A2030" t="s">
        <v>8219</v>
      </c>
      <c r="B2030">
        <v>10</v>
      </c>
    </row>
    <row r="2031" spans="1:2" x14ac:dyDescent="0.3">
      <c r="A2031" t="s">
        <v>8219</v>
      </c>
      <c r="B2031">
        <v>12</v>
      </c>
    </row>
    <row r="2032" spans="1:2" x14ac:dyDescent="0.3">
      <c r="A2032" t="s">
        <v>8219</v>
      </c>
      <c r="B2032">
        <v>108</v>
      </c>
    </row>
    <row r="2033" spans="1:2" x14ac:dyDescent="0.3">
      <c r="A2033" t="s">
        <v>8219</v>
      </c>
      <c r="B2033">
        <v>92</v>
      </c>
    </row>
    <row r="2034" spans="1:2" x14ac:dyDescent="0.3">
      <c r="A2034" t="s">
        <v>8219</v>
      </c>
      <c r="B2034">
        <v>207</v>
      </c>
    </row>
    <row r="2035" spans="1:2" x14ac:dyDescent="0.3">
      <c r="A2035" t="s">
        <v>8219</v>
      </c>
      <c r="B2035">
        <v>71</v>
      </c>
    </row>
    <row r="2036" spans="1:2" x14ac:dyDescent="0.3">
      <c r="A2036" t="s">
        <v>8219</v>
      </c>
      <c r="B2036">
        <v>30</v>
      </c>
    </row>
    <row r="2037" spans="1:2" x14ac:dyDescent="0.3">
      <c r="A2037" t="s">
        <v>8219</v>
      </c>
      <c r="B2037">
        <v>14</v>
      </c>
    </row>
    <row r="2038" spans="1:2" x14ac:dyDescent="0.3">
      <c r="A2038" t="s">
        <v>8219</v>
      </c>
      <c r="B2038">
        <v>59</v>
      </c>
    </row>
    <row r="2039" spans="1:2" x14ac:dyDescent="0.3">
      <c r="A2039" t="s">
        <v>8219</v>
      </c>
      <c r="B2039">
        <v>44</v>
      </c>
    </row>
    <row r="2040" spans="1:2" x14ac:dyDescent="0.3">
      <c r="A2040" t="s">
        <v>8219</v>
      </c>
      <c r="B2040">
        <v>52</v>
      </c>
    </row>
    <row r="2041" spans="1:2" x14ac:dyDescent="0.3">
      <c r="A2041" t="s">
        <v>8219</v>
      </c>
      <c r="B2041">
        <v>89</v>
      </c>
    </row>
    <row r="2042" spans="1:2" x14ac:dyDescent="0.3">
      <c r="A2042" t="s">
        <v>8219</v>
      </c>
      <c r="B2042">
        <v>25</v>
      </c>
    </row>
    <row r="2043" spans="1:2" x14ac:dyDescent="0.3">
      <c r="A2043" t="s">
        <v>8219</v>
      </c>
      <c r="B2043">
        <v>69</v>
      </c>
    </row>
    <row r="2044" spans="1:2" x14ac:dyDescent="0.3">
      <c r="A2044" t="s">
        <v>8219</v>
      </c>
      <c r="B2044">
        <v>70</v>
      </c>
    </row>
    <row r="2045" spans="1:2" x14ac:dyDescent="0.3">
      <c r="A2045" t="s">
        <v>8219</v>
      </c>
      <c r="B2045">
        <v>8</v>
      </c>
    </row>
    <row r="2046" spans="1:2" x14ac:dyDescent="0.3">
      <c r="A2046" t="s">
        <v>8219</v>
      </c>
      <c r="B2046">
        <v>17</v>
      </c>
    </row>
    <row r="2047" spans="1:2" x14ac:dyDescent="0.3">
      <c r="A2047" t="s">
        <v>8219</v>
      </c>
      <c r="B2047">
        <v>25</v>
      </c>
    </row>
    <row r="2048" spans="1:2" x14ac:dyDescent="0.3">
      <c r="A2048" t="s">
        <v>8219</v>
      </c>
      <c r="B2048">
        <v>13</v>
      </c>
    </row>
    <row r="2049" spans="1:2" x14ac:dyDescent="0.3">
      <c r="A2049" t="s">
        <v>8219</v>
      </c>
      <c r="B2049">
        <v>32</v>
      </c>
    </row>
    <row r="2050" spans="1:2" x14ac:dyDescent="0.3">
      <c r="A2050" t="s">
        <v>8219</v>
      </c>
      <c r="B2050">
        <v>48</v>
      </c>
    </row>
    <row r="2051" spans="1:2" x14ac:dyDescent="0.3">
      <c r="A2051" t="s">
        <v>8219</v>
      </c>
      <c r="B2051">
        <v>43</v>
      </c>
    </row>
    <row r="2052" spans="1:2" x14ac:dyDescent="0.3">
      <c r="A2052" t="s">
        <v>8219</v>
      </c>
      <c r="B2052">
        <v>28</v>
      </c>
    </row>
    <row r="2053" spans="1:2" x14ac:dyDescent="0.3">
      <c r="A2053" t="s">
        <v>8219</v>
      </c>
      <c r="B2053">
        <v>33</v>
      </c>
    </row>
    <row r="2054" spans="1:2" x14ac:dyDescent="0.3">
      <c r="A2054" t="s">
        <v>8219</v>
      </c>
      <c r="B2054">
        <v>33</v>
      </c>
    </row>
    <row r="2055" spans="1:2" x14ac:dyDescent="0.3">
      <c r="A2055" t="s">
        <v>8219</v>
      </c>
      <c r="B2055">
        <v>113</v>
      </c>
    </row>
    <row r="2056" spans="1:2" x14ac:dyDescent="0.3">
      <c r="A2056" t="s">
        <v>8219</v>
      </c>
      <c r="B2056">
        <v>38</v>
      </c>
    </row>
    <row r="2057" spans="1:2" x14ac:dyDescent="0.3">
      <c r="A2057" t="s">
        <v>8219</v>
      </c>
      <c r="B2057">
        <v>57</v>
      </c>
    </row>
    <row r="2058" spans="1:2" x14ac:dyDescent="0.3">
      <c r="A2058" t="s">
        <v>8219</v>
      </c>
      <c r="B2058">
        <v>47</v>
      </c>
    </row>
    <row r="2059" spans="1:2" x14ac:dyDescent="0.3">
      <c r="A2059" t="s">
        <v>8219</v>
      </c>
      <c r="B2059">
        <v>119</v>
      </c>
    </row>
    <row r="2060" spans="1:2" x14ac:dyDescent="0.3">
      <c r="A2060" t="s">
        <v>8219</v>
      </c>
      <c r="B2060">
        <v>21</v>
      </c>
    </row>
    <row r="2061" spans="1:2" x14ac:dyDescent="0.3">
      <c r="A2061" t="s">
        <v>8219</v>
      </c>
      <c r="B2061">
        <v>25</v>
      </c>
    </row>
    <row r="2062" spans="1:2" x14ac:dyDescent="0.3">
      <c r="A2062" t="s">
        <v>8219</v>
      </c>
      <c r="B2062">
        <v>25</v>
      </c>
    </row>
    <row r="2063" spans="1:2" x14ac:dyDescent="0.3">
      <c r="A2063" t="s">
        <v>8219</v>
      </c>
      <c r="B2063">
        <v>21</v>
      </c>
    </row>
    <row r="2064" spans="1:2" x14ac:dyDescent="0.3">
      <c r="A2064" t="s">
        <v>8219</v>
      </c>
      <c r="B2064">
        <v>125</v>
      </c>
    </row>
    <row r="2065" spans="1:2" x14ac:dyDescent="0.3">
      <c r="A2065" t="s">
        <v>8219</v>
      </c>
      <c r="B2065">
        <v>31</v>
      </c>
    </row>
    <row r="2066" spans="1:2" x14ac:dyDescent="0.3">
      <c r="A2066" t="s">
        <v>8219</v>
      </c>
      <c r="B2066">
        <v>26</v>
      </c>
    </row>
    <row r="2067" spans="1:2" x14ac:dyDescent="0.3">
      <c r="A2067" t="s">
        <v>8219</v>
      </c>
      <c r="B2067">
        <v>44</v>
      </c>
    </row>
    <row r="2068" spans="1:2" x14ac:dyDescent="0.3">
      <c r="A2068" t="s">
        <v>8219</v>
      </c>
      <c r="B2068">
        <v>40</v>
      </c>
    </row>
    <row r="2069" spans="1:2" x14ac:dyDescent="0.3">
      <c r="A2069" t="s">
        <v>8219</v>
      </c>
      <c r="B2069">
        <v>14</v>
      </c>
    </row>
    <row r="2070" spans="1:2" x14ac:dyDescent="0.3">
      <c r="A2070" t="s">
        <v>8219</v>
      </c>
      <c r="B2070">
        <v>73</v>
      </c>
    </row>
    <row r="2071" spans="1:2" x14ac:dyDescent="0.3">
      <c r="A2071" t="s">
        <v>8219</v>
      </c>
      <c r="B2071">
        <v>38</v>
      </c>
    </row>
    <row r="2072" spans="1:2" x14ac:dyDescent="0.3">
      <c r="A2072" t="s">
        <v>8219</v>
      </c>
      <c r="B2072">
        <v>49</v>
      </c>
    </row>
    <row r="2073" spans="1:2" x14ac:dyDescent="0.3">
      <c r="A2073" t="s">
        <v>8219</v>
      </c>
      <c r="B2073">
        <v>35</v>
      </c>
    </row>
    <row r="2074" spans="1:2" x14ac:dyDescent="0.3">
      <c r="A2074" t="s">
        <v>8219</v>
      </c>
      <c r="B2074">
        <v>12</v>
      </c>
    </row>
    <row r="2075" spans="1:2" x14ac:dyDescent="0.3">
      <c r="A2075" t="s">
        <v>8219</v>
      </c>
      <c r="B2075">
        <v>55</v>
      </c>
    </row>
    <row r="2076" spans="1:2" x14ac:dyDescent="0.3">
      <c r="A2076" t="s">
        <v>8219</v>
      </c>
      <c r="B2076">
        <v>41</v>
      </c>
    </row>
    <row r="2077" spans="1:2" x14ac:dyDescent="0.3">
      <c r="A2077" t="s">
        <v>8219</v>
      </c>
      <c r="B2077">
        <v>558</v>
      </c>
    </row>
    <row r="2078" spans="1:2" x14ac:dyDescent="0.3">
      <c r="A2078" t="s">
        <v>8219</v>
      </c>
      <c r="B2078">
        <v>30</v>
      </c>
    </row>
    <row r="2079" spans="1:2" x14ac:dyDescent="0.3">
      <c r="A2079" t="s">
        <v>8219</v>
      </c>
      <c r="B2079">
        <v>28</v>
      </c>
    </row>
    <row r="2080" spans="1:2" x14ac:dyDescent="0.3">
      <c r="A2080" t="s">
        <v>8219</v>
      </c>
      <c r="B2080">
        <v>37</v>
      </c>
    </row>
    <row r="2081" spans="1:2" x14ac:dyDescent="0.3">
      <c r="A2081" t="s">
        <v>8219</v>
      </c>
      <c r="B2081">
        <v>19</v>
      </c>
    </row>
    <row r="2082" spans="1:2" x14ac:dyDescent="0.3">
      <c r="A2082" t="s">
        <v>8219</v>
      </c>
      <c r="B2082">
        <v>100</v>
      </c>
    </row>
    <row r="2083" spans="1:2" x14ac:dyDescent="0.3">
      <c r="A2083" t="s">
        <v>8219</v>
      </c>
      <c r="B2083">
        <v>64</v>
      </c>
    </row>
    <row r="2084" spans="1:2" x14ac:dyDescent="0.3">
      <c r="A2084" t="s">
        <v>8219</v>
      </c>
      <c r="B2084">
        <v>122</v>
      </c>
    </row>
    <row r="2085" spans="1:2" x14ac:dyDescent="0.3">
      <c r="A2085" t="s">
        <v>8219</v>
      </c>
      <c r="B2085">
        <v>38</v>
      </c>
    </row>
    <row r="2086" spans="1:2" x14ac:dyDescent="0.3">
      <c r="A2086" t="s">
        <v>8219</v>
      </c>
      <c r="B2086">
        <v>20</v>
      </c>
    </row>
    <row r="2087" spans="1:2" x14ac:dyDescent="0.3">
      <c r="A2087" t="s">
        <v>8219</v>
      </c>
      <c r="B2087">
        <v>45</v>
      </c>
    </row>
    <row r="2088" spans="1:2" x14ac:dyDescent="0.3">
      <c r="A2088" t="s">
        <v>8219</v>
      </c>
      <c r="B2088">
        <v>7</v>
      </c>
    </row>
    <row r="2089" spans="1:2" x14ac:dyDescent="0.3">
      <c r="A2089" t="s">
        <v>8219</v>
      </c>
      <c r="B2089">
        <v>8</v>
      </c>
    </row>
    <row r="2090" spans="1:2" x14ac:dyDescent="0.3">
      <c r="A2090" t="s">
        <v>8219</v>
      </c>
      <c r="B2090">
        <v>31</v>
      </c>
    </row>
    <row r="2091" spans="1:2" x14ac:dyDescent="0.3">
      <c r="A2091" t="s">
        <v>8219</v>
      </c>
      <c r="B2091">
        <v>5</v>
      </c>
    </row>
    <row r="2092" spans="1:2" x14ac:dyDescent="0.3">
      <c r="A2092" t="s">
        <v>8219</v>
      </c>
      <c r="B2092">
        <v>50</v>
      </c>
    </row>
    <row r="2093" spans="1:2" x14ac:dyDescent="0.3">
      <c r="A2093" t="s">
        <v>8219</v>
      </c>
      <c r="B2093">
        <v>13</v>
      </c>
    </row>
    <row r="2094" spans="1:2" x14ac:dyDescent="0.3">
      <c r="A2094" t="s">
        <v>8219</v>
      </c>
      <c r="B2094">
        <v>14</v>
      </c>
    </row>
    <row r="2095" spans="1:2" x14ac:dyDescent="0.3">
      <c r="A2095" t="s">
        <v>8219</v>
      </c>
      <c r="B2095">
        <v>29</v>
      </c>
    </row>
    <row r="2096" spans="1:2" x14ac:dyDescent="0.3">
      <c r="A2096" t="s">
        <v>8219</v>
      </c>
      <c r="B2096">
        <v>31</v>
      </c>
    </row>
    <row r="2097" spans="1:2" x14ac:dyDescent="0.3">
      <c r="A2097" t="s">
        <v>8219</v>
      </c>
      <c r="B2097">
        <v>28</v>
      </c>
    </row>
    <row r="2098" spans="1:2" x14ac:dyDescent="0.3">
      <c r="A2098" t="s">
        <v>8219</v>
      </c>
      <c r="B2098">
        <v>27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28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29</v>
      </c>
    </row>
    <row r="2103" spans="1:2" x14ac:dyDescent="0.3">
      <c r="A2103" t="s">
        <v>8219</v>
      </c>
      <c r="B2103">
        <v>12</v>
      </c>
    </row>
    <row r="2104" spans="1:2" x14ac:dyDescent="0.3">
      <c r="A2104" t="s">
        <v>8219</v>
      </c>
      <c r="B2104">
        <v>27</v>
      </c>
    </row>
    <row r="2105" spans="1:2" x14ac:dyDescent="0.3">
      <c r="A2105" t="s">
        <v>8219</v>
      </c>
      <c r="B2105">
        <v>9</v>
      </c>
    </row>
    <row r="2106" spans="1:2" x14ac:dyDescent="0.3">
      <c r="A2106" t="s">
        <v>8219</v>
      </c>
      <c r="B2106">
        <v>15</v>
      </c>
    </row>
    <row r="2107" spans="1:2" x14ac:dyDescent="0.3">
      <c r="A2107" t="s">
        <v>8219</v>
      </c>
      <c r="B2107">
        <v>22</v>
      </c>
    </row>
    <row r="2108" spans="1:2" x14ac:dyDescent="0.3">
      <c r="A2108" t="s">
        <v>8219</v>
      </c>
      <c r="B2108">
        <v>9</v>
      </c>
    </row>
    <row r="2109" spans="1:2" x14ac:dyDescent="0.3">
      <c r="A2109" t="s">
        <v>8219</v>
      </c>
      <c r="B2109">
        <v>14</v>
      </c>
    </row>
    <row r="2110" spans="1:2" x14ac:dyDescent="0.3">
      <c r="A2110" t="s">
        <v>8219</v>
      </c>
      <c r="B2110">
        <v>24</v>
      </c>
    </row>
    <row r="2111" spans="1:2" x14ac:dyDescent="0.3">
      <c r="A2111" t="s">
        <v>8219</v>
      </c>
      <c r="B2111">
        <v>5</v>
      </c>
    </row>
    <row r="2112" spans="1:2" x14ac:dyDescent="0.3">
      <c r="A2112" t="s">
        <v>8219</v>
      </c>
      <c r="B2112">
        <v>17</v>
      </c>
    </row>
    <row r="2113" spans="1:2" x14ac:dyDescent="0.3">
      <c r="A2113" t="s">
        <v>8219</v>
      </c>
      <c r="B2113">
        <v>1</v>
      </c>
    </row>
    <row r="2114" spans="1:2" x14ac:dyDescent="0.3">
      <c r="A2114" t="s">
        <v>8219</v>
      </c>
      <c r="B2114">
        <v>27</v>
      </c>
    </row>
    <row r="2115" spans="1:2" x14ac:dyDescent="0.3">
      <c r="A2115" t="s">
        <v>8219</v>
      </c>
      <c r="B2115">
        <v>21</v>
      </c>
    </row>
    <row r="2116" spans="1:2" x14ac:dyDescent="0.3">
      <c r="A2116" t="s">
        <v>8219</v>
      </c>
      <c r="B2116">
        <v>34</v>
      </c>
    </row>
    <row r="2117" spans="1:2" x14ac:dyDescent="0.3">
      <c r="A2117" t="s">
        <v>8219</v>
      </c>
      <c r="B2117">
        <v>24</v>
      </c>
    </row>
    <row r="2118" spans="1:2" x14ac:dyDescent="0.3">
      <c r="A2118" t="s">
        <v>8219</v>
      </c>
      <c r="B2118">
        <v>8</v>
      </c>
    </row>
    <row r="2119" spans="1:2" x14ac:dyDescent="0.3">
      <c r="A2119" t="s">
        <v>8219</v>
      </c>
      <c r="B2119">
        <v>87</v>
      </c>
    </row>
    <row r="2120" spans="1:2" x14ac:dyDescent="0.3">
      <c r="A2120" t="s">
        <v>8219</v>
      </c>
      <c r="B2120">
        <v>31</v>
      </c>
    </row>
    <row r="2121" spans="1:2" x14ac:dyDescent="0.3">
      <c r="A2121" t="s">
        <v>8219</v>
      </c>
      <c r="B2121">
        <v>8</v>
      </c>
    </row>
    <row r="2122" spans="1:2" x14ac:dyDescent="0.3">
      <c r="A2122" t="s">
        <v>8219</v>
      </c>
      <c r="B2122">
        <v>34</v>
      </c>
    </row>
    <row r="2123" spans="1:2" x14ac:dyDescent="0.3">
      <c r="A2123" t="s">
        <v>8219</v>
      </c>
      <c r="B2123">
        <v>3</v>
      </c>
    </row>
    <row r="2124" spans="1:2" x14ac:dyDescent="0.3">
      <c r="A2124" t="s">
        <v>8219</v>
      </c>
      <c r="B2124">
        <v>1</v>
      </c>
    </row>
    <row r="2125" spans="1:2" x14ac:dyDescent="0.3">
      <c r="A2125" t="s">
        <v>8219</v>
      </c>
      <c r="B2125">
        <v>17</v>
      </c>
    </row>
    <row r="2126" spans="1:2" x14ac:dyDescent="0.3">
      <c r="A2126" t="s">
        <v>8219</v>
      </c>
      <c r="B2126">
        <v>9</v>
      </c>
    </row>
    <row r="2127" spans="1:2" x14ac:dyDescent="0.3">
      <c r="A2127" t="s">
        <v>8219</v>
      </c>
      <c r="B2127">
        <v>20</v>
      </c>
    </row>
    <row r="2128" spans="1:2" x14ac:dyDescent="0.3">
      <c r="A2128" t="s">
        <v>8219</v>
      </c>
      <c r="B2128">
        <v>8</v>
      </c>
    </row>
    <row r="2129" spans="1:2" x14ac:dyDescent="0.3">
      <c r="A2129" t="s">
        <v>8219</v>
      </c>
      <c r="B2129">
        <v>6</v>
      </c>
    </row>
    <row r="2130" spans="1:2" x14ac:dyDescent="0.3">
      <c r="A2130" t="s">
        <v>8219</v>
      </c>
      <c r="B2130">
        <v>14</v>
      </c>
    </row>
    <row r="2131" spans="1:2" x14ac:dyDescent="0.3">
      <c r="A2131" t="s">
        <v>8219</v>
      </c>
      <c r="B2131">
        <v>78</v>
      </c>
    </row>
    <row r="2132" spans="1:2" x14ac:dyDescent="0.3">
      <c r="A2132" t="s">
        <v>8219</v>
      </c>
      <c r="B2132">
        <v>24</v>
      </c>
    </row>
    <row r="2133" spans="1:2" x14ac:dyDescent="0.3">
      <c r="A2133" t="s">
        <v>8219</v>
      </c>
      <c r="B2133">
        <v>17</v>
      </c>
    </row>
    <row r="2134" spans="1:2" x14ac:dyDescent="0.3">
      <c r="A2134" t="s">
        <v>8219</v>
      </c>
      <c r="B2134">
        <v>48</v>
      </c>
    </row>
    <row r="2135" spans="1:2" x14ac:dyDescent="0.3">
      <c r="A2135" t="s">
        <v>8219</v>
      </c>
      <c r="B2135">
        <v>13</v>
      </c>
    </row>
    <row r="2136" spans="1:2" x14ac:dyDescent="0.3">
      <c r="A2136" t="s">
        <v>8219</v>
      </c>
      <c r="B2136">
        <v>16</v>
      </c>
    </row>
    <row r="2137" spans="1:2" x14ac:dyDescent="0.3">
      <c r="A2137" t="s">
        <v>8219</v>
      </c>
      <c r="B2137">
        <v>25</v>
      </c>
    </row>
    <row r="2138" spans="1:2" x14ac:dyDescent="0.3">
      <c r="A2138" t="s">
        <v>8219</v>
      </c>
      <c r="B2138">
        <v>77</v>
      </c>
    </row>
    <row r="2139" spans="1:2" x14ac:dyDescent="0.3">
      <c r="A2139" t="s">
        <v>8219</v>
      </c>
      <c r="B2139">
        <v>94</v>
      </c>
    </row>
    <row r="2140" spans="1:2" x14ac:dyDescent="0.3">
      <c r="A2140" t="s">
        <v>8219</v>
      </c>
      <c r="B2140">
        <v>33</v>
      </c>
    </row>
    <row r="2141" spans="1:2" x14ac:dyDescent="0.3">
      <c r="A2141" t="s">
        <v>8219</v>
      </c>
      <c r="B2141">
        <v>84</v>
      </c>
    </row>
    <row r="2142" spans="1:2" x14ac:dyDescent="0.3">
      <c r="A2142" t="s">
        <v>8219</v>
      </c>
      <c r="B2142">
        <v>24</v>
      </c>
    </row>
    <row r="2143" spans="1:2" x14ac:dyDescent="0.3">
      <c r="A2143" t="s">
        <v>8219</v>
      </c>
      <c r="B2143">
        <v>10</v>
      </c>
    </row>
    <row r="2144" spans="1:2" x14ac:dyDescent="0.3">
      <c r="A2144" t="s">
        <v>8219</v>
      </c>
      <c r="B2144">
        <v>22</v>
      </c>
    </row>
    <row r="2145" spans="1:2" x14ac:dyDescent="0.3">
      <c r="A2145" t="s">
        <v>8219</v>
      </c>
      <c r="B2145">
        <v>10</v>
      </c>
    </row>
    <row r="2146" spans="1:2" x14ac:dyDescent="0.3">
      <c r="A2146" t="s">
        <v>8219</v>
      </c>
      <c r="B2146">
        <v>28</v>
      </c>
    </row>
    <row r="2147" spans="1:2" x14ac:dyDescent="0.3">
      <c r="A2147" t="s">
        <v>8219</v>
      </c>
      <c r="B2147">
        <v>22</v>
      </c>
    </row>
    <row r="2148" spans="1:2" x14ac:dyDescent="0.3">
      <c r="A2148" t="s">
        <v>8219</v>
      </c>
      <c r="B2148">
        <v>43</v>
      </c>
    </row>
    <row r="2149" spans="1:2" x14ac:dyDescent="0.3">
      <c r="A2149" t="s">
        <v>8219</v>
      </c>
      <c r="B2149">
        <v>15</v>
      </c>
    </row>
    <row r="2150" spans="1:2" x14ac:dyDescent="0.3">
      <c r="A2150" t="s">
        <v>8219</v>
      </c>
      <c r="B2150">
        <v>15</v>
      </c>
    </row>
    <row r="2151" spans="1:2" x14ac:dyDescent="0.3">
      <c r="A2151" t="s">
        <v>8219</v>
      </c>
      <c r="B2151">
        <v>19</v>
      </c>
    </row>
    <row r="2152" spans="1:2" x14ac:dyDescent="0.3">
      <c r="A2152" t="s">
        <v>8219</v>
      </c>
      <c r="B2152">
        <v>26</v>
      </c>
    </row>
    <row r="2153" spans="1:2" x14ac:dyDescent="0.3">
      <c r="A2153" t="s">
        <v>8219</v>
      </c>
      <c r="B2153">
        <v>35</v>
      </c>
    </row>
    <row r="2154" spans="1:2" x14ac:dyDescent="0.3">
      <c r="A2154" t="s">
        <v>8219</v>
      </c>
      <c r="B2154">
        <v>12</v>
      </c>
    </row>
    <row r="2155" spans="1:2" x14ac:dyDescent="0.3">
      <c r="A2155" t="s">
        <v>8219</v>
      </c>
      <c r="B2155">
        <v>22</v>
      </c>
    </row>
    <row r="2156" spans="1:2" x14ac:dyDescent="0.3">
      <c r="A2156" t="s">
        <v>8219</v>
      </c>
      <c r="B2156">
        <v>11</v>
      </c>
    </row>
    <row r="2157" spans="1:2" x14ac:dyDescent="0.3">
      <c r="A2157" t="s">
        <v>8219</v>
      </c>
      <c r="B2157">
        <v>21</v>
      </c>
    </row>
    <row r="2158" spans="1:2" x14ac:dyDescent="0.3">
      <c r="A2158" t="s">
        <v>8219</v>
      </c>
      <c r="B2158">
        <v>29</v>
      </c>
    </row>
    <row r="2159" spans="1:2" x14ac:dyDescent="0.3">
      <c r="A2159" t="s">
        <v>8219</v>
      </c>
      <c r="B2159">
        <v>45</v>
      </c>
    </row>
    <row r="2160" spans="1:2" x14ac:dyDescent="0.3">
      <c r="A2160" t="s">
        <v>8219</v>
      </c>
      <c r="B2160">
        <v>38</v>
      </c>
    </row>
    <row r="2161" spans="1:2" x14ac:dyDescent="0.3">
      <c r="A2161" t="s">
        <v>8219</v>
      </c>
      <c r="B2161">
        <v>83</v>
      </c>
    </row>
    <row r="2162" spans="1:2" x14ac:dyDescent="0.3">
      <c r="A2162" t="s">
        <v>8219</v>
      </c>
      <c r="B2162">
        <v>24</v>
      </c>
    </row>
    <row r="2163" spans="1:2" x14ac:dyDescent="0.3">
      <c r="A2163" t="s">
        <v>8219</v>
      </c>
      <c r="B2163">
        <v>13</v>
      </c>
    </row>
    <row r="2164" spans="1:2" x14ac:dyDescent="0.3">
      <c r="A2164" t="s">
        <v>8219</v>
      </c>
      <c r="B2164">
        <v>29</v>
      </c>
    </row>
    <row r="2165" spans="1:2" x14ac:dyDescent="0.3">
      <c r="A2165" t="s">
        <v>8219</v>
      </c>
      <c r="B2165">
        <v>20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17</v>
      </c>
    </row>
    <row r="2168" spans="1:2" x14ac:dyDescent="0.3">
      <c r="A2168" t="s">
        <v>8219</v>
      </c>
      <c r="B2168">
        <v>11</v>
      </c>
    </row>
    <row r="2169" spans="1:2" x14ac:dyDescent="0.3">
      <c r="A2169" t="s">
        <v>8219</v>
      </c>
      <c r="B2169">
        <v>11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52</v>
      </c>
    </row>
    <row r="2172" spans="1:2" x14ac:dyDescent="0.3">
      <c r="A2172" t="s">
        <v>8219</v>
      </c>
      <c r="B2172">
        <v>11</v>
      </c>
    </row>
    <row r="2173" spans="1:2" x14ac:dyDescent="0.3">
      <c r="A2173" t="s">
        <v>8219</v>
      </c>
      <c r="B2173">
        <v>10</v>
      </c>
    </row>
    <row r="2174" spans="1:2" x14ac:dyDescent="0.3">
      <c r="A2174" t="s">
        <v>8219</v>
      </c>
      <c r="B2174">
        <v>35</v>
      </c>
    </row>
    <row r="2175" spans="1:2" x14ac:dyDescent="0.3">
      <c r="A2175" t="s">
        <v>8219</v>
      </c>
      <c r="B2175">
        <v>47</v>
      </c>
    </row>
    <row r="2176" spans="1:2" x14ac:dyDescent="0.3">
      <c r="A2176" t="s">
        <v>8219</v>
      </c>
      <c r="B2176">
        <v>26</v>
      </c>
    </row>
    <row r="2177" spans="1:2" x14ac:dyDescent="0.3">
      <c r="A2177" t="s">
        <v>8219</v>
      </c>
      <c r="B2177">
        <v>14</v>
      </c>
    </row>
    <row r="2178" spans="1:2" x14ac:dyDescent="0.3">
      <c r="A2178" t="s">
        <v>8219</v>
      </c>
      <c r="B2178">
        <v>19</v>
      </c>
    </row>
    <row r="2179" spans="1:2" x14ac:dyDescent="0.3">
      <c r="A2179" t="s">
        <v>8219</v>
      </c>
      <c r="B2179">
        <v>58</v>
      </c>
    </row>
    <row r="2180" spans="1:2" x14ac:dyDescent="0.3">
      <c r="A2180" t="s">
        <v>8219</v>
      </c>
      <c r="B2180">
        <v>38</v>
      </c>
    </row>
    <row r="2181" spans="1:2" x14ac:dyDescent="0.3">
      <c r="A2181" t="s">
        <v>8219</v>
      </c>
      <c r="B2181">
        <v>22</v>
      </c>
    </row>
    <row r="2182" spans="1:2" x14ac:dyDescent="0.3">
      <c r="A2182" t="s">
        <v>8219</v>
      </c>
      <c r="B2182">
        <v>18</v>
      </c>
    </row>
    <row r="2183" spans="1:2" x14ac:dyDescent="0.3">
      <c r="A2183" t="s">
        <v>8219</v>
      </c>
      <c r="B2183">
        <v>28</v>
      </c>
    </row>
    <row r="2184" spans="1:2" x14ac:dyDescent="0.3">
      <c r="A2184" t="s">
        <v>8219</v>
      </c>
      <c r="B2184">
        <v>7</v>
      </c>
    </row>
    <row r="2185" spans="1:2" x14ac:dyDescent="0.3">
      <c r="A2185" t="s">
        <v>8219</v>
      </c>
      <c r="B2185">
        <v>18</v>
      </c>
    </row>
    <row r="2186" spans="1:2" x14ac:dyDescent="0.3">
      <c r="A2186" t="s">
        <v>8219</v>
      </c>
      <c r="B2186">
        <v>50</v>
      </c>
    </row>
  </sheetData>
  <autoFilter ref="A1:B2186" xr:uid="{1F96A4E5-424C-4544-98E0-4778510C976B}"/>
  <conditionalFormatting sqref="A1:A1046647">
    <cfRule type="cellIs" dxfId="9" priority="5" operator="equal">
      <formula>"Live"</formula>
    </cfRule>
    <cfRule type="cellIs" dxfId="8" priority="6" operator="equal">
      <formula>"Failed"</formula>
    </cfRule>
    <cfRule type="cellIs" dxfId="7" priority="7" operator="equal">
      <formula>"Canceled"</formula>
    </cfRule>
    <cfRule type="cellIs" dxfId="6" priority="8" operator="equal">
      <formula>"Successful"</formula>
    </cfRule>
  </conditionalFormatting>
  <conditionalFormatting sqref="D1:D1045992">
    <cfRule type="cellIs" dxfId="5" priority="1" operator="equal">
      <formula>"Live"</formula>
    </cfRule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D7B18-7508-4E75-87E7-2E62988D1354}">
  <dimension ref="A3:B9"/>
  <sheetViews>
    <sheetView workbookViewId="0">
      <selection activeCell="H21" sqref="H21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3" spans="1:2" x14ac:dyDescent="0.3">
      <c r="A3" s="9" t="s">
        <v>8310</v>
      </c>
      <c r="B3" t="s">
        <v>8380</v>
      </c>
    </row>
    <row r="4" spans="1:2" x14ac:dyDescent="0.3">
      <c r="A4" s="10" t="s">
        <v>8220</v>
      </c>
      <c r="B4" s="11">
        <v>9530</v>
      </c>
    </row>
    <row r="5" spans="1:2" x14ac:dyDescent="0.3">
      <c r="A5" s="10" t="s">
        <v>8221</v>
      </c>
      <c r="B5" s="11">
        <v>27096</v>
      </c>
    </row>
    <row r="6" spans="1:2" x14ac:dyDescent="0.3">
      <c r="A6" s="10" t="s">
        <v>8222</v>
      </c>
      <c r="B6" s="11">
        <v>1801</v>
      </c>
    </row>
    <row r="7" spans="1:2" x14ac:dyDescent="0.3">
      <c r="A7" s="10" t="s">
        <v>8219</v>
      </c>
      <c r="B7" s="11">
        <v>424819</v>
      </c>
    </row>
    <row r="8" spans="1:2" x14ac:dyDescent="0.3">
      <c r="A8" s="10" t="s">
        <v>8320</v>
      </c>
      <c r="B8" s="23"/>
    </row>
    <row r="9" spans="1:2" x14ac:dyDescent="0.3">
      <c r="A9" s="10" t="s">
        <v>8321</v>
      </c>
      <c r="B9" s="11">
        <v>463246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515D8-D56D-4F41-B071-20E7B7669B2D}">
  <dimension ref="A1:E14"/>
  <sheetViews>
    <sheetView workbookViewId="0">
      <selection activeCell="G30" sqref="G30"/>
    </sheetView>
  </sheetViews>
  <sheetFormatPr defaultRowHeight="14.4" x14ac:dyDescent="0.3"/>
  <cols>
    <col min="1" max="1" width="24.44140625" customWidth="1"/>
    <col min="2" max="2" width="21.77734375" customWidth="1"/>
    <col min="3" max="3" width="27.88671875" customWidth="1"/>
    <col min="4" max="4" width="11.5546875" bestFit="1" customWidth="1"/>
  </cols>
  <sheetData>
    <row r="1" spans="1:5" x14ac:dyDescent="0.3">
      <c r="A1" t="s">
        <v>8327</v>
      </c>
      <c r="B1">
        <f>SEARCH("n","printer")</f>
        <v>4</v>
      </c>
      <c r="D1" t="s">
        <v>8265</v>
      </c>
    </row>
    <row r="2" spans="1:5" x14ac:dyDescent="0.3">
      <c r="A2" t="s">
        <v>8325</v>
      </c>
      <c r="B2">
        <f>SEARCH("n",A2)</f>
        <v>4</v>
      </c>
      <c r="D2">
        <f>23-13</f>
        <v>10</v>
      </c>
    </row>
    <row r="3" spans="1:5" x14ac:dyDescent="0.3">
      <c r="A3" t="s">
        <v>8265</v>
      </c>
      <c r="B3">
        <f>SEARCH("/",A3,1)</f>
        <v>13</v>
      </c>
    </row>
    <row r="4" spans="1:5" x14ac:dyDescent="0.3">
      <c r="A4" t="s">
        <v>8326</v>
      </c>
      <c r="B4">
        <f>SEARCH("/",A4,14)</f>
        <v>24</v>
      </c>
    </row>
    <row r="5" spans="1:5" x14ac:dyDescent="0.3">
      <c r="A5" t="s">
        <v>8326</v>
      </c>
      <c r="B5">
        <f>SEARCH("/",A5)</f>
        <v>13</v>
      </c>
    </row>
    <row r="7" spans="1:5" x14ac:dyDescent="0.3">
      <c r="A7" t="s">
        <v>8328</v>
      </c>
    </row>
    <row r="8" spans="1:5" x14ac:dyDescent="0.3">
      <c r="A8" t="s">
        <v>8329</v>
      </c>
      <c r="B8" t="str">
        <f>LEFT(A8,6)</f>
        <v>sale p</v>
      </c>
    </row>
    <row r="9" spans="1:5" x14ac:dyDescent="0.3">
      <c r="A9" t="s">
        <v>8330</v>
      </c>
    </row>
    <row r="11" spans="1:5" x14ac:dyDescent="0.3">
      <c r="A11" t="s">
        <v>8331</v>
      </c>
      <c r="C11" t="s">
        <v>8332</v>
      </c>
      <c r="D11" t="s">
        <v>8333</v>
      </c>
      <c r="E11" t="s">
        <v>8334</v>
      </c>
    </row>
    <row r="12" spans="1:5" x14ac:dyDescent="0.3">
      <c r="A12" t="s">
        <v>8265</v>
      </c>
      <c r="B12" t="str">
        <f>LEFT(A12,SEARCH("/",A12,1)-1)</f>
        <v>film &amp; video</v>
      </c>
      <c r="C12">
        <f>LEN(A12)</f>
        <v>23</v>
      </c>
      <c r="D12">
        <f>SEARCH("/",A12)</f>
        <v>13</v>
      </c>
      <c r="E12" t="s">
        <v>8335</v>
      </c>
    </row>
    <row r="13" spans="1:5" x14ac:dyDescent="0.3">
      <c r="A13" t="s">
        <v>8265</v>
      </c>
      <c r="B13" t="str">
        <f>LEFT(A13,SEARCH("/",A13,1)+14)</f>
        <v>film &amp; video/television</v>
      </c>
      <c r="C13" t="str">
        <f>RIGHT(A13,5)</f>
        <v>ision</v>
      </c>
    </row>
    <row r="14" spans="1:5" x14ac:dyDescent="0.3">
      <c r="C14">
        <f>SEARCH("/",A13)</f>
        <v>13</v>
      </c>
      <c r="E14" t="str">
        <f>RIGHT(A12,LEN(A12)-SEARCH("/",A12,1))</f>
        <v>television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1. Starter Data</vt:lpstr>
      <vt:lpstr>2. Pivot category state</vt:lpstr>
      <vt:lpstr>3. pivot subcategory </vt:lpstr>
      <vt:lpstr>4. Pivot Date Created_ state</vt:lpstr>
      <vt:lpstr>4a. pivot month state</vt:lpstr>
      <vt:lpstr>4b. Scatter graph</vt:lpstr>
      <vt:lpstr>Sheet4</vt:lpstr>
      <vt:lpstr>5. Bonus line chart</vt:lpstr>
      <vt:lpstr>6. Bonus_Statistic Analysis</vt:lpstr>
      <vt:lpstr>Backerers count pivot</vt:lpstr>
      <vt:lpstr>Sheet3</vt:lpstr>
      <vt:lpstr>backers_count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Lisa</cp:lastModifiedBy>
  <dcterms:created xsi:type="dcterms:W3CDTF">2017-04-20T15:17:24Z</dcterms:created>
  <dcterms:modified xsi:type="dcterms:W3CDTF">2020-09-05T21:32:00Z</dcterms:modified>
</cp:coreProperties>
</file>