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sitivo bgh\Documents\"/>
    </mc:Choice>
  </mc:AlternateContent>
  <bookViews>
    <workbookView xWindow="0" yWindow="0" windowWidth="16815" windowHeight="7755" activeTab="1"/>
  </bookViews>
  <sheets>
    <sheet name="Hoja1" sheetId="1" r:id="rId1"/>
    <sheet name="Hoja3" sheetId="3" r:id="rId2"/>
    <sheet name="Hoja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3" l="1"/>
  <c r="L14" i="3"/>
  <c r="F3" i="3"/>
  <c r="E4" i="3"/>
  <c r="E5" i="3"/>
  <c r="G5" i="3" s="1"/>
  <c r="E6" i="3"/>
  <c r="E7" i="3"/>
  <c r="I7" i="3" s="1"/>
  <c r="E8" i="3"/>
  <c r="E3" i="3"/>
  <c r="L3" i="3"/>
  <c r="K3" i="3"/>
  <c r="B9" i="3"/>
  <c r="A9" i="3"/>
  <c r="C8" i="3"/>
  <c r="H8" i="3" s="1"/>
  <c r="D8" i="3"/>
  <c r="I8" i="3"/>
  <c r="F8" i="3"/>
  <c r="G8" i="3"/>
  <c r="C3" i="3"/>
  <c r="D3" i="3"/>
  <c r="I4" i="3"/>
  <c r="I6" i="3"/>
  <c r="E9" i="3"/>
  <c r="D4" i="3"/>
  <c r="D5" i="3"/>
  <c r="D6" i="3"/>
  <c r="D7" i="3"/>
  <c r="D27" i="3"/>
  <c r="D26" i="3"/>
  <c r="D25" i="3"/>
  <c r="D17" i="3"/>
  <c r="E14" i="3"/>
  <c r="C7" i="3"/>
  <c r="K7" i="3" s="1"/>
  <c r="L7" i="3" s="1"/>
  <c r="C6" i="3"/>
  <c r="K6" i="3" s="1"/>
  <c r="L6" i="3" s="1"/>
  <c r="C5" i="3"/>
  <c r="K5" i="3" s="1"/>
  <c r="L5" i="3" s="1"/>
  <c r="C4" i="3"/>
  <c r="K4" i="3" s="1"/>
  <c r="L4" i="3" s="1"/>
  <c r="A8" i="1"/>
  <c r="M11" i="2"/>
  <c r="M8" i="2"/>
  <c r="M4" i="2"/>
  <c r="M5" i="2"/>
  <c r="M6" i="2"/>
  <c r="M7" i="2"/>
  <c r="M3" i="2"/>
  <c r="L8" i="2"/>
  <c r="L7" i="2"/>
  <c r="L6" i="2"/>
  <c r="L5" i="2"/>
  <c r="L4" i="2"/>
  <c r="L3" i="2"/>
  <c r="H24" i="2"/>
  <c r="H25" i="2"/>
  <c r="H26" i="2"/>
  <c r="C26" i="2"/>
  <c r="D26" i="2"/>
  <c r="E26" i="2"/>
  <c r="B26" i="2"/>
  <c r="A26" i="2"/>
  <c r="B25" i="2"/>
  <c r="C25" i="2"/>
  <c r="D25" i="2"/>
  <c r="E25" i="2"/>
  <c r="A25" i="2"/>
  <c r="B24" i="2"/>
  <c r="C24" i="2"/>
  <c r="D24" i="2"/>
  <c r="E24" i="2"/>
  <c r="A24" i="2"/>
  <c r="B18" i="2"/>
  <c r="C17" i="2"/>
  <c r="E21" i="2"/>
  <c r="C21" i="2"/>
  <c r="B21" i="2"/>
  <c r="C20" i="2"/>
  <c r="D20" i="2"/>
  <c r="E20" i="2"/>
  <c r="B20" i="2"/>
  <c r="H18" i="2"/>
  <c r="E18" i="2"/>
  <c r="C18" i="2"/>
  <c r="A18" i="2"/>
  <c r="E17" i="2"/>
  <c r="B17" i="2"/>
  <c r="A17" i="2"/>
  <c r="E16" i="2"/>
  <c r="B16" i="2"/>
  <c r="C16" i="2"/>
  <c r="A16" i="2"/>
  <c r="H13" i="2"/>
  <c r="H12" i="2"/>
  <c r="E13" i="2"/>
  <c r="E12" i="2"/>
  <c r="E11" i="2"/>
  <c r="C12" i="2"/>
  <c r="C11" i="2"/>
  <c r="B13" i="2"/>
  <c r="B12" i="2"/>
  <c r="B11" i="2"/>
  <c r="A12" i="2"/>
  <c r="A13" i="2"/>
  <c r="A11" i="2"/>
  <c r="B8" i="2"/>
  <c r="C8" i="2"/>
  <c r="D8" i="2"/>
  <c r="E8" i="2"/>
  <c r="F8" i="2"/>
  <c r="G8" i="2"/>
  <c r="A8" i="2"/>
  <c r="G4" i="2"/>
  <c r="G5" i="2"/>
  <c r="G6" i="2"/>
  <c r="G7" i="2"/>
  <c r="G3" i="2"/>
  <c r="F4" i="2"/>
  <c r="F5" i="2"/>
  <c r="F6" i="2"/>
  <c r="F7" i="2"/>
  <c r="F3" i="2"/>
  <c r="E4" i="2"/>
  <c r="E5" i="2"/>
  <c r="E6" i="2"/>
  <c r="E7" i="2"/>
  <c r="E3" i="2"/>
  <c r="D4" i="2"/>
  <c r="D5" i="2"/>
  <c r="D6" i="2"/>
  <c r="D7" i="2"/>
  <c r="D3" i="2"/>
  <c r="C4" i="2"/>
  <c r="C5" i="2"/>
  <c r="C6" i="2"/>
  <c r="C7" i="2"/>
  <c r="C3" i="2"/>
  <c r="K14" i="1"/>
  <c r="I5" i="3" l="1"/>
  <c r="C9" i="3"/>
  <c r="D9" i="3"/>
  <c r="G7" i="3"/>
  <c r="H7" i="3"/>
  <c r="F7" i="3"/>
  <c r="F6" i="3"/>
  <c r="G6" i="3"/>
  <c r="H6" i="3"/>
  <c r="F5" i="3"/>
  <c r="H5" i="3"/>
  <c r="F4" i="3"/>
  <c r="G4" i="3"/>
  <c r="H4" i="3"/>
  <c r="C13" i="3"/>
  <c r="B14" i="3"/>
  <c r="G3" i="3"/>
  <c r="I3" i="3"/>
  <c r="H3" i="3"/>
  <c r="K8" i="3"/>
  <c r="L8" i="3"/>
  <c r="D26" i="1"/>
  <c r="D25" i="1"/>
  <c r="D24" i="1"/>
  <c r="D16" i="1"/>
  <c r="C12" i="1"/>
  <c r="B13" i="1"/>
  <c r="E13" i="1"/>
  <c r="H4" i="1"/>
  <c r="H5" i="1"/>
  <c r="H6" i="1"/>
  <c r="H7" i="1"/>
  <c r="H3" i="1"/>
  <c r="H8" i="1" s="1"/>
  <c r="E12" i="1" s="1"/>
  <c r="F4" i="1"/>
  <c r="J4" i="1" s="1"/>
  <c r="K4" i="1" s="1"/>
  <c r="F5" i="1"/>
  <c r="J5" i="1" s="1"/>
  <c r="K5" i="1" s="1"/>
  <c r="F6" i="1"/>
  <c r="J6" i="1" s="1"/>
  <c r="K6" i="1" s="1"/>
  <c r="F7" i="1"/>
  <c r="J7" i="1" s="1"/>
  <c r="K7" i="1" s="1"/>
  <c r="F3" i="1"/>
  <c r="J3" i="1" s="1"/>
  <c r="B8" i="1"/>
  <c r="E4" i="1"/>
  <c r="D4" i="1" s="1"/>
  <c r="E5" i="1"/>
  <c r="G5" i="1" s="1"/>
  <c r="E6" i="1"/>
  <c r="D6" i="1" s="1"/>
  <c r="E7" i="1"/>
  <c r="G7" i="1" s="1"/>
  <c r="E3" i="1"/>
  <c r="D3" i="1" s="1"/>
  <c r="H9" i="3" l="1"/>
  <c r="F9" i="3"/>
  <c r="G9" i="3"/>
  <c r="B13" i="3" s="1"/>
  <c r="I9" i="3"/>
  <c r="E13" i="3" s="1"/>
  <c r="E12" i="3"/>
  <c r="E17" i="3" s="1"/>
  <c r="B12" i="3"/>
  <c r="C12" i="3"/>
  <c r="C17" i="3" s="1"/>
  <c r="A14" i="3"/>
  <c r="A12" i="3"/>
  <c r="E8" i="1"/>
  <c r="C7" i="1"/>
  <c r="C5" i="1"/>
  <c r="D7" i="1"/>
  <c r="D5" i="1"/>
  <c r="D8" i="1" s="1"/>
  <c r="K3" i="1"/>
  <c r="K8" i="1" s="1"/>
  <c r="J8" i="1"/>
  <c r="G3" i="1"/>
  <c r="G6" i="1"/>
  <c r="G4" i="1"/>
  <c r="C3" i="1"/>
  <c r="C6" i="1"/>
  <c r="C4" i="1"/>
  <c r="F8" i="1"/>
  <c r="B12" i="1" s="1"/>
  <c r="C25" i="3" l="1"/>
  <c r="H14" i="3"/>
  <c r="E19" i="3" s="1"/>
  <c r="E25" i="3"/>
  <c r="A13" i="3"/>
  <c r="H13" i="3" s="1"/>
  <c r="C18" i="3" s="1"/>
  <c r="A25" i="3"/>
  <c r="A17" i="3"/>
  <c r="B11" i="1"/>
  <c r="A12" i="1"/>
  <c r="G8" i="1"/>
  <c r="E11" i="1" s="1"/>
  <c r="C8" i="1"/>
  <c r="A11" i="1" s="1"/>
  <c r="C11" i="1"/>
  <c r="C24" i="1" s="1"/>
  <c r="A13" i="1"/>
  <c r="E24" i="1"/>
  <c r="E16" i="1"/>
  <c r="C16" i="1"/>
  <c r="C19" i="3" l="1"/>
  <c r="B19" i="3"/>
  <c r="A19" i="3"/>
  <c r="A27" i="3" s="1"/>
  <c r="C26" i="3"/>
  <c r="C21" i="3"/>
  <c r="A18" i="3"/>
  <c r="A26" i="3" s="1"/>
  <c r="E18" i="3"/>
  <c r="E21" i="3" s="1"/>
  <c r="B18" i="3"/>
  <c r="B26" i="3" s="1"/>
  <c r="B17" i="3"/>
  <c r="B25" i="3"/>
  <c r="E26" i="3"/>
  <c r="A17" i="1"/>
  <c r="A25" i="1" s="1"/>
  <c r="H12" i="1"/>
  <c r="C17" i="1"/>
  <c r="C25" i="1" s="1"/>
  <c r="A18" i="1"/>
  <c r="A26" i="1" s="1"/>
  <c r="H13" i="1"/>
  <c r="E18" i="1" s="1"/>
  <c r="A16" i="1"/>
  <c r="A24" i="1"/>
  <c r="B16" i="1"/>
  <c r="B24" i="1"/>
  <c r="B18" i="1"/>
  <c r="C20" i="1"/>
  <c r="B21" i="3" l="1"/>
  <c r="H19" i="3"/>
  <c r="C22" i="3" s="1"/>
  <c r="C27" i="3" s="1"/>
  <c r="C18" i="1"/>
  <c r="B17" i="1"/>
  <c r="E17" i="1"/>
  <c r="B22" i="3" l="1"/>
  <c r="B27" i="3" s="1"/>
  <c r="E22" i="3"/>
  <c r="E27" i="3" s="1"/>
  <c r="H27" i="3" s="1"/>
  <c r="H26" i="3" s="1"/>
  <c r="H25" i="3" s="1"/>
  <c r="E20" i="1"/>
  <c r="E25" i="1"/>
  <c r="B25" i="1"/>
  <c r="B20" i="1"/>
  <c r="H18" i="1"/>
  <c r="B21" i="1" s="1"/>
  <c r="B26" i="1" s="1"/>
  <c r="M7" i="3" l="1"/>
  <c r="N7" i="3" s="1"/>
  <c r="M5" i="3"/>
  <c r="N5" i="3" s="1"/>
  <c r="M3" i="3"/>
  <c r="N3" i="3" s="1"/>
  <c r="M6" i="3"/>
  <c r="N6" i="3" s="1"/>
  <c r="M4" i="3"/>
  <c r="N4" i="3" s="1"/>
  <c r="E21" i="1"/>
  <c r="E26" i="1" s="1"/>
  <c r="C21" i="1"/>
  <c r="C26" i="1" s="1"/>
  <c r="M8" i="3" l="1"/>
  <c r="N8" i="3"/>
  <c r="H26" i="1"/>
  <c r="H25" i="1" s="1"/>
  <c r="H24" i="1" s="1"/>
  <c r="L7" i="1" l="1"/>
  <c r="M7" i="1" s="1"/>
  <c r="L3" i="1"/>
  <c r="L4" i="1"/>
  <c r="M4" i="1" s="1"/>
  <c r="L5" i="1"/>
  <c r="M5" i="1" s="1"/>
  <c r="L6" i="1"/>
  <c r="M6" i="1" s="1"/>
  <c r="M11" i="1"/>
  <c r="L8" i="1" l="1"/>
  <c r="M3" i="1"/>
  <c r="M8" i="1" s="1"/>
</calcChain>
</file>

<file path=xl/sharedStrings.xml><?xml version="1.0" encoding="utf-8"?>
<sst xmlns="http://schemas.openxmlformats.org/spreadsheetml/2006/main" count="114" uniqueCount="54">
  <si>
    <t>X</t>
  </si>
  <si>
    <t>Y</t>
  </si>
  <si>
    <t>(e^x)^2</t>
  </si>
  <si>
    <t>X.e^x</t>
  </si>
  <si>
    <t>e^x</t>
  </si>
  <si>
    <t>x^2</t>
  </si>
  <si>
    <t>y.e^x</t>
  </si>
  <si>
    <t>y.x</t>
  </si>
  <si>
    <t xml:space="preserve">Matriz </t>
  </si>
  <si>
    <t>C1</t>
  </si>
  <si>
    <t>C2</t>
  </si>
  <si>
    <t>C3</t>
  </si>
  <si>
    <t xml:space="preserve">Proceso de triangularización </t>
  </si>
  <si>
    <t>Multiplicadores</t>
  </si>
  <si>
    <t>M12</t>
  </si>
  <si>
    <t>M13</t>
  </si>
  <si>
    <t>Multiplicador</t>
  </si>
  <si>
    <t>M23</t>
  </si>
  <si>
    <t>Matriz triangularizada</t>
  </si>
  <si>
    <t>Sustitución inversa</t>
  </si>
  <si>
    <t>x1</t>
  </si>
  <si>
    <t>x2</t>
  </si>
  <si>
    <t>x3</t>
  </si>
  <si>
    <t>F1(x)</t>
  </si>
  <si>
    <t>F2(x)</t>
  </si>
  <si>
    <t>(y-f1(x))^2</t>
  </si>
  <si>
    <t>(Y-f2(x))^2</t>
  </si>
  <si>
    <t>Pares ordenados: Ecuación C1.e^x + C2.x + C3</t>
  </si>
  <si>
    <t xml:space="preserve"> </t>
  </si>
  <si>
    <t>F(x)</t>
  </si>
  <si>
    <t>F(x)=</t>
  </si>
  <si>
    <t>valor de x</t>
  </si>
  <si>
    <t>Calculos auxiliares:</t>
  </si>
  <si>
    <t>e^x=</t>
  </si>
  <si>
    <t>Rdo final:</t>
  </si>
  <si>
    <t>Pares ordenados: Ecuación polinomial: C1.x^2 + C2.x + C3</t>
  </si>
  <si>
    <t>X^4</t>
  </si>
  <si>
    <t>X^3</t>
  </si>
  <si>
    <t>X^2</t>
  </si>
  <si>
    <t>(X^2).Y</t>
  </si>
  <si>
    <t>X.Y</t>
  </si>
  <si>
    <t>Matriz</t>
  </si>
  <si>
    <t>Proceso de triangularización</t>
  </si>
  <si>
    <t>C1.e^x+C2.x+C3</t>
  </si>
  <si>
    <t>(y-f2(x))^2</t>
  </si>
  <si>
    <t>C1.x^2+C2.x+C3</t>
  </si>
  <si>
    <t>x^4</t>
  </si>
  <si>
    <t>y.x^2</t>
  </si>
  <si>
    <t>e^-x</t>
  </si>
  <si>
    <t>X^2.e^-x</t>
  </si>
  <si>
    <t>(e^-x)^2</t>
  </si>
  <si>
    <t>y.e^-x</t>
  </si>
  <si>
    <t>e^-x=</t>
  </si>
  <si>
    <t>Pares ordenados: Ecuación C1.x^2+ C2.e^-x + 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</si>
</sst>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P7" sqref="P7"/>
    </sheetView>
  </sheetViews>
  <sheetFormatPr baseColWidth="10" defaultRowHeight="15" x14ac:dyDescent="0.25"/>
  <cols>
    <col min="5" max="5" width="11.85546875" bestFit="1" customWidth="1"/>
  </cols>
  <sheetData>
    <row r="1" spans="1:13" ht="15.75" thickBot="1" x14ac:dyDescent="0.3">
      <c r="A1" t="s">
        <v>27</v>
      </c>
      <c r="M1" t="s">
        <v>43</v>
      </c>
    </row>
    <row r="2" spans="1:13" ht="15.75" thickBot="1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J2" s="4" t="s">
        <v>23</v>
      </c>
      <c r="K2" s="4" t="s">
        <v>25</v>
      </c>
      <c r="L2" s="4" t="s">
        <v>24</v>
      </c>
      <c r="M2" s="4" t="s">
        <v>26</v>
      </c>
    </row>
    <row r="3" spans="1:13" x14ac:dyDescent="0.25">
      <c r="A3" s="9">
        <v>0.25</v>
      </c>
      <c r="B3" s="9">
        <v>6</v>
      </c>
      <c r="C3" s="9">
        <f>+E3^2</f>
        <v>1.648721270700128</v>
      </c>
      <c r="D3" s="9">
        <f>+A3*E3</f>
        <v>0.32100635417193535</v>
      </c>
      <c r="E3" s="9">
        <f>EXP(1)^A3</f>
        <v>1.2840254166877414</v>
      </c>
      <c r="F3" s="9">
        <f>+A3^2</f>
        <v>6.25E-2</v>
      </c>
      <c r="G3" s="9">
        <f>+B3*E3</f>
        <v>7.7041525001264484</v>
      </c>
      <c r="H3" s="9">
        <f>+A3*B3</f>
        <v>1.5</v>
      </c>
      <c r="J3" s="9">
        <f>(-1.77*F3)+(0.24*A3)+6.44</f>
        <v>6.3893750000000002</v>
      </c>
      <c r="K3" s="9">
        <f>(+B3-J3)^2</f>
        <v>0.15161289062500019</v>
      </c>
      <c r="L3" s="9">
        <f>(H24*E3)+(H25*A3)+H26</f>
        <v>5.9256523220764645</v>
      </c>
      <c r="M3" s="9">
        <f>(+B3-L3)^2</f>
        <v>5.5275772126217636E-3</v>
      </c>
    </row>
    <row r="4" spans="1:13" x14ac:dyDescent="0.25">
      <c r="A4" s="6">
        <v>0.32</v>
      </c>
      <c r="B4" s="6">
        <v>4.8</v>
      </c>
      <c r="C4" s="9">
        <f t="shared" ref="C4:C7" si="0">+E4^2</f>
        <v>1.8964808793049517</v>
      </c>
      <c r="D4" s="9">
        <f t="shared" ref="D4:D7" si="1">+A4*E4</f>
        <v>0.44068088458750632</v>
      </c>
      <c r="E4" s="9">
        <f t="shared" ref="E4:E7" si="2">EXP(1)^A4</f>
        <v>1.3771277643359572</v>
      </c>
      <c r="F4" s="9">
        <f t="shared" ref="F4:F7" si="3">+A4^2</f>
        <v>0.1024</v>
      </c>
      <c r="G4" s="9">
        <f t="shared" ref="G4:G7" si="4">+B4*E4</f>
        <v>6.6102132688125943</v>
      </c>
      <c r="H4" s="9">
        <f t="shared" ref="H4:H7" si="5">+A4*B4</f>
        <v>1.536</v>
      </c>
      <c r="J4" s="9">
        <f t="shared" ref="J4:J7" si="6">(-1.77*F4)+(0.24*A4)+6.44</f>
        <v>6.3355520000000007</v>
      </c>
      <c r="K4" s="9">
        <f t="shared" ref="K4:K7" si="7">(+B4-J4)^2</f>
        <v>2.3579199447040029</v>
      </c>
      <c r="L4" s="6">
        <f>(+H24*E4)+(H25*A4)+H26</f>
        <v>5.0117331364018565</v>
      </c>
      <c r="M4" s="9">
        <f t="shared" ref="M4:M7" si="8">(+B4-L4)^2</f>
        <v>4.4830921050567234E-2</v>
      </c>
    </row>
    <row r="5" spans="1:13" x14ac:dyDescent="0.25">
      <c r="A5" s="6">
        <v>0.435</v>
      </c>
      <c r="B5" s="6">
        <v>4.2</v>
      </c>
      <c r="C5" s="9">
        <f t="shared" si="0"/>
        <v>2.3869108535242765</v>
      </c>
      <c r="D5" s="9">
        <f t="shared" si="1"/>
        <v>0.67205893064383215</v>
      </c>
      <c r="E5" s="9">
        <f t="shared" si="2"/>
        <v>1.5449630589513383</v>
      </c>
      <c r="F5" s="9">
        <f t="shared" si="3"/>
        <v>0.189225</v>
      </c>
      <c r="G5" s="9">
        <f t="shared" si="4"/>
        <v>6.4888448475956215</v>
      </c>
      <c r="H5" s="9">
        <f t="shared" si="5"/>
        <v>1.827</v>
      </c>
      <c r="J5" s="9">
        <f t="shared" si="6"/>
        <v>6.2094717500000005</v>
      </c>
      <c r="K5" s="9">
        <f t="shared" si="7"/>
        <v>4.0379767140480638</v>
      </c>
      <c r="L5" s="6">
        <f>(+H24*E5)+(H25*A5)+H26</f>
        <v>3.8759986311358166</v>
      </c>
      <c r="M5" s="9">
        <f t="shared" si="8"/>
        <v>0.10497688702586477</v>
      </c>
    </row>
    <row r="6" spans="1:13" x14ac:dyDescent="0.25">
      <c r="A6" s="6">
        <v>0.51</v>
      </c>
      <c r="B6" s="6">
        <v>3.2</v>
      </c>
      <c r="C6" s="9">
        <f t="shared" si="0"/>
        <v>2.7731947639642982</v>
      </c>
      <c r="D6" s="9">
        <f t="shared" si="1"/>
        <v>0.84929850942240204</v>
      </c>
      <c r="E6" s="9">
        <f t="shared" si="2"/>
        <v>1.6652911949458864</v>
      </c>
      <c r="F6" s="9">
        <f t="shared" si="3"/>
        <v>0.2601</v>
      </c>
      <c r="G6" s="9">
        <f t="shared" si="4"/>
        <v>5.3289318238268368</v>
      </c>
      <c r="H6" s="9">
        <f t="shared" si="5"/>
        <v>1.6320000000000001</v>
      </c>
      <c r="J6" s="9">
        <f t="shared" si="6"/>
        <v>6.1020230000000009</v>
      </c>
      <c r="K6" s="9">
        <f t="shared" si="7"/>
        <v>8.4217374925290045</v>
      </c>
      <c r="L6" s="6">
        <f>(+H24*E6)+(H25*A6)+H26</f>
        <v>3.402435459262966</v>
      </c>
      <c r="M6" s="9">
        <f t="shared" si="8"/>
        <v>4.0980115167007884E-2</v>
      </c>
    </row>
    <row r="7" spans="1:13" ht="15.75" thickBot="1" x14ac:dyDescent="0.3">
      <c r="A7" s="7">
        <v>0.72499999999999998</v>
      </c>
      <c r="B7" s="7">
        <v>3.4</v>
      </c>
      <c r="C7" s="9">
        <f t="shared" si="0"/>
        <v>4.2631145151688168</v>
      </c>
      <c r="D7" s="9">
        <f t="shared" si="1"/>
        <v>1.4969300474757026</v>
      </c>
      <c r="E7" s="9">
        <f t="shared" si="2"/>
        <v>2.0647310999664863</v>
      </c>
      <c r="F7" s="9">
        <f t="shared" si="3"/>
        <v>0.52562500000000001</v>
      </c>
      <c r="G7" s="9">
        <f t="shared" si="4"/>
        <v>7.0200857398860528</v>
      </c>
      <c r="H7" s="9">
        <f t="shared" si="5"/>
        <v>2.4649999999999999</v>
      </c>
      <c r="J7" s="9">
        <f t="shared" si="6"/>
        <v>5.6836437499999999</v>
      </c>
      <c r="K7" s="9">
        <f t="shared" si="7"/>
        <v>5.2150287769140622</v>
      </c>
      <c r="L7" s="7">
        <f>(+H24*E7)+(H25*A7)+H26</f>
        <v>3.3841804511229316</v>
      </c>
      <c r="M7" s="9">
        <f t="shared" si="8"/>
        <v>2.5025812667395187E-4</v>
      </c>
    </row>
    <row r="8" spans="1:13" ht="15.75" thickBot="1" x14ac:dyDescent="0.3">
      <c r="A8" s="4">
        <f t="shared" ref="A8:H8" si="9">SUM(A3:A7)</f>
        <v>2.2400000000000002</v>
      </c>
      <c r="B8" s="4">
        <f t="shared" si="9"/>
        <v>21.599999999999998</v>
      </c>
      <c r="C8" s="3">
        <f t="shared" si="9"/>
        <v>12.96842228266247</v>
      </c>
      <c r="D8" s="3">
        <f t="shared" si="9"/>
        <v>3.7799747263013783</v>
      </c>
      <c r="E8" s="3">
        <f t="shared" si="9"/>
        <v>7.9361385348874105</v>
      </c>
      <c r="F8" s="4">
        <f t="shared" si="9"/>
        <v>1.13985</v>
      </c>
      <c r="G8" s="4">
        <f t="shared" si="9"/>
        <v>33.152228180247548</v>
      </c>
      <c r="H8" s="8">
        <f t="shared" si="9"/>
        <v>8.9599999999999991</v>
      </c>
      <c r="J8" s="4">
        <f>SUM(J3:J7)</f>
        <v>30.720065500000004</v>
      </c>
      <c r="K8" s="4">
        <f>SUM(K3:K7)</f>
        <v>20.184275818820133</v>
      </c>
      <c r="L8" s="4">
        <f>SUM(L3:L7)</f>
        <v>21.600000000000037</v>
      </c>
      <c r="M8" s="4">
        <f>SUM(M3:M7)</f>
        <v>0.19656575858273562</v>
      </c>
    </row>
    <row r="10" spans="1:13" ht="15.75" thickBot="1" x14ac:dyDescent="0.3">
      <c r="A10" t="s">
        <v>8</v>
      </c>
      <c r="K10" s="11" t="s">
        <v>31</v>
      </c>
    </row>
    <row r="11" spans="1:13" ht="15.75" thickBot="1" x14ac:dyDescent="0.3">
      <c r="A11" s="2">
        <f>+C8</f>
        <v>12.96842228266247</v>
      </c>
      <c r="B11" s="2">
        <f>+D8</f>
        <v>3.7799747263013783</v>
      </c>
      <c r="C11" s="2">
        <f>+E8</f>
        <v>7.9361385348874105</v>
      </c>
      <c r="D11" s="2" t="s">
        <v>9</v>
      </c>
      <c r="E11" s="2">
        <f>+G8</f>
        <v>33.152228180247548</v>
      </c>
      <c r="G11" t="s">
        <v>13</v>
      </c>
      <c r="I11" t="s">
        <v>28</v>
      </c>
      <c r="J11" s="5" t="s">
        <v>30</v>
      </c>
      <c r="K11" s="4">
        <v>0.9</v>
      </c>
      <c r="L11" s="4" t="s">
        <v>34</v>
      </c>
      <c r="M11" s="10">
        <f>(+H24*K14)+(H25*K11)+H26</f>
        <v>5.0833085023546349</v>
      </c>
    </row>
    <row r="12" spans="1:13" x14ac:dyDescent="0.25">
      <c r="A12" s="2">
        <f>+D8</f>
        <v>3.7799747263013783</v>
      </c>
      <c r="B12" s="2">
        <f>+F8</f>
        <v>1.13985</v>
      </c>
      <c r="C12" s="2">
        <f>+A8</f>
        <v>2.2400000000000002</v>
      </c>
      <c r="D12" s="2" t="s">
        <v>10</v>
      </c>
      <c r="E12" s="2">
        <f>+H8</f>
        <v>8.9599999999999991</v>
      </c>
      <c r="G12" s="2" t="s">
        <v>14</v>
      </c>
      <c r="H12" s="2">
        <f>+A12/-A11</f>
        <v>-0.29147529621662921</v>
      </c>
    </row>
    <row r="13" spans="1:13" x14ac:dyDescent="0.25">
      <c r="A13" s="2">
        <f>+E8</f>
        <v>7.9361385348874105</v>
      </c>
      <c r="B13" s="2">
        <f>+A8</f>
        <v>2.2400000000000002</v>
      </c>
      <c r="C13" s="2">
        <v>5</v>
      </c>
      <c r="D13" s="2" t="s">
        <v>11</v>
      </c>
      <c r="E13" s="2">
        <f>+B8</f>
        <v>21.599999999999998</v>
      </c>
      <c r="G13" s="2" t="s">
        <v>15</v>
      </c>
      <c r="H13" s="2">
        <f>+A13/-A11</f>
        <v>-0.61195867638403956</v>
      </c>
      <c r="J13" t="s">
        <v>32</v>
      </c>
    </row>
    <row r="14" spans="1:13" x14ac:dyDescent="0.25">
      <c r="J14" s="11" t="s">
        <v>33</v>
      </c>
      <c r="K14">
        <f>+EXP(1)^K11</f>
        <v>2.4596031111569499</v>
      </c>
    </row>
    <row r="15" spans="1:13" x14ac:dyDescent="0.25">
      <c r="A15" t="s">
        <v>12</v>
      </c>
    </row>
    <row r="16" spans="1:13" x14ac:dyDescent="0.25">
      <c r="A16" s="2">
        <f>+A11</f>
        <v>12.96842228266247</v>
      </c>
      <c r="B16" s="2">
        <f t="shared" ref="B16:D16" si="10">+B11</f>
        <v>3.7799747263013783</v>
      </c>
      <c r="C16" s="2">
        <f t="shared" si="10"/>
        <v>7.9361385348874105</v>
      </c>
      <c r="D16" s="2" t="str">
        <f t="shared" si="10"/>
        <v>C1</v>
      </c>
      <c r="E16" s="2">
        <f>+E11</f>
        <v>33.152228180247548</v>
      </c>
    </row>
    <row r="17" spans="1:8" x14ac:dyDescent="0.25">
      <c r="A17" s="2">
        <f>+A12+(+A11*H12)</f>
        <v>0</v>
      </c>
      <c r="B17" s="2">
        <f>+B12+(+B11*H12)</f>
        <v>3.8080746959933798E-2</v>
      </c>
      <c r="C17" s="2">
        <f>+C12+(+C11*H12)</f>
        <v>-7.3188330272513369E-2</v>
      </c>
      <c r="D17" s="2" t="s">
        <v>10</v>
      </c>
      <c r="E17" s="2">
        <f>+E12+(E11*H12)</f>
        <v>-0.70305552907893798</v>
      </c>
      <c r="G17" t="s">
        <v>16</v>
      </c>
    </row>
    <row r="18" spans="1:8" x14ac:dyDescent="0.25">
      <c r="A18" s="2">
        <f>+A13+(A11*H13)</f>
        <v>0</v>
      </c>
      <c r="B18" s="2">
        <f>+B13+(B11*H13)</f>
        <v>-7.3188330272513369E-2</v>
      </c>
      <c r="C18" s="2">
        <f>+C13+(+C11*H13)</f>
        <v>0.14341116658992892</v>
      </c>
      <c r="D18" s="2" t="s">
        <v>11</v>
      </c>
      <c r="E18" s="2">
        <f>+E13+(+E11*H13)</f>
        <v>1.3122063236340509</v>
      </c>
      <c r="G18" s="1" t="s">
        <v>17</v>
      </c>
      <c r="H18" s="1">
        <f>+B18/-B17</f>
        <v>1.9219247550348104</v>
      </c>
    </row>
    <row r="20" spans="1:8" x14ac:dyDescent="0.25">
      <c r="B20" s="2">
        <f>+B17</f>
        <v>3.8080746959933798E-2</v>
      </c>
      <c r="C20" s="2">
        <f>+C17</f>
        <v>-7.3188330272513369E-2</v>
      </c>
      <c r="D20" s="2" t="s">
        <v>10</v>
      </c>
      <c r="E20" s="2">
        <f>+E17</f>
        <v>-0.70305552907893798</v>
      </c>
    </row>
    <row r="21" spans="1:8" x14ac:dyDescent="0.25">
      <c r="B21" s="2">
        <f>+B18+(+B17*H18)</f>
        <v>0</v>
      </c>
      <c r="C21" s="2">
        <f>+C18+(+C17*H18)</f>
        <v>2.7487028595218621E-3</v>
      </c>
      <c r="D21" s="2" t="s">
        <v>11</v>
      </c>
      <c r="E21" s="2">
        <f>+E18+(E17*H18)</f>
        <v>-3.9013501866856037E-2</v>
      </c>
    </row>
    <row r="23" spans="1:8" x14ac:dyDescent="0.25">
      <c r="A23" t="s">
        <v>18</v>
      </c>
      <c r="G23" t="s">
        <v>19</v>
      </c>
    </row>
    <row r="24" spans="1:8" x14ac:dyDescent="0.25">
      <c r="A24" s="2">
        <f>+A11</f>
        <v>12.96842228266247</v>
      </c>
      <c r="B24" s="2">
        <f t="shared" ref="B24:E24" si="11">+B11</f>
        <v>3.7799747263013783</v>
      </c>
      <c r="C24" s="2">
        <f t="shared" si="11"/>
        <v>7.9361385348874105</v>
      </c>
      <c r="D24" s="2" t="str">
        <f>+D11</f>
        <v>C1</v>
      </c>
      <c r="E24" s="2">
        <f t="shared" si="11"/>
        <v>33.152228180247548</v>
      </c>
      <c r="G24" s="2" t="s">
        <v>20</v>
      </c>
      <c r="H24" s="2">
        <f>(+E24-(B24*H25)-(C24*H26))/A24</f>
        <v>24.574517778123955</v>
      </c>
    </row>
    <row r="25" spans="1:8" x14ac:dyDescent="0.25">
      <c r="A25" s="2">
        <f>+A17</f>
        <v>0</v>
      </c>
      <c r="B25" s="2">
        <f t="shared" ref="B25:E25" si="12">+B17</f>
        <v>3.8080746959933798E-2</v>
      </c>
      <c r="C25" s="2">
        <f t="shared" si="12"/>
        <v>-7.3188330272513369E-2</v>
      </c>
      <c r="D25" s="2" t="str">
        <f t="shared" si="12"/>
        <v>C2</v>
      </c>
      <c r="E25" s="2">
        <f t="shared" si="12"/>
        <v>-0.70305552907893798</v>
      </c>
      <c r="G25" s="2" t="s">
        <v>21</v>
      </c>
      <c r="H25" s="2">
        <f>(+E25-(C25*H26))/B25</f>
        <v>-45.740921187725178</v>
      </c>
    </row>
    <row r="26" spans="1:8" x14ac:dyDescent="0.25">
      <c r="A26" s="2">
        <f>+A18</f>
        <v>0</v>
      </c>
      <c r="B26" s="2">
        <f>+B21</f>
        <v>0</v>
      </c>
      <c r="C26" s="2">
        <f t="shared" ref="C26:E26" si="13">+C21</f>
        <v>2.7487028595218621E-3</v>
      </c>
      <c r="D26" s="2" t="str">
        <f t="shared" si="13"/>
        <v>C3</v>
      </c>
      <c r="E26" s="2">
        <f t="shared" si="13"/>
        <v>-3.9013501866856037E-2</v>
      </c>
      <c r="G26" s="2" t="s">
        <v>22</v>
      </c>
      <c r="H26" s="2">
        <f>+E26/C26</f>
        <v>-14.193422810948162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K19" sqref="K19"/>
    </sheetView>
  </sheetViews>
  <sheetFormatPr baseColWidth="10" defaultRowHeight="15" x14ac:dyDescent="0.25"/>
  <sheetData>
    <row r="1" spans="1:14" ht="15.75" thickBot="1" x14ac:dyDescent="0.3">
      <c r="A1" t="s">
        <v>53</v>
      </c>
      <c r="I1" s="11"/>
      <c r="N1" t="s">
        <v>43</v>
      </c>
    </row>
    <row r="2" spans="1:14" ht="15.75" thickBot="1" x14ac:dyDescent="0.3">
      <c r="A2" s="4" t="s">
        <v>0</v>
      </c>
      <c r="B2" s="4" t="s">
        <v>1</v>
      </c>
      <c r="C2" s="4" t="s">
        <v>5</v>
      </c>
      <c r="D2" s="4" t="s">
        <v>46</v>
      </c>
      <c r="E2" s="4" t="s">
        <v>48</v>
      </c>
      <c r="F2" s="4" t="s">
        <v>49</v>
      </c>
      <c r="G2" s="4" t="s">
        <v>50</v>
      </c>
      <c r="H2" s="4" t="s">
        <v>47</v>
      </c>
      <c r="I2" s="4" t="s">
        <v>51</v>
      </c>
      <c r="K2" s="4" t="s">
        <v>23</v>
      </c>
      <c r="L2" s="4" t="s">
        <v>25</v>
      </c>
      <c r="M2" s="4" t="s">
        <v>24</v>
      </c>
      <c r="N2" s="4" t="s">
        <v>26</v>
      </c>
    </row>
    <row r="3" spans="1:14" x14ac:dyDescent="0.25">
      <c r="A3" s="17">
        <v>1</v>
      </c>
      <c r="B3" s="22">
        <v>6</v>
      </c>
      <c r="C3" s="22">
        <f>+A3^2</f>
        <v>1</v>
      </c>
      <c r="D3" s="24">
        <f>+A3^4</f>
        <v>1</v>
      </c>
      <c r="E3" s="15">
        <f>+EXP(1)^-A3</f>
        <v>0.36787944117144233</v>
      </c>
      <c r="F3" s="25">
        <f>+C3*E3</f>
        <v>0.36787944117144233</v>
      </c>
      <c r="G3" s="22">
        <f>+E3^2</f>
        <v>0.1353352832366127</v>
      </c>
      <c r="H3" s="22">
        <f>+B3*C3</f>
        <v>6</v>
      </c>
      <c r="I3" s="22">
        <f>+B3*E3</f>
        <v>2.207276647028654</v>
      </c>
      <c r="K3" s="9">
        <f>(19*A3)+6.4</f>
        <v>25.4</v>
      </c>
      <c r="L3" s="9">
        <f>(+B3-K3)^2</f>
        <v>376.35999999999996</v>
      </c>
      <c r="M3" s="9">
        <f>(H25*C3)+(H26*E3)+H27</f>
        <v>8.740043416502429</v>
      </c>
      <c r="N3" s="9">
        <f>(+B3-M3)^2</f>
        <v>7.507837924318304</v>
      </c>
    </row>
    <row r="4" spans="1:14" x14ac:dyDescent="0.25">
      <c r="A4" s="20">
        <v>1.6</v>
      </c>
      <c r="B4" s="6">
        <v>8</v>
      </c>
      <c r="C4" s="9">
        <f>+A4^2</f>
        <v>2.5600000000000005</v>
      </c>
      <c r="D4" s="17">
        <f t="shared" ref="D4:D8" si="0">+A4^4</f>
        <v>6.553600000000003</v>
      </c>
      <c r="E4" s="6">
        <f t="shared" ref="E4:E8" si="1">+EXP(1)^-A4</f>
        <v>0.20189651799465541</v>
      </c>
      <c r="F4" s="18">
        <f t="shared" ref="F4:F8" si="2">+C4*E4</f>
        <v>0.51685508606631791</v>
      </c>
      <c r="G4" s="9">
        <f t="shared" ref="G4:G8" si="3">+E4^2</f>
        <v>4.0762203978366218E-2</v>
      </c>
      <c r="H4" s="9">
        <f t="shared" ref="H4:H8" si="4">+B4*C4</f>
        <v>20.480000000000004</v>
      </c>
      <c r="I4" s="9">
        <f t="shared" ref="I4:I8" si="5">+B4*E4</f>
        <v>1.6151721439572433</v>
      </c>
      <c r="K4" s="9">
        <f>(-1.77*C4)+(0.24*A4)+6.44</f>
        <v>2.2927999999999997</v>
      </c>
      <c r="L4" s="9">
        <f>(+B4-K4)^2</f>
        <v>32.572131840000004</v>
      </c>
      <c r="M4" s="6">
        <f>(+H25*C4)+(H26*E4)+H27</f>
        <v>6.4770447132416766</v>
      </c>
      <c r="N4" s="9">
        <f>(+B4-M4)^2</f>
        <v>2.3193928054651272</v>
      </c>
    </row>
    <row r="5" spans="1:14" x14ac:dyDescent="0.25">
      <c r="A5" s="20">
        <v>1.6</v>
      </c>
      <c r="B5" s="6">
        <v>8</v>
      </c>
      <c r="C5" s="9">
        <f>+A5^2</f>
        <v>2.5600000000000005</v>
      </c>
      <c r="D5" s="17">
        <f t="shared" si="0"/>
        <v>6.553600000000003</v>
      </c>
      <c r="E5" s="6">
        <f t="shared" si="1"/>
        <v>0.20189651799465541</v>
      </c>
      <c r="F5" s="18">
        <f t="shared" si="2"/>
        <v>0.51685508606631791</v>
      </c>
      <c r="G5" s="9">
        <f t="shared" si="3"/>
        <v>4.0762203978366218E-2</v>
      </c>
      <c r="H5" s="9">
        <f t="shared" si="4"/>
        <v>20.480000000000004</v>
      </c>
      <c r="I5" s="9">
        <f t="shared" si="5"/>
        <v>1.6151721439572433</v>
      </c>
      <c r="K5" s="9">
        <f>(-1.77*C5)+(0.24*A5)+6.44</f>
        <v>2.2927999999999997</v>
      </c>
      <c r="L5" s="9">
        <f>(+B5-K5)^2</f>
        <v>32.572131840000004</v>
      </c>
      <c r="M5" s="6">
        <f>(+H25*C5)+(H26*E5)+H27</f>
        <v>6.4770447132416766</v>
      </c>
      <c r="N5" s="9">
        <f>(+B5-M5)^2</f>
        <v>2.3193928054651272</v>
      </c>
    </row>
    <row r="6" spans="1:14" x14ac:dyDescent="0.25">
      <c r="A6" s="20">
        <v>2</v>
      </c>
      <c r="B6" s="6">
        <v>9</v>
      </c>
      <c r="C6" s="9">
        <f>+A6^2</f>
        <v>4</v>
      </c>
      <c r="D6" s="17">
        <f t="shared" si="0"/>
        <v>16</v>
      </c>
      <c r="E6" s="6">
        <f t="shared" si="1"/>
        <v>0.1353352832366127</v>
      </c>
      <c r="F6" s="18">
        <f t="shared" si="2"/>
        <v>0.54134113294645081</v>
      </c>
      <c r="G6" s="9">
        <f t="shared" si="3"/>
        <v>1.8315638888734182E-2</v>
      </c>
      <c r="H6" s="9">
        <f t="shared" si="4"/>
        <v>36</v>
      </c>
      <c r="I6" s="9">
        <f t="shared" si="5"/>
        <v>1.2180175491295144</v>
      </c>
      <c r="K6" s="9">
        <f>(-1.77*C6)+(0.24*A6)+6.44</f>
        <v>-0.15999999999999925</v>
      </c>
      <c r="L6" s="9">
        <f>(+B6-K6)^2</f>
        <v>83.905600000000007</v>
      </c>
      <c r="M6" s="6">
        <f>(+H25*C6)+(H26*E6)+H27</f>
        <v>6.6690020825735061</v>
      </c>
      <c r="N6" s="9">
        <f>(+B6-M6)^2</f>
        <v>5.4335512910466512</v>
      </c>
    </row>
    <row r="7" spans="1:14" ht="15.75" thickBot="1" x14ac:dyDescent="0.3">
      <c r="A7" s="21">
        <v>2.5</v>
      </c>
      <c r="B7" s="7">
        <v>10</v>
      </c>
      <c r="C7" s="13">
        <f>+A7^2</f>
        <v>6.25</v>
      </c>
      <c r="D7" s="14">
        <f t="shared" si="0"/>
        <v>39.0625</v>
      </c>
      <c r="E7" s="6">
        <f t="shared" si="1"/>
        <v>8.20849986238988E-2</v>
      </c>
      <c r="F7" s="19">
        <f t="shared" si="2"/>
        <v>0.51303124139936751</v>
      </c>
      <c r="G7" s="13">
        <f t="shared" si="3"/>
        <v>6.7379469990854679E-3</v>
      </c>
      <c r="H7" s="13">
        <f t="shared" si="4"/>
        <v>62.5</v>
      </c>
      <c r="I7" s="13">
        <f t="shared" si="5"/>
        <v>0.82084998623898797</v>
      </c>
      <c r="K7" s="9">
        <f>(-1.77*C7)+(0.24*A7)+6.44</f>
        <v>-4.0225</v>
      </c>
      <c r="L7" s="9">
        <f>(+B7-K7)^2</f>
        <v>196.63050625000002</v>
      </c>
      <c r="M7" s="7">
        <f>(+H25*C7)+(H26*E7)+H27</f>
        <v>8.3048077784979135</v>
      </c>
      <c r="N7" s="9">
        <f>(+B7-M7)^2</f>
        <v>2.8736766678411789</v>
      </c>
    </row>
    <row r="8" spans="1:14" ht="15.75" thickBot="1" x14ac:dyDescent="0.3">
      <c r="A8" s="23">
        <v>3.5</v>
      </c>
      <c r="B8" s="7">
        <v>13</v>
      </c>
      <c r="C8" s="7">
        <f>+A8^2</f>
        <v>12.25</v>
      </c>
      <c r="D8" s="21">
        <f t="shared" si="0"/>
        <v>150.0625</v>
      </c>
      <c r="E8" s="16">
        <f t="shared" si="1"/>
        <v>3.0197383422318504E-2</v>
      </c>
      <c r="F8" s="26">
        <f t="shared" si="2"/>
        <v>0.36991794692340169</v>
      </c>
      <c r="G8" s="7">
        <f t="shared" si="3"/>
        <v>9.1188196555451646E-4</v>
      </c>
      <c r="H8" s="7">
        <f t="shared" si="4"/>
        <v>159.25</v>
      </c>
      <c r="I8" s="7">
        <f t="shared" si="5"/>
        <v>0.39256598449014057</v>
      </c>
      <c r="J8" s="11"/>
      <c r="K8" s="4">
        <f>SUM(K3:K7)</f>
        <v>25.803099999999997</v>
      </c>
      <c r="L8" s="4">
        <f>SUM(L3:L7)</f>
        <v>722.04036993</v>
      </c>
      <c r="M8" s="4">
        <f>SUM(M3:M7)</f>
        <v>36.667942704057197</v>
      </c>
      <c r="N8" s="4">
        <f>SUM(N3:N7)</f>
        <v>20.453851494136387</v>
      </c>
    </row>
    <row r="9" spans="1:14" ht="15.75" thickBot="1" x14ac:dyDescent="0.3">
      <c r="A9" s="5">
        <f>SUM(A3:A8)</f>
        <v>12.2</v>
      </c>
      <c r="B9" s="4">
        <f>SUM(B3:B8)</f>
        <v>54</v>
      </c>
      <c r="C9" s="4">
        <f>SUM(C3:C8)</f>
        <v>28.62</v>
      </c>
      <c r="D9" s="4">
        <f>SUM(D3:D8)</f>
        <v>219.23220000000001</v>
      </c>
      <c r="E9" s="4">
        <f>SUM(E3:E8)</f>
        <v>1.0192901424435834</v>
      </c>
      <c r="F9" s="4">
        <f>SUM(F3:F8)</f>
        <v>2.8258799345732979</v>
      </c>
      <c r="G9" s="4">
        <f>SUM(G3:G8)</f>
        <v>0.24282515904671934</v>
      </c>
      <c r="H9" s="4">
        <f>SUM(H3:H8)</f>
        <v>304.71000000000004</v>
      </c>
      <c r="I9" s="4">
        <f>SUM(I3:I8)</f>
        <v>7.869054454801784</v>
      </c>
    </row>
    <row r="10" spans="1:14" ht="15.75" thickBot="1" x14ac:dyDescent="0.3">
      <c r="L10" s="11" t="s">
        <v>31</v>
      </c>
    </row>
    <row r="11" spans="1:14" ht="15.75" thickBot="1" x14ac:dyDescent="0.3">
      <c r="A11" t="s">
        <v>8</v>
      </c>
      <c r="I11" s="11"/>
      <c r="K11" s="5" t="s">
        <v>30</v>
      </c>
      <c r="L11" s="4">
        <v>3</v>
      </c>
      <c r="M11" s="4" t="s">
        <v>34</v>
      </c>
      <c r="N11" s="10">
        <f>(+H25*(L11^2))+(H26*L14)+H27</f>
        <v>11.167104321874143</v>
      </c>
    </row>
    <row r="12" spans="1:14" x14ac:dyDescent="0.25">
      <c r="A12" s="2">
        <f>+D9</f>
        <v>219.23220000000001</v>
      </c>
      <c r="B12" s="2">
        <f>+F9</f>
        <v>2.8258799345732979</v>
      </c>
      <c r="C12" s="2">
        <f>+C9</f>
        <v>28.62</v>
      </c>
      <c r="D12" s="2" t="s">
        <v>9</v>
      </c>
      <c r="E12" s="2">
        <f>+H9</f>
        <v>304.71000000000004</v>
      </c>
      <c r="G12" t="s">
        <v>13</v>
      </c>
      <c r="I12" t="s">
        <v>28</v>
      </c>
    </row>
    <row r="13" spans="1:14" x14ac:dyDescent="0.25">
      <c r="A13" s="2">
        <f>+F9</f>
        <v>2.8258799345732979</v>
      </c>
      <c r="B13" s="2">
        <f>+G9</f>
        <v>0.24282515904671934</v>
      </c>
      <c r="C13" s="2">
        <f>+E9</f>
        <v>1.0192901424435834</v>
      </c>
      <c r="D13" s="2" t="s">
        <v>10</v>
      </c>
      <c r="E13" s="2">
        <f>+I9</f>
        <v>7.869054454801784</v>
      </c>
      <c r="G13" s="2" t="s">
        <v>14</v>
      </c>
      <c r="H13" s="2">
        <f>+A13/-A12</f>
        <v>-1.2889894525408667E-2</v>
      </c>
      <c r="K13" t="s">
        <v>32</v>
      </c>
    </row>
    <row r="14" spans="1:14" x14ac:dyDescent="0.25">
      <c r="A14" s="2">
        <f>+C9</f>
        <v>28.62</v>
      </c>
      <c r="B14" s="2">
        <f>+E9</f>
        <v>1.0192901424435834</v>
      </c>
      <c r="C14" s="2">
        <v>5</v>
      </c>
      <c r="D14" s="2" t="s">
        <v>11</v>
      </c>
      <c r="E14" s="2">
        <f>+B9</f>
        <v>54</v>
      </c>
      <c r="G14" s="2" t="s">
        <v>15</v>
      </c>
      <c r="H14" s="2">
        <f>+A14/-A12</f>
        <v>-0.13054651643326118</v>
      </c>
      <c r="K14" s="11" t="s">
        <v>52</v>
      </c>
      <c r="L14">
        <f>+EXP(1)^-L11</f>
        <v>4.9787068367863951E-2</v>
      </c>
    </row>
    <row r="16" spans="1:14" x14ac:dyDescent="0.25">
      <c r="A16" t="s">
        <v>12</v>
      </c>
    </row>
    <row r="17" spans="1:8" x14ac:dyDescent="0.25">
      <c r="A17" s="2">
        <f>+A12</f>
        <v>219.23220000000001</v>
      </c>
      <c r="B17" s="2">
        <f t="shared" ref="B17:D17" si="6">+B12</f>
        <v>2.8258799345732979</v>
      </c>
      <c r="C17" s="2">
        <f t="shared" si="6"/>
        <v>28.62</v>
      </c>
      <c r="D17" s="2" t="str">
        <f t="shared" si="6"/>
        <v>C1</v>
      </c>
      <c r="E17" s="2">
        <f>+E12</f>
        <v>304.71000000000004</v>
      </c>
    </row>
    <row r="18" spans="1:8" x14ac:dyDescent="0.25">
      <c r="A18" s="2">
        <f>+A13+(+A12*H13)</f>
        <v>0</v>
      </c>
      <c r="B18" s="2">
        <f>+B13+(+B12*H13)</f>
        <v>0.20639986474860078</v>
      </c>
      <c r="C18" s="2">
        <f>+C13+(+C12*H13)</f>
        <v>0.65038136112638734</v>
      </c>
      <c r="D18" s="2" t="s">
        <v>10</v>
      </c>
      <c r="E18" s="2">
        <f>+E13+(E12*H13)</f>
        <v>3.9413746939645087</v>
      </c>
      <c r="G18" t="s">
        <v>16</v>
      </c>
    </row>
    <row r="19" spans="1:8" x14ac:dyDescent="0.25">
      <c r="A19" s="2">
        <f>+A14+(A12*H14)</f>
        <v>0</v>
      </c>
      <c r="B19" s="2">
        <f>+B14+(B12*H14)</f>
        <v>0.65038136112638734</v>
      </c>
      <c r="C19" s="2">
        <f>+C14+(+C12*H14)</f>
        <v>1.2637586996800652</v>
      </c>
      <c r="D19" s="2" t="s">
        <v>11</v>
      </c>
      <c r="E19" s="2">
        <f>+E14+(+E12*H14)</f>
        <v>14.221170977620979</v>
      </c>
      <c r="G19" s="1" t="s">
        <v>17</v>
      </c>
      <c r="H19" s="1">
        <f>+B19/-B18</f>
        <v>-3.1510745509381271</v>
      </c>
    </row>
    <row r="21" spans="1:8" x14ac:dyDescent="0.25">
      <c r="B21" s="2">
        <f>+B18</f>
        <v>0.20639986474860078</v>
      </c>
      <c r="C21" s="2">
        <f>+C18</f>
        <v>0.65038136112638734</v>
      </c>
      <c r="D21" s="2" t="s">
        <v>10</v>
      </c>
      <c r="E21" s="2">
        <f>+E18</f>
        <v>3.9413746939645087</v>
      </c>
    </row>
    <row r="22" spans="1:8" x14ac:dyDescent="0.25">
      <c r="B22" s="2">
        <f>+B19+(+B18*H19)</f>
        <v>0</v>
      </c>
      <c r="C22" s="2">
        <f>+C19+(+C18*H19)</f>
        <v>-0.7856414557697935</v>
      </c>
      <c r="D22" s="2" t="s">
        <v>11</v>
      </c>
      <c r="E22" s="2">
        <f>+E19+(E18*H19)</f>
        <v>1.8016054837578661</v>
      </c>
    </row>
    <row r="24" spans="1:8" x14ac:dyDescent="0.25">
      <c r="A24" t="s">
        <v>18</v>
      </c>
      <c r="G24" t="s">
        <v>19</v>
      </c>
    </row>
    <row r="25" spans="1:8" x14ac:dyDescent="0.25">
      <c r="A25" s="2">
        <f>+A12</f>
        <v>219.23220000000001</v>
      </c>
      <c r="B25" s="2">
        <f t="shared" ref="B25:E25" si="7">+B12</f>
        <v>2.8258799345732979</v>
      </c>
      <c r="C25" s="2">
        <f t="shared" si="7"/>
        <v>28.62</v>
      </c>
      <c r="D25" s="2" t="str">
        <f>+D12</f>
        <v>C1</v>
      </c>
      <c r="E25" s="2">
        <f t="shared" si="7"/>
        <v>304.71000000000004</v>
      </c>
      <c r="G25" s="2" t="s">
        <v>20</v>
      </c>
      <c r="H25" s="2">
        <f>(+E25-(B25*H26)-(C25*H27))/A25</f>
        <v>1.3499762610881714</v>
      </c>
    </row>
    <row r="26" spans="1:8" x14ac:dyDescent="0.25">
      <c r="A26" s="2">
        <f>+A18</f>
        <v>0</v>
      </c>
      <c r="B26" s="2">
        <f t="shared" ref="B26:E26" si="8">+B18</f>
        <v>0.20639986474860078</v>
      </c>
      <c r="C26" s="2">
        <f t="shared" si="8"/>
        <v>0.65038136112638734</v>
      </c>
      <c r="D26" s="2" t="str">
        <f t="shared" si="8"/>
        <v>C2</v>
      </c>
      <c r="E26" s="2">
        <f t="shared" si="8"/>
        <v>3.9413746939645087</v>
      </c>
      <c r="G26" s="2" t="s">
        <v>21</v>
      </c>
      <c r="H26" s="2">
        <f>(+E26-(C26*H27))/B26</f>
        <v>26.321753990950985</v>
      </c>
    </row>
    <row r="27" spans="1:8" x14ac:dyDescent="0.25">
      <c r="A27" s="2">
        <f>+A19</f>
        <v>0</v>
      </c>
      <c r="B27" s="2">
        <f>+B22</f>
        <v>0</v>
      </c>
      <c r="C27" s="2">
        <f t="shared" ref="C27:E27" si="9">+C22</f>
        <v>-0.7856414557697935</v>
      </c>
      <c r="D27" s="2" t="str">
        <f t="shared" si="9"/>
        <v>C3</v>
      </c>
      <c r="E27" s="2">
        <f t="shared" si="9"/>
        <v>1.8016054837578661</v>
      </c>
      <c r="G27" s="2" t="s">
        <v>22</v>
      </c>
      <c r="H27" s="2">
        <f>+E27/C27</f>
        <v>-2.2931649934289715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M12" sqref="M12"/>
    </sheetView>
  </sheetViews>
  <sheetFormatPr baseColWidth="10" defaultRowHeight="15" x14ac:dyDescent="0.25"/>
  <sheetData>
    <row r="1" spans="1:13" ht="15.75" thickBot="1" x14ac:dyDescent="0.3">
      <c r="A1" t="s">
        <v>35</v>
      </c>
      <c r="M1" t="s">
        <v>45</v>
      </c>
    </row>
    <row r="2" spans="1:13" ht="15.75" thickBot="1" x14ac:dyDescent="0.3">
      <c r="A2" s="4" t="s">
        <v>0</v>
      </c>
      <c r="B2" s="4" t="s">
        <v>1</v>
      </c>
      <c r="C2" s="4" t="s">
        <v>36</v>
      </c>
      <c r="D2" s="4" t="s">
        <v>37</v>
      </c>
      <c r="E2" s="4" t="s">
        <v>38</v>
      </c>
      <c r="F2" s="4" t="s">
        <v>39</v>
      </c>
      <c r="G2" s="15" t="s">
        <v>40</v>
      </c>
      <c r="J2" s="4" t="s">
        <v>23</v>
      </c>
      <c r="K2" s="4" t="s">
        <v>25</v>
      </c>
      <c r="L2" s="4" t="s">
        <v>24</v>
      </c>
      <c r="M2" s="4" t="s">
        <v>44</v>
      </c>
    </row>
    <row r="3" spans="1:13" x14ac:dyDescent="0.25">
      <c r="A3" s="13">
        <v>1.4</v>
      </c>
      <c r="B3" s="13">
        <v>2.5</v>
      </c>
      <c r="C3" s="13">
        <f>+A3^4</f>
        <v>3.8415999999999988</v>
      </c>
      <c r="D3" s="13">
        <f>+A3^3</f>
        <v>2.7439999999999993</v>
      </c>
      <c r="E3" s="13">
        <f>+A3^2</f>
        <v>1.9599999999999997</v>
      </c>
      <c r="F3" s="14">
        <f>+E3*B3</f>
        <v>4.8999999999999995</v>
      </c>
      <c r="G3" s="15">
        <f>+A3*B3</f>
        <v>3.5</v>
      </c>
      <c r="J3" s="13"/>
      <c r="K3" s="13"/>
      <c r="L3" s="13">
        <f>(+H24*E3)+(H25*A3)+H26</f>
        <v>2.5804495849268099</v>
      </c>
      <c r="M3" s="13">
        <f>(B3-L3)^2</f>
        <v>6.4721357148959935E-3</v>
      </c>
    </row>
    <row r="4" spans="1:13" x14ac:dyDescent="0.25">
      <c r="A4" s="13">
        <v>1.5</v>
      </c>
      <c r="B4" s="13">
        <v>3</v>
      </c>
      <c r="C4" s="13">
        <f t="shared" ref="C4:C7" si="0">+A4^4</f>
        <v>5.0625</v>
      </c>
      <c r="D4" s="13">
        <f t="shared" ref="D4:D7" si="1">+A4^3</f>
        <v>3.375</v>
      </c>
      <c r="E4" s="13">
        <f t="shared" ref="E4:E7" si="2">+A4^2</f>
        <v>2.25</v>
      </c>
      <c r="F4" s="14">
        <f t="shared" ref="F4:F7" si="3">+E4*B4</f>
        <v>6.75</v>
      </c>
      <c r="G4" s="13">
        <f t="shared" ref="G4:G7" si="4">+A4*B4</f>
        <v>4.5</v>
      </c>
      <c r="J4" s="12"/>
      <c r="K4" s="12"/>
      <c r="L4" s="12">
        <f>(+H24*E4)+H25*A4+H26</f>
        <v>2.8708889096166592</v>
      </c>
      <c r="M4" s="13">
        <f t="shared" ref="M4:M7" si="5">(B4-L4)^2</f>
        <v>1.6669673659975195E-2</v>
      </c>
    </row>
    <row r="5" spans="1:13" x14ac:dyDescent="0.25">
      <c r="A5" s="13">
        <v>2</v>
      </c>
      <c r="B5" s="13">
        <v>4</v>
      </c>
      <c r="C5" s="13">
        <f t="shared" si="0"/>
        <v>16</v>
      </c>
      <c r="D5" s="13">
        <f t="shared" si="1"/>
        <v>8</v>
      </c>
      <c r="E5" s="13">
        <f t="shared" si="2"/>
        <v>4</v>
      </c>
      <c r="F5" s="14">
        <f t="shared" si="3"/>
        <v>16</v>
      </c>
      <c r="G5" s="13">
        <f t="shared" si="4"/>
        <v>8</v>
      </c>
      <c r="J5" s="13"/>
      <c r="K5" s="13"/>
      <c r="L5" s="13">
        <f>(H24*E5)+(H25*A5)+H26</f>
        <v>4.0965115194477848</v>
      </c>
      <c r="M5" s="13">
        <f t="shared" si="5"/>
        <v>9.314473386120143E-3</v>
      </c>
    </row>
    <row r="6" spans="1:13" x14ac:dyDescent="0.25">
      <c r="A6" s="13">
        <v>2.5</v>
      </c>
      <c r="B6" s="13">
        <v>5</v>
      </c>
      <c r="C6" s="13">
        <f t="shared" si="0"/>
        <v>39.0625</v>
      </c>
      <c r="D6" s="13">
        <f t="shared" si="1"/>
        <v>15.625</v>
      </c>
      <c r="E6" s="13">
        <f t="shared" si="2"/>
        <v>6.25</v>
      </c>
      <c r="F6" s="14">
        <f t="shared" si="3"/>
        <v>31.25</v>
      </c>
      <c r="G6" s="13">
        <f t="shared" si="4"/>
        <v>12.5</v>
      </c>
      <c r="J6" s="13"/>
      <c r="K6" s="13"/>
      <c r="L6" s="13">
        <f>(H24*E6)+(H25*A6)+H26</f>
        <v>4.9445107732487221</v>
      </c>
      <c r="M6" s="13">
        <f t="shared" si="5"/>
        <v>3.0790542854547322E-3</v>
      </c>
    </row>
    <row r="7" spans="1:13" ht="15.75" thickBot="1" x14ac:dyDescent="0.3">
      <c r="A7" s="13">
        <v>3.5</v>
      </c>
      <c r="B7" s="13">
        <v>5.5</v>
      </c>
      <c r="C7" s="13">
        <f t="shared" si="0"/>
        <v>150.0625</v>
      </c>
      <c r="D7" s="13">
        <f t="shared" si="1"/>
        <v>42.875</v>
      </c>
      <c r="E7" s="13">
        <f t="shared" si="2"/>
        <v>12.25</v>
      </c>
      <c r="F7" s="14">
        <f t="shared" si="3"/>
        <v>67.375</v>
      </c>
      <c r="G7" s="16">
        <f t="shared" si="4"/>
        <v>19.25</v>
      </c>
      <c r="J7" s="13"/>
      <c r="K7" s="13"/>
      <c r="L7" s="13">
        <f>(H24*E7)+(H25*A7)+H26</f>
        <v>5.5076392127600302</v>
      </c>
      <c r="M7" s="13">
        <f t="shared" si="5"/>
        <v>5.8357571593008409E-5</v>
      </c>
    </row>
    <row r="8" spans="1:13" ht="15.75" thickBot="1" x14ac:dyDescent="0.3">
      <c r="A8" s="4">
        <f>SUM(A3:A7)</f>
        <v>10.9</v>
      </c>
      <c r="B8" s="4">
        <f t="shared" ref="B8:G8" si="6">SUM(B3:B7)</f>
        <v>20</v>
      </c>
      <c r="C8" s="4">
        <f t="shared" si="6"/>
        <v>214.0291</v>
      </c>
      <c r="D8" s="4">
        <f t="shared" si="6"/>
        <v>72.619</v>
      </c>
      <c r="E8" s="4">
        <f t="shared" si="6"/>
        <v>26.71</v>
      </c>
      <c r="F8" s="4">
        <f t="shared" si="6"/>
        <v>126.27500000000001</v>
      </c>
      <c r="G8" s="16">
        <f t="shared" si="6"/>
        <v>47.75</v>
      </c>
      <c r="J8" s="4"/>
      <c r="K8" s="4"/>
      <c r="L8" s="4">
        <f>SUM(L3:L7)</f>
        <v>20.000000000000007</v>
      </c>
      <c r="M8" s="4">
        <f>SUM(M3:M7)</f>
        <v>3.5593694618039073E-2</v>
      </c>
    </row>
    <row r="10" spans="1:13" ht="15.75" thickBot="1" x14ac:dyDescent="0.3">
      <c r="A10" t="s">
        <v>41</v>
      </c>
      <c r="K10" s="11" t="s">
        <v>31</v>
      </c>
    </row>
    <row r="11" spans="1:13" ht="15.75" thickBot="1" x14ac:dyDescent="0.3">
      <c r="A11" s="2">
        <f>+C8</f>
        <v>214.0291</v>
      </c>
      <c r="B11" s="2">
        <f>+D8</f>
        <v>72.619</v>
      </c>
      <c r="C11" s="2">
        <f>+E8</f>
        <v>26.71</v>
      </c>
      <c r="D11" s="2" t="s">
        <v>9</v>
      </c>
      <c r="E11" s="2">
        <f>+F8</f>
        <v>126.27500000000001</v>
      </c>
      <c r="G11" t="s">
        <v>13</v>
      </c>
      <c r="J11" s="5" t="s">
        <v>29</v>
      </c>
      <c r="K11" s="5">
        <v>0.5</v>
      </c>
      <c r="L11" s="5" t="s">
        <v>34</v>
      </c>
      <c r="M11" s="5">
        <f>(H24*(K11)^2)+(H25*K11)+H26</f>
        <v>-0.71322637813616074</v>
      </c>
    </row>
    <row r="12" spans="1:13" x14ac:dyDescent="0.25">
      <c r="A12" s="2">
        <f>+D8</f>
        <v>72.619</v>
      </c>
      <c r="B12" s="2">
        <f>+E8</f>
        <v>26.71</v>
      </c>
      <c r="C12" s="2">
        <f>+A8</f>
        <v>10.9</v>
      </c>
      <c r="D12" s="2" t="s">
        <v>10</v>
      </c>
      <c r="E12" s="2">
        <f>+G8</f>
        <v>47.75</v>
      </c>
      <c r="G12" s="2" t="s">
        <v>14</v>
      </c>
      <c r="H12" s="2">
        <f>+A12/-A11</f>
        <v>-0.33929498371950356</v>
      </c>
    </row>
    <row r="13" spans="1:13" x14ac:dyDescent="0.25">
      <c r="A13" s="2">
        <f>+E8</f>
        <v>26.71</v>
      </c>
      <c r="B13" s="2">
        <f>+A8</f>
        <v>10.9</v>
      </c>
      <c r="C13" s="2">
        <v>5</v>
      </c>
      <c r="D13" s="2" t="s">
        <v>11</v>
      </c>
      <c r="E13" s="2">
        <f>+B8</f>
        <v>20</v>
      </c>
      <c r="G13" s="2" t="s">
        <v>15</v>
      </c>
      <c r="H13" s="2">
        <f>+A13/-A11</f>
        <v>-0.12479611417325963</v>
      </c>
    </row>
    <row r="15" spans="1:13" x14ac:dyDescent="0.25">
      <c r="A15" t="s">
        <v>42</v>
      </c>
    </row>
    <row r="16" spans="1:13" x14ac:dyDescent="0.25">
      <c r="A16" s="2">
        <f>+A11</f>
        <v>214.0291</v>
      </c>
      <c r="B16" s="2">
        <f t="shared" ref="B16:C16" si="7">+B11</f>
        <v>72.619</v>
      </c>
      <c r="C16" s="2">
        <f t="shared" si="7"/>
        <v>26.71</v>
      </c>
      <c r="D16" s="2" t="s">
        <v>9</v>
      </c>
      <c r="E16" s="2">
        <f>+E11</f>
        <v>126.27500000000001</v>
      </c>
    </row>
    <row r="17" spans="1:8" x14ac:dyDescent="0.25">
      <c r="A17" s="2">
        <f>+A12+(A11*H12)</f>
        <v>0</v>
      </c>
      <c r="B17" s="2">
        <f>+B12+(B11*H12)</f>
        <v>2.0707375772733734</v>
      </c>
      <c r="C17" s="2">
        <f>+C12+(C11*H12)</f>
        <v>1.8374309848520607</v>
      </c>
      <c r="D17" s="2" t="s">
        <v>10</v>
      </c>
      <c r="E17" s="2">
        <f>+E12+(E11*H12)</f>
        <v>4.9055259308196852</v>
      </c>
      <c r="G17" t="s">
        <v>16</v>
      </c>
    </row>
    <row r="18" spans="1:8" x14ac:dyDescent="0.25">
      <c r="A18" s="2">
        <f>+A13+(A11*H13)</f>
        <v>0</v>
      </c>
      <c r="B18" s="2">
        <f>+B13+(B11*H13)</f>
        <v>1.8374309848520589</v>
      </c>
      <c r="C18" s="2">
        <f>+C13+(C11*H13)</f>
        <v>1.666695790432235</v>
      </c>
      <c r="D18" s="2" t="s">
        <v>11</v>
      </c>
      <c r="E18" s="2">
        <f>+E13+(E11*H13)</f>
        <v>4.24137068277164</v>
      </c>
      <c r="G18" s="2" t="s">
        <v>17</v>
      </c>
      <c r="H18" s="2">
        <f>+B18/-B17</f>
        <v>-0.88733164695426114</v>
      </c>
    </row>
    <row r="20" spans="1:8" x14ac:dyDescent="0.25">
      <c r="B20" s="2">
        <f>+B17</f>
        <v>2.0707375772733734</v>
      </c>
      <c r="C20" s="2">
        <f t="shared" ref="C20:E20" si="8">+C17</f>
        <v>1.8374309848520607</v>
      </c>
      <c r="D20" s="2" t="str">
        <f t="shared" si="8"/>
        <v>C2</v>
      </c>
      <c r="E20" s="2">
        <f t="shared" si="8"/>
        <v>4.9055259308196852</v>
      </c>
    </row>
    <row r="21" spans="1:8" x14ac:dyDescent="0.25">
      <c r="B21" s="2">
        <f>+B18+(B20*H18)</f>
        <v>0</v>
      </c>
      <c r="C21" s="2">
        <f>+C18+(C20*H18)</f>
        <v>3.6285128478666051E-2</v>
      </c>
      <c r="D21" s="2" t="s">
        <v>11</v>
      </c>
      <c r="E21" s="2">
        <f>+E18+(E20*H18)</f>
        <v>-0.11145772059942605</v>
      </c>
    </row>
    <row r="23" spans="1:8" x14ac:dyDescent="0.25">
      <c r="A23" t="s">
        <v>18</v>
      </c>
      <c r="G23" t="s">
        <v>19</v>
      </c>
    </row>
    <row r="24" spans="1:8" x14ac:dyDescent="0.25">
      <c r="A24" s="2">
        <f>+A16</f>
        <v>214.0291</v>
      </c>
      <c r="B24" s="2">
        <f t="shared" ref="B24:E24" si="9">+B16</f>
        <v>72.619</v>
      </c>
      <c r="C24" s="2">
        <f t="shared" si="9"/>
        <v>26.71</v>
      </c>
      <c r="D24" s="2" t="str">
        <f t="shared" si="9"/>
        <v>C1</v>
      </c>
      <c r="E24" s="2">
        <f t="shared" si="9"/>
        <v>126.27500000000001</v>
      </c>
      <c r="G24" s="2" t="s">
        <v>20</v>
      </c>
      <c r="H24" s="2">
        <f>(+E24-(B24*H25)-(C24*H26))/A24</f>
        <v>-0.75524671206037819</v>
      </c>
    </row>
    <row r="25" spans="1:8" x14ac:dyDescent="0.25">
      <c r="A25" s="2">
        <f>+A17</f>
        <v>0</v>
      </c>
      <c r="B25" s="2">
        <f t="shared" ref="B25:E25" si="10">+B17</f>
        <v>2.0707375772733734</v>
      </c>
      <c r="C25" s="2">
        <f t="shared" si="10"/>
        <v>1.8374309848520607</v>
      </c>
      <c r="D25" s="2" t="str">
        <f t="shared" si="10"/>
        <v>C2</v>
      </c>
      <c r="E25" s="2">
        <f t="shared" si="10"/>
        <v>4.9055259308196852</v>
      </c>
      <c r="G25" s="2" t="s">
        <v>21</v>
      </c>
      <c r="H25" s="2">
        <f>(+E25-(C25*H26))/B25</f>
        <v>5.0946087118735761</v>
      </c>
    </row>
    <row r="26" spans="1:8" x14ac:dyDescent="0.25">
      <c r="A26" s="2">
        <f>+A18</f>
        <v>0</v>
      </c>
      <c r="B26" s="2">
        <f>+B21</f>
        <v>0</v>
      </c>
      <c r="C26" s="2">
        <f t="shared" ref="C26:E26" si="11">+C21</f>
        <v>3.6285128478666051E-2</v>
      </c>
      <c r="D26" s="2" t="str">
        <f t="shared" si="11"/>
        <v>C3</v>
      </c>
      <c r="E26" s="2">
        <f t="shared" si="11"/>
        <v>-0.11145772059942605</v>
      </c>
      <c r="G26" s="2" t="s">
        <v>22</v>
      </c>
      <c r="H26" s="2">
        <f>+E26/C26</f>
        <v>-3.0717190560578542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positivo bgh</dc:creator>
  <cp:lastModifiedBy>positivo bgh</cp:lastModifiedBy>
  <dcterms:created xsi:type="dcterms:W3CDTF">2021-06-29T18:53:53Z</dcterms:created>
  <dcterms:modified xsi:type="dcterms:W3CDTF">2021-06-30T21:16:42Z</dcterms:modified>
</cp:coreProperties>
</file>