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ne.santos_credita\Desktop\"/>
    </mc:Choice>
  </mc:AlternateContent>
  <xr:revisionPtr revIDLastSave="0" documentId="8_{0136CB56-E42D-44AC-93D8-C561D7DEA47C}" xr6:coauthVersionLast="47" xr6:coauthVersionMax="47" xr10:uidLastSave="{00000000-0000-0000-0000-000000000000}"/>
  <bookViews>
    <workbookView xWindow="-110" yWindow="-110" windowWidth="19420" windowHeight="10420" xr2:uid="{0AF0E806-3FEC-4177-BD81-0A0708BC1154}"/>
  </bookViews>
  <sheets>
    <sheet name="app" sheetId="2" r:id="rId1"/>
    <sheet name="suporte" sheetId="3" r:id="rId2"/>
  </sheets>
  <definedNames>
    <definedName name="aporte">app!$D$17</definedName>
    <definedName name="patrimonio">app!$D$20</definedName>
    <definedName name="qtdd_anos">app!$D$18</definedName>
    <definedName name="rendimento_carteira">app!$D$13</definedName>
    <definedName name="sug_investimento">app!$D$14</definedName>
    <definedName name="tx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6" i="2"/>
  <c r="D36" i="2" s="1"/>
  <c r="C37" i="2"/>
  <c r="D37" i="2" s="1"/>
  <c r="C38" i="2"/>
  <c r="D38" i="2" s="1"/>
  <c r="C39" i="2"/>
  <c r="D39" i="2" s="1"/>
  <c r="C34" i="2"/>
  <c r="D34" i="2" s="1"/>
  <c r="A15" i="3"/>
  <c r="A16" i="3"/>
  <c r="A17" i="3"/>
  <c r="A18" i="3"/>
  <c r="A19" i="3"/>
  <c r="A20" i="3"/>
  <c r="A9" i="3"/>
  <c r="A10" i="3"/>
  <c r="A11" i="3"/>
  <c r="A12" i="3"/>
  <c r="A13" i="3"/>
  <c r="A14" i="3"/>
  <c r="A4" i="3"/>
  <c r="A5" i="3"/>
  <c r="A6" i="3"/>
  <c r="A7" i="3"/>
  <c r="A8" i="3"/>
  <c r="A3" i="3"/>
  <c r="C31" i="2"/>
  <c r="D20" i="2"/>
  <c r="D21" i="2" s="1"/>
  <c r="D14" i="2"/>
  <c r="C25" i="2"/>
  <c r="D25" i="2" s="1"/>
  <c r="C26" i="2"/>
  <c r="D26" i="2" s="1"/>
  <c r="C27" i="2"/>
  <c r="D27" i="2" s="1"/>
  <c r="C28" i="2"/>
  <c r="D28" i="2" s="1"/>
  <c r="C24" i="2"/>
  <c r="D24" i="2" s="1"/>
  <c r="D35" i="2" l="1"/>
  <c r="D40" i="2" s="1"/>
</calcChain>
</file>

<file path=xl/sharedStrings.xml><?xml version="1.0" encoding="utf-8"?>
<sst xmlns="http://schemas.openxmlformats.org/spreadsheetml/2006/main" count="67" uniqueCount="32">
  <si>
    <t>Quanto investir por mês ?</t>
  </si>
  <si>
    <t>Por quantos Anos ?</t>
  </si>
  <si>
    <t>Patrimônio acumulado?</t>
  </si>
  <si>
    <t>Dividendos Mensais</t>
  </si>
  <si>
    <t>Taxa de Rendimento?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</si>
  <si>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</si>
  <si>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</si>
  <si>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</si>
  <si>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</si>
  <si>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</si>
  <si>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</si>
  <si>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</si>
  <si>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</si>
  <si>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</si>
  <si>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Sugestão de Investimento</t>
  </si>
  <si>
    <t>Salário</t>
  </si>
  <si>
    <t>Investimento mensal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</si>
  <si>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</si>
  <si>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</si>
  <si>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</si>
  <si>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</si>
  <si>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</si>
  <si>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</si>
  <si>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</si>
  <si>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</si>
  <si>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</si>
  <si>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</si>
  <si>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</si>
  <si>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</t>
  </si>
  <si>
    <t>CONSERVADOR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</si>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</sst>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0" tint="-0.24994659260841701"/>
      </right>
      <top style="medium">
        <color theme="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1"/>
      </right>
      <top style="medium">
        <color theme="1"/>
      </top>
      <bottom style="medium">
        <color theme="0" tint="-0.24994659260841701"/>
      </bottom>
      <diagonal/>
    </border>
    <border>
      <left style="medium">
        <color theme="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1"/>
      </left>
      <right style="medium">
        <color theme="0" tint="-0.24994659260841701"/>
      </right>
      <top style="medium">
        <color theme="0" tint="-0.24994659260841701"/>
      </top>
      <bottom style="medium">
        <color theme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1"/>
      </bottom>
      <diagonal/>
    </border>
    <border>
      <left style="medium">
        <color theme="0" tint="-0.24994659260841701"/>
      </left>
      <right style="medium">
        <color theme="1"/>
      </right>
      <top style="medium">
        <color theme="0" tint="-0.24994659260841701"/>
      </top>
      <bottom style="medium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 applyFill="1" applyBorder="1"/>
    <xf numFmtId="8" fontId="4" fillId="0" borderId="0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0" borderId="0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left" indent="2"/>
    </xf>
    <xf numFmtId="0" fontId="7" fillId="8" borderId="6" xfId="0" applyFont="1" applyFill="1" applyBorder="1" applyAlignment="1">
      <alignment horizontal="left" indent="2"/>
    </xf>
    <xf numFmtId="165" fontId="0" fillId="0" borderId="7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7" fillId="8" borderId="8" xfId="0" applyFont="1" applyFill="1" applyBorder="1" applyAlignment="1">
      <alignment horizontal="left" indent="2"/>
    </xf>
    <xf numFmtId="0" fontId="7" fillId="8" borderId="9" xfId="0" applyFont="1" applyFill="1" applyBorder="1" applyAlignment="1">
      <alignment horizontal="left" indent="2"/>
    </xf>
    <xf numFmtId="165" fontId="0" fillId="0" borderId="10" xfId="0" applyNumberForma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2"/>
    </xf>
    <xf numFmtId="0" fontId="7" fillId="0" borderId="6" xfId="0" applyFont="1" applyBorder="1" applyAlignment="1">
      <alignment horizontal="left" vertical="center" indent="2"/>
    </xf>
    <xf numFmtId="165" fontId="4" fillId="0" borderId="7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indent="2"/>
    </xf>
    <xf numFmtId="0" fontId="7" fillId="0" borderId="6" xfId="0" applyFont="1" applyBorder="1" applyAlignment="1">
      <alignment horizontal="left" indent="2"/>
    </xf>
    <xf numFmtId="1" fontId="4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0" fontId="8" fillId="4" borderId="5" xfId="0" applyFont="1" applyFill="1" applyBorder="1" applyAlignment="1">
      <alignment horizontal="left" indent="2"/>
    </xf>
    <xf numFmtId="0" fontId="8" fillId="4" borderId="6" xfId="0" applyFont="1" applyFill="1" applyBorder="1" applyAlignment="1">
      <alignment horizontal="left" indent="2"/>
    </xf>
    <xf numFmtId="8" fontId="4" fillId="4" borderId="7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indent="2"/>
    </xf>
    <xf numFmtId="0" fontId="8" fillId="4" borderId="9" xfId="0" applyFont="1" applyFill="1" applyBorder="1" applyAlignment="1">
      <alignment horizontal="left" indent="2"/>
    </xf>
    <xf numFmtId="165" fontId="4" fillId="4" borderId="10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indent="2"/>
    </xf>
    <xf numFmtId="8" fontId="0" fillId="6" borderId="6" xfId="0" applyNumberFormat="1" applyFill="1" applyBorder="1" applyAlignment="1">
      <alignment horizontal="center" vertical="center"/>
    </xf>
    <xf numFmtId="8" fontId="0" fillId="6" borderId="7" xfId="0" applyNumberForma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indent="2"/>
    </xf>
    <xf numFmtId="8" fontId="0" fillId="6" borderId="9" xfId="0" applyNumberFormat="1" applyFill="1" applyBorder="1" applyAlignment="1">
      <alignment horizontal="center" vertical="center"/>
    </xf>
    <xf numFmtId="8" fontId="0" fillId="6" borderId="10" xfId="0" applyNumberFormat="1" applyFill="1" applyBorder="1" applyAlignment="1">
      <alignment horizontal="center" vertical="center"/>
    </xf>
    <xf numFmtId="0" fontId="2" fillId="2" borderId="0" xfId="2" applyBorder="1" applyAlignment="1">
      <alignment horizontal="left" indent="2"/>
    </xf>
    <xf numFmtId="165" fontId="0" fillId="0" borderId="0" xfId="0" applyNumberFormat="1" applyBorder="1"/>
    <xf numFmtId="0" fontId="2" fillId="2" borderId="0" xfId="2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165" fontId="0" fillId="9" borderId="0" xfId="0" applyNumberFormat="1" applyFill="1" applyBorder="1"/>
    <xf numFmtId="0" fontId="7" fillId="4" borderId="0" xfId="0" applyFont="1" applyFill="1" applyBorder="1" applyAlignment="1">
      <alignment horizontal="left" indent="2"/>
    </xf>
    <xf numFmtId="0" fontId="2" fillId="2" borderId="0" xfId="2" applyBorder="1" applyAlignment="1"/>
    <xf numFmtId="165" fontId="0" fillId="4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/>
    <xf numFmtId="9" fontId="0" fillId="0" borderId="0" xfId="1" applyFont="1"/>
    <xf numFmtId="0" fontId="0" fillId="0" borderId="1" xfId="0" applyBorder="1"/>
    <xf numFmtId="0" fontId="0" fillId="0" borderId="1" xfId="0" applyFill="1" applyBorder="1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9" fontId="0" fillId="0" borderId="0" xfId="0" applyNumberFormat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2" fillId="0" borderId="0" xfId="2" applyFill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171450</xdr:rowOff>
    </xdr:from>
    <xdr:to>
      <xdr:col>4</xdr:col>
      <xdr:colOff>234950</xdr:colOff>
      <xdr:row>8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0AEC4AD-8DB7-AA46-2136-49573D3DC4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8" t="25054" r="4869" b="26362"/>
        <a:stretch/>
      </xdr:blipFill>
      <xdr:spPr>
        <a:xfrm>
          <a:off x="101600" y="171450"/>
          <a:ext cx="5251450" cy="141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FF9C-AC98-42D7-968D-F0FC56766399}">
  <dimension ref="A10:F40"/>
  <sheetViews>
    <sheetView showGridLines="0" tabSelected="1" workbookViewId="0">
      <selection activeCell="A42" sqref="A42:XFD1048576"/>
    </sheetView>
  </sheetViews>
  <sheetFormatPr defaultColWidth="0" defaultRowHeight="14.5" x14ac:dyDescent="0.35"/>
  <cols>
    <col min="1" max="1" width="4.453125" style="4" customWidth="1"/>
    <col min="2" max="2" width="28.08984375" style="4" customWidth="1"/>
    <col min="3" max="3" width="28.6328125" style="4" bestFit="1" customWidth="1"/>
    <col min="4" max="4" width="12.08984375" style="4" customWidth="1"/>
    <col min="5" max="5" width="4.54296875" style="4" customWidth="1"/>
    <col min="6" max="6" width="0" style="4" hidden="1"/>
    <col min="7" max="16384" width="8.7265625" style="4" hidden="1"/>
  </cols>
  <sheetData>
    <row r="10" spans="2:4" ht="15" thickBot="1" x14ac:dyDescent="0.4"/>
    <row r="11" spans="2:4" ht="16.5" thickBot="1" x14ac:dyDescent="0.4">
      <c r="B11" s="8" t="s">
        <v>12</v>
      </c>
      <c r="C11" s="9"/>
      <c r="D11" s="10"/>
    </row>
    <row r="12" spans="2:4" ht="16.5" thickBot="1" x14ac:dyDescent="0.45">
      <c r="B12" s="11" t="s">
        <v>15</v>
      </c>
      <c r="C12" s="12"/>
      <c r="D12" s="13">
        <v>5000</v>
      </c>
    </row>
    <row r="13" spans="2:4" ht="16.5" thickBot="1" x14ac:dyDescent="0.45">
      <c r="B13" s="11" t="s">
        <v>13</v>
      </c>
      <c r="C13" s="12"/>
      <c r="D13" s="14">
        <v>6.0000000000000001E-3</v>
      </c>
    </row>
    <row r="14" spans="2:4" ht="16.5" thickBot="1" x14ac:dyDescent="0.45">
      <c r="B14" s="15" t="s">
        <v>14</v>
      </c>
      <c r="C14" s="16"/>
      <c r="D14" s="17">
        <f>D12*30%</f>
        <v>1500</v>
      </c>
    </row>
    <row r="15" spans="2:4" ht="15" customHeight="1" thickBot="1" x14ac:dyDescent="0.4"/>
    <row r="16" spans="2:4" ht="28.5" customHeight="1" thickBot="1" x14ac:dyDescent="0.4">
      <c r="B16" s="18" t="s">
        <v>16</v>
      </c>
      <c r="C16" s="19"/>
      <c r="D16" s="20"/>
    </row>
    <row r="17" spans="1:5" ht="16.5" thickBot="1" x14ac:dyDescent="0.4">
      <c r="B17" s="21" t="s">
        <v>0</v>
      </c>
      <c r="C17" s="22"/>
      <c r="D17" s="23">
        <v>500</v>
      </c>
    </row>
    <row r="18" spans="1:5" ht="16.5" thickBot="1" x14ac:dyDescent="0.45">
      <c r="B18" s="24" t="s">
        <v>1</v>
      </c>
      <c r="C18" s="25"/>
      <c r="D18" s="26">
        <v>5</v>
      </c>
    </row>
    <row r="19" spans="1:5" ht="16.5" thickBot="1" x14ac:dyDescent="0.45">
      <c r="B19" s="24" t="s">
        <v>4</v>
      </c>
      <c r="C19" s="25"/>
      <c r="D19" s="27">
        <v>1.0789999999999999E-2</v>
      </c>
    </row>
    <row r="20" spans="1:5" ht="16.5" thickBot="1" x14ac:dyDescent="0.45">
      <c r="B20" s="28" t="s">
        <v>2</v>
      </c>
      <c r="C20" s="29"/>
      <c r="D20" s="30">
        <f>FV(tx_mensal,qtdd_anos*12,aporte*-1)</f>
        <v>41888.456999243819</v>
      </c>
    </row>
    <row r="21" spans="1:5" ht="16.5" thickBot="1" x14ac:dyDescent="0.45">
      <c r="B21" s="31" t="s">
        <v>3</v>
      </c>
      <c r="C21" s="32"/>
      <c r="D21" s="33">
        <f>patrimonio*$D$13</f>
        <v>251.33074199546292</v>
      </c>
    </row>
    <row r="22" spans="1:5" ht="15" thickBot="1" x14ac:dyDescent="0.4">
      <c r="B22" s="1"/>
      <c r="C22" s="2"/>
    </row>
    <row r="23" spans="1:5" ht="19" thickBot="1" x14ac:dyDescent="0.4">
      <c r="B23" s="34" t="s">
        <v>10</v>
      </c>
      <c r="C23" s="35"/>
      <c r="D23" s="36" t="s">
        <v>11</v>
      </c>
    </row>
    <row r="24" spans="1:5" ht="16.5" thickBot="1" x14ac:dyDescent="0.45">
      <c r="A24" s="5">
        <v>2</v>
      </c>
      <c r="B24" s="37" t="s">
        <v>5</v>
      </c>
      <c r="C24" s="38">
        <f>FV($D$19,$A24*12,$D$17*-1)</f>
        <v>13613.813648822608</v>
      </c>
      <c r="D24" s="39">
        <f>C24*rendimento_carteira</f>
        <v>81.682881892935654</v>
      </c>
    </row>
    <row r="25" spans="1:5" ht="16.5" thickBot="1" x14ac:dyDescent="0.45">
      <c r="A25" s="5">
        <v>5</v>
      </c>
      <c r="B25" s="37" t="s">
        <v>6</v>
      </c>
      <c r="C25" s="38">
        <f>FV($D$19,$A25*12,$D$17*-1)</f>
        <v>41888.456999243819</v>
      </c>
      <c r="D25" s="39">
        <f>C25*rendimento_carteira</f>
        <v>251.33074199546292</v>
      </c>
    </row>
    <row r="26" spans="1:5" ht="16.5" thickBot="1" x14ac:dyDescent="0.45">
      <c r="A26" s="5">
        <v>10</v>
      </c>
      <c r="B26" s="37" t="s">
        <v>7</v>
      </c>
      <c r="C26" s="38">
        <f>FV($D$19,$A26*12,$D$17*-1)</f>
        <v>121642.1062650861</v>
      </c>
      <c r="D26" s="39">
        <f>C26*rendimento_carteira</f>
        <v>729.85263759051657</v>
      </c>
      <c r="E26" s="6"/>
    </row>
    <row r="27" spans="1:5" ht="16.5" thickBot="1" x14ac:dyDescent="0.45">
      <c r="A27" s="5">
        <v>20</v>
      </c>
      <c r="B27" s="37" t="s">
        <v>8</v>
      </c>
      <c r="C27" s="38">
        <f>FV($D$19,$A27*12,$D$17*-1)</f>
        <v>562599.20004854025</v>
      </c>
      <c r="D27" s="39">
        <f>C27*rendimento_carteira</f>
        <v>3375.5952002912418</v>
      </c>
    </row>
    <row r="28" spans="1:5" ht="16.5" thickBot="1" x14ac:dyDescent="0.45">
      <c r="A28" s="5">
        <v>30</v>
      </c>
      <c r="B28" s="40" t="s">
        <v>9</v>
      </c>
      <c r="C28" s="41">
        <f>FV($D$19,$A28*12,$D$17*-1)</f>
        <v>2161084.8275023573</v>
      </c>
      <c r="D28" s="42">
        <f>C28*rendimento_carteira</f>
        <v>12966.508965014144</v>
      </c>
    </row>
    <row r="30" spans="1:5" x14ac:dyDescent="0.35">
      <c r="B30" s="43" t="s">
        <v>17</v>
      </c>
      <c r="C30" s="45" t="s">
        <v>31</v>
      </c>
      <c r="D30" s="50"/>
    </row>
    <row r="31" spans="1:5" ht="16" x14ac:dyDescent="0.4">
      <c r="B31" s="49" t="s">
        <v>19</v>
      </c>
      <c r="C31" s="51">
        <f>aporte</f>
        <v>500</v>
      </c>
      <c r="D31" s="52"/>
    </row>
    <row r="33" spans="2:4" ht="16" x14ac:dyDescent="0.4">
      <c r="B33" s="59" t="s">
        <v>20</v>
      </c>
      <c r="C33" s="60" t="s">
        <v>21</v>
      </c>
      <c r="D33" s="60" t="s">
        <v>22</v>
      </c>
    </row>
    <row r="34" spans="2:4" x14ac:dyDescent="0.35">
      <c r="B34" s="7" t="s">
        <v>23</v>
      </c>
      <c r="C34" s="58">
        <f>VLOOKUP($C$30&amp;"-"&amp;$B34,suporte!$A:$D,4,0)</f>
        <v>0.32</v>
      </c>
      <c r="D34" s="44">
        <f>C34*$C$31</f>
        <v>160</v>
      </c>
    </row>
    <row r="35" spans="2:4" x14ac:dyDescent="0.35">
      <c r="B35" s="7" t="s">
        <v>24</v>
      </c>
      <c r="C35" s="58">
        <f>VLOOKUP($C$30&amp;"-"&amp;$B35,suporte!$A:$D,4,0)</f>
        <v>0.35</v>
      </c>
      <c r="D35" s="44">
        <f t="shared" ref="D35:D39" si="0">C35*$C$31</f>
        <v>175</v>
      </c>
    </row>
    <row r="36" spans="2:4" x14ac:dyDescent="0.35">
      <c r="B36" s="46" t="s">
        <v>25</v>
      </c>
      <c r="C36" s="58">
        <f>VLOOKUP($C$30&amp;"-"&amp;$B36,suporte!$A:$D,4,0)</f>
        <v>0.08</v>
      </c>
      <c r="D36" s="44">
        <f t="shared" si="0"/>
        <v>40</v>
      </c>
    </row>
    <row r="37" spans="2:4" x14ac:dyDescent="0.35">
      <c r="B37" s="46" t="s">
        <v>26</v>
      </c>
      <c r="C37" s="58">
        <f>VLOOKUP($C$30&amp;"-"&amp;$B37,suporte!$A:$D,4,0)</f>
        <v>0.05</v>
      </c>
      <c r="D37" s="44">
        <f t="shared" si="0"/>
        <v>25</v>
      </c>
    </row>
    <row r="38" spans="2:4" x14ac:dyDescent="0.35">
      <c r="B38" s="46" t="s">
        <v>27</v>
      </c>
      <c r="C38" s="58">
        <f>VLOOKUP($C$30&amp;"-"&amp;$B38,suporte!$A:$D,4,0)</f>
        <v>0.1</v>
      </c>
      <c r="D38" s="44">
        <f t="shared" si="0"/>
        <v>50</v>
      </c>
    </row>
    <row r="39" spans="2:4" x14ac:dyDescent="0.35">
      <c r="B39" s="46" t="s">
        <v>28</v>
      </c>
      <c r="C39" s="58">
        <f>VLOOKUP($C$30&amp;"-"&amp;$B39,suporte!$A:$D,4,0)</f>
        <v>0.1</v>
      </c>
      <c r="D39" s="44">
        <f t="shared" si="0"/>
        <v>50</v>
      </c>
    </row>
    <row r="40" spans="2:4" x14ac:dyDescent="0.35">
      <c r="B40" s="47"/>
      <c r="C40" s="47"/>
      <c r="D40" s="48">
        <f>SUM($D$34:$D$39)</f>
        <v>500</v>
      </c>
    </row>
  </sheetData>
  <mergeCells count="11">
    <mergeCell ref="B12:C12"/>
    <mergeCell ref="B13:C13"/>
    <mergeCell ref="B14:C14"/>
    <mergeCell ref="B23:C23"/>
    <mergeCell ref="B16:D16"/>
    <mergeCell ref="B17:C17"/>
    <mergeCell ref="B18:C18"/>
    <mergeCell ref="B19:C19"/>
    <mergeCell ref="B20:C20"/>
    <mergeCell ref="B21:C21"/>
    <mergeCell ref="B11:D11"/>
  </mergeCells>
  <dataValidations count="1">
    <dataValidation type="list" allowBlank="1" showInputMessage="1" showErrorMessage="1" sqref="C30" xr:uid="{77DED775-686B-4434-A8C1-44A883133CA0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131E-29E1-4E9C-8FF9-3B4552AEF4F5}">
  <dimension ref="A2:I20"/>
  <sheetViews>
    <sheetView topLeftCell="A4" workbookViewId="0">
      <selection activeCell="H12" sqref="H12"/>
    </sheetView>
  </sheetViews>
  <sheetFormatPr defaultRowHeight="14.5" x14ac:dyDescent="0.35"/>
  <cols>
    <col min="1" max="1" width="28.6328125" bestFit="1" customWidth="1"/>
    <col min="2" max="2" width="13.81640625" bestFit="1" customWidth="1"/>
    <col min="3" max="3" width="14.81640625" bestFit="1" customWidth="1"/>
    <col min="4" max="4" width="5.36328125" bestFit="1" customWidth="1"/>
    <col min="8" max="8" width="15.7265625" bestFit="1" customWidth="1"/>
  </cols>
  <sheetData>
    <row r="2" spans="1:9" x14ac:dyDescent="0.35">
      <c r="A2" t="s">
        <v>30</v>
      </c>
      <c r="C2" t="s">
        <v>20</v>
      </c>
    </row>
    <row r="3" spans="1:9" x14ac:dyDescent="0.35">
      <c r="A3" t="str">
        <f>B3&amp;"-"&amp;C3</f>
        <v>CONSERVADOR-Papel</v>
      </c>
      <c r="B3" t="s">
        <v>29</v>
      </c>
      <c r="C3" s="7" t="s">
        <v>23</v>
      </c>
      <c r="D3" s="53">
        <v>0.3</v>
      </c>
    </row>
    <row r="4" spans="1:9" x14ac:dyDescent="0.35">
      <c r="A4" t="str">
        <f t="shared" ref="A4:A20" si="0">B4&amp;"-"&amp;C4</f>
        <v>CONSERVADOR-Tijolo</v>
      </c>
      <c r="B4" t="s">
        <v>29</v>
      </c>
      <c r="C4" s="7" t="s">
        <v>24</v>
      </c>
      <c r="D4" s="53">
        <v>0.5</v>
      </c>
      <c r="H4" s="61"/>
      <c r="I4" s="53"/>
    </row>
    <row r="5" spans="1:9" x14ac:dyDescent="0.35">
      <c r="A5" t="str">
        <f t="shared" si="0"/>
        <v>CONSERVADOR-Híbrido</v>
      </c>
      <c r="B5" t="s">
        <v>29</v>
      </c>
      <c r="C5" s="46" t="s">
        <v>25</v>
      </c>
      <c r="D5" s="53">
        <v>0.1</v>
      </c>
    </row>
    <row r="6" spans="1:9" x14ac:dyDescent="0.35">
      <c r="A6" t="str">
        <f t="shared" si="0"/>
        <v>CONSERVADOR-FOFs</v>
      </c>
      <c r="B6" t="s">
        <v>29</v>
      </c>
      <c r="C6" s="46" t="s">
        <v>26</v>
      </c>
      <c r="D6" s="53">
        <v>0.1</v>
      </c>
    </row>
    <row r="7" spans="1:9" x14ac:dyDescent="0.35">
      <c r="A7" t="str">
        <f t="shared" si="0"/>
        <v>CONSERVADOR-Desenvolvimento</v>
      </c>
      <c r="B7" t="s">
        <v>29</v>
      </c>
      <c r="C7" s="46" t="s">
        <v>27</v>
      </c>
      <c r="D7" s="53">
        <v>0</v>
      </c>
    </row>
    <row r="8" spans="1:9" ht="15" thickBot="1" x14ac:dyDescent="0.4">
      <c r="A8" s="54" t="str">
        <f t="shared" si="0"/>
        <v>CONSERVADOR-Hotelaria</v>
      </c>
      <c r="B8" s="54" t="s">
        <v>29</v>
      </c>
      <c r="C8" s="55" t="s">
        <v>28</v>
      </c>
      <c r="D8" s="56">
        <v>0</v>
      </c>
    </row>
    <row r="9" spans="1:9" x14ac:dyDescent="0.35">
      <c r="A9" t="str">
        <f t="shared" si="0"/>
        <v>MODERADO-Papel</v>
      </c>
      <c r="B9" t="s">
        <v>31</v>
      </c>
      <c r="C9" s="7" t="s">
        <v>23</v>
      </c>
      <c r="D9" s="3">
        <v>0.32</v>
      </c>
    </row>
    <row r="10" spans="1:9" x14ac:dyDescent="0.35">
      <c r="A10" t="str">
        <f t="shared" si="0"/>
        <v>MODERADO-Tijolo</v>
      </c>
      <c r="B10" t="s">
        <v>31</v>
      </c>
      <c r="C10" s="7" t="s">
        <v>24</v>
      </c>
      <c r="D10" s="3">
        <v>0.35</v>
      </c>
    </row>
    <row r="11" spans="1:9" x14ac:dyDescent="0.35">
      <c r="A11" t="str">
        <f t="shared" si="0"/>
        <v>MODERADO-Híbrido</v>
      </c>
      <c r="B11" t="s">
        <v>31</v>
      </c>
      <c r="C11" s="46" t="s">
        <v>25</v>
      </c>
      <c r="D11" s="3">
        <v>0.08</v>
      </c>
    </row>
    <row r="12" spans="1:9" x14ac:dyDescent="0.35">
      <c r="A12" t="str">
        <f t="shared" si="0"/>
        <v>MODERADO-FOFs</v>
      </c>
      <c r="B12" t="s">
        <v>31</v>
      </c>
      <c r="C12" s="46" t="s">
        <v>26</v>
      </c>
      <c r="D12" s="3">
        <v>0.05</v>
      </c>
    </row>
    <row r="13" spans="1:9" x14ac:dyDescent="0.35">
      <c r="A13" t="str">
        <f t="shared" si="0"/>
        <v>MODERADO-Desenvolvimento</v>
      </c>
      <c r="B13" t="s">
        <v>31</v>
      </c>
      <c r="C13" s="46" t="s">
        <v>27</v>
      </c>
      <c r="D13" s="3">
        <v>0.1</v>
      </c>
    </row>
    <row r="14" spans="1:9" ht="15" thickBot="1" x14ac:dyDescent="0.4">
      <c r="A14" s="54" t="str">
        <f t="shared" si="0"/>
        <v>MODERADO-Hotelaria</v>
      </c>
      <c r="B14" s="54" t="s">
        <v>31</v>
      </c>
      <c r="C14" s="55" t="s">
        <v>28</v>
      </c>
      <c r="D14" s="57">
        <v>0.1</v>
      </c>
    </row>
    <row r="15" spans="1:9" x14ac:dyDescent="0.35">
      <c r="A15" t="str">
        <f t="shared" si="0"/>
        <v>AGRESSIVO-Papel</v>
      </c>
      <c r="B15" t="s">
        <v>18</v>
      </c>
      <c r="C15" s="7" t="s">
        <v>23</v>
      </c>
      <c r="D15" s="3">
        <v>0.5</v>
      </c>
    </row>
    <row r="16" spans="1:9" x14ac:dyDescent="0.35">
      <c r="A16" t="str">
        <f t="shared" si="0"/>
        <v>AGRESSIVO-Tijolo</v>
      </c>
      <c r="B16" t="s">
        <v>18</v>
      </c>
      <c r="C16" s="7" t="s">
        <v>24</v>
      </c>
      <c r="D16" s="3">
        <v>0.1</v>
      </c>
    </row>
    <row r="17" spans="1:4" x14ac:dyDescent="0.35">
      <c r="A17" t="str">
        <f t="shared" si="0"/>
        <v>AGRESSIVO-Híbrido</v>
      </c>
      <c r="B17" t="s">
        <v>18</v>
      </c>
      <c r="C17" s="46" t="s">
        <v>25</v>
      </c>
      <c r="D17" s="3">
        <v>0.05</v>
      </c>
    </row>
    <row r="18" spans="1:4" x14ac:dyDescent="0.35">
      <c r="A18" t="str">
        <f t="shared" si="0"/>
        <v>AGRESSIVO-FOFs</v>
      </c>
      <c r="B18" t="s">
        <v>18</v>
      </c>
      <c r="C18" s="46" t="s">
        <v>26</v>
      </c>
      <c r="D18" s="3">
        <v>0.05</v>
      </c>
    </row>
    <row r="19" spans="1:4" x14ac:dyDescent="0.35">
      <c r="A19" t="str">
        <f t="shared" si="0"/>
        <v>AGRESSIVO-Desenvolvimento</v>
      </c>
      <c r="B19" t="s">
        <v>18</v>
      </c>
      <c r="C19" s="46" t="s">
        <v>27</v>
      </c>
      <c r="D19" s="3">
        <v>0.2</v>
      </c>
    </row>
    <row r="20" spans="1:4" x14ac:dyDescent="0.35">
      <c r="A20" t="str">
        <f t="shared" si="0"/>
        <v>AGRESSIVO-Hotelaria</v>
      </c>
      <c r="B20" t="s">
        <v>18</v>
      </c>
      <c r="C20" s="46" t="s">
        <v>28</v>
      </c>
      <c r="D20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suporte</vt:lpstr>
      <vt:lpstr>aporte</vt:lpstr>
      <vt:lpstr>patrimonio</vt:lpstr>
      <vt:lpstr>qtdd_anos</vt:lpstr>
      <vt:lpstr>rendimento_carteira</vt:lpstr>
      <vt:lpstr>sug_investimento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Bispo</dc:creator>
  <cp:lastModifiedBy>Aline Bispo</cp:lastModifiedBy>
  <dcterms:created xsi:type="dcterms:W3CDTF">2025-05-16T19:37:59Z</dcterms:created>
  <dcterms:modified xsi:type="dcterms:W3CDTF">2025-05-18T12:08:34Z</dcterms:modified>
</cp:coreProperties>
</file>