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IFERROR(__xludf.DUMMYFUNCTION("importhtml(""https://www.tutiempo.net/clima/ws-876230.html"",""table"",4)"),"Año")</f>
        <v>Año</v>
      </c>
      <c r="B1" t="str">
        <f>IFERROR(__xludf.DUMMYFUNCTION("""COMPUTED_VALUE"""),"T")</f>
        <v>T</v>
      </c>
      <c r="C1" t="str">
        <f>IFERROR(__xludf.DUMMYFUNCTION("""COMPUTED_VALUE"""),"TM")</f>
        <v>TM</v>
      </c>
      <c r="D1" t="str">
        <f>IFERROR(__xludf.DUMMYFUNCTION("""COMPUTED_VALUE"""),"Tm")</f>
        <v>Tm</v>
      </c>
      <c r="E1" t="str">
        <f>IFERROR(__xludf.DUMMYFUNCTION("""COMPUTED_VALUE"""),"PP")</f>
        <v>PP</v>
      </c>
      <c r="F1" t="str">
        <f>IFERROR(__xludf.DUMMYFUNCTION("""COMPUTED_VALUE"""),"V")</f>
        <v>V</v>
      </c>
      <c r="G1" t="str">
        <f>IFERROR(__xludf.DUMMYFUNCTION("""COMPUTED_VALUE"""),"RA")</f>
        <v>RA</v>
      </c>
      <c r="H1" t="str">
        <f>IFERROR(__xludf.DUMMYFUNCTION("""COMPUTED_VALUE"""),"SN")</f>
        <v>SN</v>
      </c>
      <c r="I1" t="str">
        <f>IFERROR(__xludf.DUMMYFUNCTION("""COMPUTED_VALUE"""),"TS")</f>
        <v>TS</v>
      </c>
      <c r="J1" t="str">
        <f>IFERROR(__xludf.DUMMYFUNCTION("""COMPUTED_VALUE"""),"FG")</f>
        <v>FG</v>
      </c>
      <c r="K1" t="str">
        <f>IFERROR(__xludf.DUMMYFUNCTION("""COMPUTED_VALUE"""),"TN")</f>
        <v>TN</v>
      </c>
      <c r="L1" t="str">
        <f>IFERROR(__xludf.DUMMYFUNCTION("""COMPUTED_VALUE"""),"GR")</f>
        <v>GR</v>
      </c>
    </row>
    <row r="2">
      <c r="A2" t="str">
        <f>IFERROR(__xludf.DUMMYFUNCTION("""COMPUTED_VALUE"""),"*1958*")</f>
        <v>*1958*</v>
      </c>
      <c r="B2" t="str">
        <f>IFERROR(__xludf.DUMMYFUNCTION("""COMPUTED_VALUE"""),"-")</f>
        <v>-</v>
      </c>
      <c r="C2" t="str">
        <f>IFERROR(__xludf.DUMMYFUNCTION("""COMPUTED_VALUE"""),"-")</f>
        <v>-</v>
      </c>
      <c r="D2" t="str">
        <f>IFERROR(__xludf.DUMMYFUNCTION("""COMPUTED_VALUE"""),"-")</f>
        <v>-</v>
      </c>
      <c r="E2" t="str">
        <f>IFERROR(__xludf.DUMMYFUNCTION("""COMPUTED_VALUE"""),"-")</f>
        <v>-</v>
      </c>
      <c r="F2" t="str">
        <f>IFERROR(__xludf.DUMMYFUNCTION("""COMPUTED_VALUE"""),"-")</f>
        <v>-</v>
      </c>
      <c r="G2" t="str">
        <f>IFERROR(__xludf.DUMMYFUNCTION("""COMPUTED_VALUE"""),"-")</f>
        <v>-</v>
      </c>
      <c r="H2" t="str">
        <f>IFERROR(__xludf.DUMMYFUNCTION("""COMPUTED_VALUE"""),"-")</f>
        <v>-</v>
      </c>
      <c r="I2" t="str">
        <f>IFERROR(__xludf.DUMMYFUNCTION("""COMPUTED_VALUE"""),"-")</f>
        <v>-</v>
      </c>
      <c r="J2" t="str">
        <f>IFERROR(__xludf.DUMMYFUNCTION("""COMPUTED_VALUE"""),"-")</f>
        <v>-</v>
      </c>
      <c r="K2" t="str">
        <f>IFERROR(__xludf.DUMMYFUNCTION("""COMPUTED_VALUE"""),"-")</f>
        <v>-</v>
      </c>
      <c r="L2" t="str">
        <f>IFERROR(__xludf.DUMMYFUNCTION("""COMPUTED_VALUE"""),"-")</f>
        <v>-</v>
      </c>
    </row>
    <row r="3">
      <c r="A3" t="str">
        <f>IFERROR(__xludf.DUMMYFUNCTION("""COMPUTED_VALUE"""),"*1965*")</f>
        <v>*1965*</v>
      </c>
      <c r="B3" t="str">
        <f>IFERROR(__xludf.DUMMYFUNCTION("""COMPUTED_VALUE"""),"-")</f>
        <v>-</v>
      </c>
      <c r="C3" t="str">
        <f>IFERROR(__xludf.DUMMYFUNCTION("""COMPUTED_VALUE"""),"-")</f>
        <v>-</v>
      </c>
      <c r="D3" t="str">
        <f>IFERROR(__xludf.DUMMYFUNCTION("""COMPUTED_VALUE"""),"-")</f>
        <v>-</v>
      </c>
      <c r="E3" t="str">
        <f>IFERROR(__xludf.DUMMYFUNCTION("""COMPUTED_VALUE"""),"-")</f>
        <v>-</v>
      </c>
      <c r="F3" t="str">
        <f>IFERROR(__xludf.DUMMYFUNCTION("""COMPUTED_VALUE"""),"-")</f>
        <v>-</v>
      </c>
      <c r="G3" t="str">
        <f>IFERROR(__xludf.DUMMYFUNCTION("""COMPUTED_VALUE"""),"-")</f>
        <v>-</v>
      </c>
      <c r="H3" t="str">
        <f>IFERROR(__xludf.DUMMYFUNCTION("""COMPUTED_VALUE"""),"-")</f>
        <v>-</v>
      </c>
      <c r="I3" t="str">
        <f>IFERROR(__xludf.DUMMYFUNCTION("""COMPUTED_VALUE"""),"-")</f>
        <v>-</v>
      </c>
      <c r="J3" t="str">
        <f>IFERROR(__xludf.DUMMYFUNCTION("""COMPUTED_VALUE"""),"-")</f>
        <v>-</v>
      </c>
      <c r="K3" t="str">
        <f>IFERROR(__xludf.DUMMYFUNCTION("""COMPUTED_VALUE"""),"-")</f>
        <v>-</v>
      </c>
      <c r="L3" t="str">
        <f>IFERROR(__xludf.DUMMYFUNCTION("""COMPUTED_VALUE"""),"-")</f>
        <v>-</v>
      </c>
    </row>
    <row r="4">
      <c r="A4" t="str">
        <f>IFERROR(__xludf.DUMMYFUNCTION("""COMPUTED_VALUE"""),"*1966*")</f>
        <v>*1966*</v>
      </c>
      <c r="B4" t="str">
        <f>IFERROR(__xludf.DUMMYFUNCTION("""COMPUTED_VALUE"""),"-")</f>
        <v>-</v>
      </c>
      <c r="C4" t="str">
        <f>IFERROR(__xludf.DUMMYFUNCTION("""COMPUTED_VALUE"""),"-")</f>
        <v>-</v>
      </c>
      <c r="D4" t="str">
        <f>IFERROR(__xludf.DUMMYFUNCTION("""COMPUTED_VALUE"""),"-")</f>
        <v>-</v>
      </c>
      <c r="E4" t="str">
        <f>IFERROR(__xludf.DUMMYFUNCTION("""COMPUTED_VALUE"""),"-")</f>
        <v>-</v>
      </c>
      <c r="F4" t="str">
        <f>IFERROR(__xludf.DUMMYFUNCTION("""COMPUTED_VALUE"""),"-")</f>
        <v>-</v>
      </c>
      <c r="G4" t="str">
        <f>IFERROR(__xludf.DUMMYFUNCTION("""COMPUTED_VALUE"""),"-")</f>
        <v>-</v>
      </c>
      <c r="H4" t="str">
        <f>IFERROR(__xludf.DUMMYFUNCTION("""COMPUTED_VALUE"""),"-")</f>
        <v>-</v>
      </c>
      <c r="I4" t="str">
        <f>IFERROR(__xludf.DUMMYFUNCTION("""COMPUTED_VALUE"""),"-")</f>
        <v>-</v>
      </c>
      <c r="J4" t="str">
        <f>IFERROR(__xludf.DUMMYFUNCTION("""COMPUTED_VALUE"""),"-")</f>
        <v>-</v>
      </c>
      <c r="K4" t="str">
        <f>IFERROR(__xludf.DUMMYFUNCTION("""COMPUTED_VALUE"""),"-")</f>
        <v>-</v>
      </c>
      <c r="L4" t="str">
        <f>IFERROR(__xludf.DUMMYFUNCTION("""COMPUTED_VALUE"""),"-")</f>
        <v>-</v>
      </c>
    </row>
    <row r="5">
      <c r="A5" t="str">
        <f>IFERROR(__xludf.DUMMYFUNCTION("""COMPUTED_VALUE"""),"*1967*")</f>
        <v>*1967*</v>
      </c>
      <c r="B5" t="str">
        <f>IFERROR(__xludf.DUMMYFUNCTION("""COMPUTED_VALUE"""),"-")</f>
        <v>-</v>
      </c>
      <c r="C5" t="str">
        <f>IFERROR(__xludf.DUMMYFUNCTION("""COMPUTED_VALUE"""),"-")</f>
        <v>-</v>
      </c>
      <c r="D5" t="str">
        <f>IFERROR(__xludf.DUMMYFUNCTION("""COMPUTED_VALUE"""),"-")</f>
        <v>-</v>
      </c>
      <c r="E5" t="str">
        <f>IFERROR(__xludf.DUMMYFUNCTION("""COMPUTED_VALUE"""),"-")</f>
        <v>-</v>
      </c>
      <c r="F5" t="str">
        <f>IFERROR(__xludf.DUMMYFUNCTION("""COMPUTED_VALUE"""),"-")</f>
        <v>-</v>
      </c>
      <c r="G5" t="str">
        <f>IFERROR(__xludf.DUMMYFUNCTION("""COMPUTED_VALUE"""),"-")</f>
        <v>-</v>
      </c>
      <c r="H5" t="str">
        <f>IFERROR(__xludf.DUMMYFUNCTION("""COMPUTED_VALUE"""),"-")</f>
        <v>-</v>
      </c>
      <c r="I5" t="str">
        <f>IFERROR(__xludf.DUMMYFUNCTION("""COMPUTED_VALUE"""),"-")</f>
        <v>-</v>
      </c>
      <c r="J5" t="str">
        <f>IFERROR(__xludf.DUMMYFUNCTION("""COMPUTED_VALUE"""),"-")</f>
        <v>-</v>
      </c>
      <c r="K5" t="str">
        <f>IFERROR(__xludf.DUMMYFUNCTION("""COMPUTED_VALUE"""),"-")</f>
        <v>-</v>
      </c>
      <c r="L5" t="str">
        <f>IFERROR(__xludf.DUMMYFUNCTION("""COMPUTED_VALUE"""),"-")</f>
        <v>-</v>
      </c>
    </row>
    <row r="6">
      <c r="A6" t="str">
        <f>IFERROR(__xludf.DUMMYFUNCTION("""COMPUTED_VALUE"""),"*1968*")</f>
        <v>*1968*</v>
      </c>
      <c r="B6" s="1">
        <f>IFERROR(__xludf.DUMMYFUNCTION("""COMPUTED_VALUE"""),43723.0)</f>
        <v>43723</v>
      </c>
      <c r="C6" t="str">
        <f>IFERROR(__xludf.DUMMYFUNCTION("""COMPUTED_VALUE"""),"23.0")</f>
        <v>23.0</v>
      </c>
      <c r="D6" s="1">
        <f>IFERROR(__xludf.DUMMYFUNCTION("""COMPUTED_VALUE"""),43624.0)</f>
        <v>43624</v>
      </c>
      <c r="E6" t="str">
        <f>IFERROR(__xludf.DUMMYFUNCTION("""COMPUTED_VALUE"""),"-")</f>
        <v>-</v>
      </c>
      <c r="F6" s="1">
        <f>IFERROR(__xludf.DUMMYFUNCTION("""COMPUTED_VALUE"""),43627.0)</f>
        <v>43627</v>
      </c>
      <c r="G6">
        <f>IFERROR(__xludf.DUMMYFUNCTION("""COMPUTED_VALUE"""),65.0)</f>
        <v>65</v>
      </c>
      <c r="H6">
        <f>IFERROR(__xludf.DUMMYFUNCTION("""COMPUTED_VALUE"""),1.0)</f>
        <v>1</v>
      </c>
      <c r="I6">
        <f>IFERROR(__xludf.DUMMYFUNCTION("""COMPUTED_VALUE"""),36.0)</f>
        <v>36</v>
      </c>
      <c r="J6">
        <f>IFERROR(__xludf.DUMMYFUNCTION("""COMPUTED_VALUE"""),27.0)</f>
        <v>27</v>
      </c>
      <c r="K6">
        <f>IFERROR(__xludf.DUMMYFUNCTION("""COMPUTED_VALUE"""),0.0)</f>
        <v>0</v>
      </c>
      <c r="L6">
        <f>IFERROR(__xludf.DUMMYFUNCTION("""COMPUTED_VALUE"""),0.0)</f>
        <v>0</v>
      </c>
    </row>
    <row r="7">
      <c r="A7" t="str">
        <f>IFERROR(__xludf.DUMMYFUNCTION("""COMPUTED_VALUE"""),"*1973*")</f>
        <v>*1973*</v>
      </c>
      <c r="B7" t="str">
        <f>IFERROR(__xludf.DUMMYFUNCTION("""COMPUTED_VALUE"""),"-")</f>
        <v>-</v>
      </c>
      <c r="C7" t="str">
        <f>IFERROR(__xludf.DUMMYFUNCTION("""COMPUTED_VALUE"""),"-")</f>
        <v>-</v>
      </c>
      <c r="D7" t="str">
        <f>IFERROR(__xludf.DUMMYFUNCTION("""COMPUTED_VALUE"""),"-")</f>
        <v>-</v>
      </c>
      <c r="E7" t="str">
        <f>IFERROR(__xludf.DUMMYFUNCTION("""COMPUTED_VALUE"""),"-")</f>
        <v>-</v>
      </c>
      <c r="F7" t="str">
        <f>IFERROR(__xludf.DUMMYFUNCTION("""COMPUTED_VALUE"""),"-")</f>
        <v>-</v>
      </c>
      <c r="G7">
        <f>IFERROR(__xludf.DUMMYFUNCTION("""COMPUTED_VALUE"""),103.0)</f>
        <v>103</v>
      </c>
      <c r="H7">
        <f>IFERROR(__xludf.DUMMYFUNCTION("""COMPUTED_VALUE"""),2.0)</f>
        <v>2</v>
      </c>
      <c r="I7">
        <f>IFERROR(__xludf.DUMMYFUNCTION("""COMPUTED_VALUE"""),31.0)</f>
        <v>31</v>
      </c>
      <c r="J7">
        <f>IFERROR(__xludf.DUMMYFUNCTION("""COMPUTED_VALUE"""),33.0)</f>
        <v>33</v>
      </c>
      <c r="K7">
        <f>IFERROR(__xludf.DUMMYFUNCTION("""COMPUTED_VALUE"""),0.0)</f>
        <v>0</v>
      </c>
      <c r="L7">
        <f>IFERROR(__xludf.DUMMYFUNCTION("""COMPUTED_VALUE"""),3.0)</f>
        <v>3</v>
      </c>
    </row>
    <row r="8">
      <c r="A8" t="str">
        <f>IFERROR(__xludf.DUMMYFUNCTION("""COMPUTED_VALUE"""),"*1974*")</f>
        <v>*1974*</v>
      </c>
      <c r="B8" s="1">
        <f>IFERROR(__xludf.DUMMYFUNCTION("""COMPUTED_VALUE"""),43631.0)</f>
        <v>43631</v>
      </c>
      <c r="C8" s="1">
        <f>IFERROR(__xludf.DUMMYFUNCTION("""COMPUTED_VALUE"""),43668.0)</f>
        <v>43668</v>
      </c>
      <c r="D8" t="str">
        <f>IFERROR(__xludf.DUMMYFUNCTION("""COMPUTED_VALUE"""),"8.0")</f>
        <v>8.0</v>
      </c>
      <c r="E8" t="str">
        <f>IFERROR(__xludf.DUMMYFUNCTION("""COMPUTED_VALUE"""),"538.24")</f>
        <v>538.24</v>
      </c>
      <c r="F8" t="str">
        <f>IFERROR(__xludf.DUMMYFUNCTION("""COMPUTED_VALUE"""),"13.0")</f>
        <v>13.0</v>
      </c>
      <c r="G8">
        <f>IFERROR(__xludf.DUMMYFUNCTION("""COMPUTED_VALUE"""),110.0)</f>
        <v>110</v>
      </c>
      <c r="H8">
        <f>IFERROR(__xludf.DUMMYFUNCTION("""COMPUTED_VALUE"""),2.0)</f>
        <v>2</v>
      </c>
      <c r="I8">
        <f>IFERROR(__xludf.DUMMYFUNCTION("""COMPUTED_VALUE"""),53.0)</f>
        <v>53</v>
      </c>
      <c r="J8">
        <f>IFERROR(__xludf.DUMMYFUNCTION("""COMPUTED_VALUE"""),27.0)</f>
        <v>27</v>
      </c>
      <c r="K8">
        <f>IFERROR(__xludf.DUMMYFUNCTION("""COMPUTED_VALUE"""),0.0)</f>
        <v>0</v>
      </c>
      <c r="L8">
        <f>IFERROR(__xludf.DUMMYFUNCTION("""COMPUTED_VALUE"""),6.0)</f>
        <v>6</v>
      </c>
    </row>
    <row r="9">
      <c r="A9" t="str">
        <f>IFERROR(__xludf.DUMMYFUNCTION("""COMPUTED_VALUE"""),"*1975*")</f>
        <v>*1975*</v>
      </c>
      <c r="B9" t="str">
        <f>IFERROR(__xludf.DUMMYFUNCTION("""COMPUTED_VALUE"""),"16.0")</f>
        <v>16.0</v>
      </c>
      <c r="C9" t="str">
        <f>IFERROR(__xludf.DUMMYFUNCTION("""COMPUTED_VALUE"""),"-")</f>
        <v>-</v>
      </c>
      <c r="D9" s="1">
        <f>IFERROR(__xludf.DUMMYFUNCTION("""COMPUTED_VALUE"""),43624.0)</f>
        <v>43624</v>
      </c>
      <c r="E9" t="str">
        <f>IFERROR(__xludf.DUMMYFUNCTION("""COMPUTED_VALUE"""),"-")</f>
        <v>-</v>
      </c>
      <c r="F9" s="1">
        <f>IFERROR(__xludf.DUMMYFUNCTION("""COMPUTED_VALUE"""),43571.0)</f>
        <v>43571</v>
      </c>
      <c r="G9">
        <f>IFERROR(__xludf.DUMMYFUNCTION("""COMPUTED_VALUE"""),95.0)</f>
        <v>95</v>
      </c>
      <c r="H9">
        <f>IFERROR(__xludf.DUMMYFUNCTION("""COMPUTED_VALUE"""),1.0)</f>
        <v>1</v>
      </c>
      <c r="I9">
        <f>IFERROR(__xludf.DUMMYFUNCTION("""COMPUTED_VALUE"""),50.0)</f>
        <v>50</v>
      </c>
      <c r="J9">
        <f>IFERROR(__xludf.DUMMYFUNCTION("""COMPUTED_VALUE"""),37.0)</f>
        <v>37</v>
      </c>
      <c r="K9">
        <f>IFERROR(__xludf.DUMMYFUNCTION("""COMPUTED_VALUE"""),1.0)</f>
        <v>1</v>
      </c>
      <c r="L9">
        <f>IFERROR(__xludf.DUMMYFUNCTION("""COMPUTED_VALUE"""),5.0)</f>
        <v>5</v>
      </c>
    </row>
    <row r="10">
      <c r="A10" t="str">
        <f>IFERROR(__xludf.DUMMYFUNCTION("""COMPUTED_VALUE"""),"*1976*")</f>
        <v>*1976*</v>
      </c>
      <c r="B10" s="1">
        <f>IFERROR(__xludf.DUMMYFUNCTION("""COMPUTED_VALUE"""),43480.0)</f>
        <v>43480</v>
      </c>
      <c r="C10" s="1">
        <f>IFERROR(__xludf.DUMMYFUNCTION("""COMPUTED_VALUE"""),43729.0)</f>
        <v>43729</v>
      </c>
      <c r="D10" t="str">
        <f>IFERROR(__xludf.DUMMYFUNCTION("""COMPUTED_VALUE"""),"8.0")</f>
        <v>8.0</v>
      </c>
      <c r="E10" t="str">
        <f>IFERROR(__xludf.DUMMYFUNCTION("""COMPUTED_VALUE"""),"-")</f>
        <v>-</v>
      </c>
      <c r="F10" s="1">
        <f>IFERROR(__xludf.DUMMYFUNCTION("""COMPUTED_VALUE"""),43722.0)</f>
        <v>43722</v>
      </c>
      <c r="G10">
        <f>IFERROR(__xludf.DUMMYFUNCTION("""COMPUTED_VALUE"""),96.0)</f>
        <v>96</v>
      </c>
      <c r="H10">
        <f>IFERROR(__xludf.DUMMYFUNCTION("""COMPUTED_VALUE"""),6.0)</f>
        <v>6</v>
      </c>
      <c r="I10">
        <f>IFERROR(__xludf.DUMMYFUNCTION("""COMPUTED_VALUE"""),47.0)</f>
        <v>47</v>
      </c>
      <c r="J10">
        <f>IFERROR(__xludf.DUMMYFUNCTION("""COMPUTED_VALUE"""),31.0)</f>
        <v>31</v>
      </c>
      <c r="K10">
        <f>IFERROR(__xludf.DUMMYFUNCTION("""COMPUTED_VALUE"""),2.0)</f>
        <v>2</v>
      </c>
      <c r="L10">
        <f>IFERROR(__xludf.DUMMYFUNCTION("""COMPUTED_VALUE"""),2.0)</f>
        <v>2</v>
      </c>
    </row>
    <row r="11">
      <c r="A11" t="str">
        <f>IFERROR(__xludf.DUMMYFUNCTION("""COMPUTED_VALUE"""),"*1977*")</f>
        <v>*1977*</v>
      </c>
      <c r="B11" s="1">
        <f>IFERROR(__xludf.DUMMYFUNCTION("""COMPUTED_VALUE"""),43724.0)</f>
        <v>43724</v>
      </c>
      <c r="C11" s="1">
        <f>IFERROR(__xludf.DUMMYFUNCTION("""COMPUTED_VALUE"""),43488.0)</f>
        <v>43488</v>
      </c>
      <c r="D11" s="1">
        <f>IFERROR(__xludf.DUMMYFUNCTION("""COMPUTED_VALUE"""),43474.0)</f>
        <v>43474</v>
      </c>
      <c r="E11" t="str">
        <f>IFERROR(__xludf.DUMMYFUNCTION("""COMPUTED_VALUE"""),"640.64")</f>
        <v>640.64</v>
      </c>
      <c r="F11" s="1">
        <f>IFERROR(__xludf.DUMMYFUNCTION("""COMPUTED_VALUE"""),43480.0)</f>
        <v>43480</v>
      </c>
      <c r="G11">
        <f>IFERROR(__xludf.DUMMYFUNCTION("""COMPUTED_VALUE"""),85.0)</f>
        <v>85</v>
      </c>
      <c r="H11">
        <f>IFERROR(__xludf.DUMMYFUNCTION("""COMPUTED_VALUE"""),3.0)</f>
        <v>3</v>
      </c>
      <c r="I11">
        <f>IFERROR(__xludf.DUMMYFUNCTION("""COMPUTED_VALUE"""),41.0)</f>
        <v>41</v>
      </c>
      <c r="J11">
        <f>IFERROR(__xludf.DUMMYFUNCTION("""COMPUTED_VALUE"""),29.0)</f>
        <v>29</v>
      </c>
      <c r="K11">
        <f>IFERROR(__xludf.DUMMYFUNCTION("""COMPUTED_VALUE"""),0.0)</f>
        <v>0</v>
      </c>
      <c r="L11">
        <f>IFERROR(__xludf.DUMMYFUNCTION("""COMPUTED_VALUE"""),0.0)</f>
        <v>0</v>
      </c>
    </row>
    <row r="12">
      <c r="A12" t="str">
        <f>IFERROR(__xludf.DUMMYFUNCTION("""COMPUTED_VALUE"""),"*1978*")</f>
        <v>*1978*</v>
      </c>
      <c r="B12" s="1">
        <f>IFERROR(__xludf.DUMMYFUNCTION("""COMPUTED_VALUE"""),43661.0)</f>
        <v>43661</v>
      </c>
      <c r="C12" t="str">
        <f>IFERROR(__xludf.DUMMYFUNCTION("""COMPUTED_VALUE"""),"23.0")</f>
        <v>23.0</v>
      </c>
      <c r="D12" s="1">
        <f>IFERROR(__xludf.DUMMYFUNCTION("""COMPUTED_VALUE"""),43716.0)</f>
        <v>43716</v>
      </c>
      <c r="E12" t="str">
        <f>IFERROR(__xludf.DUMMYFUNCTION("""COMPUTED_VALUE"""),"-")</f>
        <v>-</v>
      </c>
      <c r="F12" s="1">
        <f>IFERROR(__xludf.DUMMYFUNCTION("""COMPUTED_VALUE"""),43599.0)</f>
        <v>43599</v>
      </c>
      <c r="G12">
        <f>IFERROR(__xludf.DUMMYFUNCTION("""COMPUTED_VALUE"""),113.0)</f>
        <v>113</v>
      </c>
      <c r="H12">
        <f>IFERROR(__xludf.DUMMYFUNCTION("""COMPUTED_VALUE"""),3.0)</f>
        <v>3</v>
      </c>
      <c r="I12">
        <f>IFERROR(__xludf.DUMMYFUNCTION("""COMPUTED_VALUE"""),44.0)</f>
        <v>44</v>
      </c>
      <c r="J12">
        <f>IFERROR(__xludf.DUMMYFUNCTION("""COMPUTED_VALUE"""),31.0)</f>
        <v>31</v>
      </c>
      <c r="K12">
        <f>IFERROR(__xludf.DUMMYFUNCTION("""COMPUTED_VALUE"""),0.0)</f>
        <v>0</v>
      </c>
      <c r="L12">
        <f>IFERROR(__xludf.DUMMYFUNCTION("""COMPUTED_VALUE"""),3.0)</f>
        <v>3</v>
      </c>
    </row>
    <row r="13">
      <c r="A13" t="str">
        <f>IFERROR(__xludf.DUMMYFUNCTION("""COMPUTED_VALUE"""),"*1979*")</f>
        <v>*1979*</v>
      </c>
      <c r="B13" s="1">
        <f>IFERROR(__xludf.DUMMYFUNCTION("""COMPUTED_VALUE"""),43631.0)</f>
        <v>43631</v>
      </c>
      <c r="C13" t="str">
        <f>IFERROR(__xludf.DUMMYFUNCTION("""COMPUTED_VALUE"""),"24.0")</f>
        <v>24.0</v>
      </c>
      <c r="D13" s="1">
        <f>IFERROR(__xludf.DUMMYFUNCTION("""COMPUTED_VALUE"""),43685.0)</f>
        <v>43685</v>
      </c>
      <c r="E13" t="str">
        <f>IFERROR(__xludf.DUMMYFUNCTION("""COMPUTED_VALUE"""),"761.26")</f>
        <v>761.26</v>
      </c>
      <c r="F13" s="1">
        <f>IFERROR(__xludf.DUMMYFUNCTION("""COMPUTED_VALUE"""),43660.0)</f>
        <v>43660</v>
      </c>
      <c r="G13">
        <f>IFERROR(__xludf.DUMMYFUNCTION("""COMPUTED_VALUE"""),92.0)</f>
        <v>92</v>
      </c>
      <c r="H13">
        <f>IFERROR(__xludf.DUMMYFUNCTION("""COMPUTED_VALUE"""),2.0)</f>
        <v>2</v>
      </c>
      <c r="I13">
        <f>IFERROR(__xludf.DUMMYFUNCTION("""COMPUTED_VALUE"""),47.0)</f>
        <v>47</v>
      </c>
      <c r="J13">
        <f>IFERROR(__xludf.DUMMYFUNCTION("""COMPUTED_VALUE"""),19.0)</f>
        <v>19</v>
      </c>
      <c r="K13">
        <f>IFERROR(__xludf.DUMMYFUNCTION("""COMPUTED_VALUE"""),0.0)</f>
        <v>0</v>
      </c>
      <c r="L13">
        <f>IFERROR(__xludf.DUMMYFUNCTION("""COMPUTED_VALUE"""),1.0)</f>
        <v>1</v>
      </c>
    </row>
    <row r="14">
      <c r="A14" t="str">
        <f>IFERROR(__xludf.DUMMYFUNCTION("""COMPUTED_VALUE"""),"*1980*")</f>
        <v>*1980*</v>
      </c>
      <c r="B14" s="1">
        <f>IFERROR(__xludf.DUMMYFUNCTION("""COMPUTED_VALUE"""),43601.0)</f>
        <v>43601</v>
      </c>
      <c r="C14" s="1">
        <f>IFERROR(__xludf.DUMMYFUNCTION("""COMPUTED_VALUE"""),43490.0)</f>
        <v>43490</v>
      </c>
      <c r="D14" s="1">
        <f>IFERROR(__xludf.DUMMYFUNCTION("""COMPUTED_VALUE"""),43474.0)</f>
        <v>43474</v>
      </c>
      <c r="E14" t="str">
        <f>IFERROR(__xludf.DUMMYFUNCTION("""COMPUTED_VALUE"""),"859.55")</f>
        <v>859.55</v>
      </c>
      <c r="F14" t="str">
        <f>IFERROR(__xludf.DUMMYFUNCTION("""COMPUTED_VALUE"""),"14.0")</f>
        <v>14.0</v>
      </c>
      <c r="G14">
        <f>IFERROR(__xludf.DUMMYFUNCTION("""COMPUTED_VALUE"""),83.0)</f>
        <v>83</v>
      </c>
      <c r="H14">
        <f>IFERROR(__xludf.DUMMYFUNCTION("""COMPUTED_VALUE"""),4.0)</f>
        <v>4</v>
      </c>
      <c r="I14">
        <f>IFERROR(__xludf.DUMMYFUNCTION("""COMPUTED_VALUE"""),33.0)</f>
        <v>33</v>
      </c>
      <c r="J14">
        <f>IFERROR(__xludf.DUMMYFUNCTION("""COMPUTED_VALUE"""),31.0)</f>
        <v>31</v>
      </c>
      <c r="K14">
        <f>IFERROR(__xludf.DUMMYFUNCTION("""COMPUTED_VALUE"""),1.0)</f>
        <v>1</v>
      </c>
      <c r="L14">
        <f>IFERROR(__xludf.DUMMYFUNCTION("""COMPUTED_VALUE"""),4.0)</f>
        <v>4</v>
      </c>
    </row>
    <row r="15">
      <c r="A15" t="str">
        <f>IFERROR(__xludf.DUMMYFUNCTION("""COMPUTED_VALUE"""),"*1981*")</f>
        <v>*1981*</v>
      </c>
      <c r="B15" s="1">
        <f>IFERROR(__xludf.DUMMYFUNCTION("""COMPUTED_VALUE"""),43481.0)</f>
        <v>43481</v>
      </c>
      <c r="C15" s="1">
        <f>IFERROR(__xludf.DUMMYFUNCTION("""COMPUTED_VALUE"""),43579.0)</f>
        <v>43579</v>
      </c>
      <c r="D15" s="1">
        <f>IFERROR(__xludf.DUMMYFUNCTION("""COMPUTED_VALUE"""),43505.0)</f>
        <v>43505</v>
      </c>
      <c r="E15" t="str">
        <f>IFERROR(__xludf.DUMMYFUNCTION("""COMPUTED_VALUE"""),"377.70")</f>
        <v>377.70</v>
      </c>
      <c r="F15" s="1">
        <f>IFERROR(__xludf.DUMMYFUNCTION("""COMPUTED_VALUE"""),43569.0)</f>
        <v>43569</v>
      </c>
      <c r="G15">
        <f>IFERROR(__xludf.DUMMYFUNCTION("""COMPUTED_VALUE"""),106.0)</f>
        <v>106</v>
      </c>
      <c r="H15">
        <f>IFERROR(__xludf.DUMMYFUNCTION("""COMPUTED_VALUE"""),3.0)</f>
        <v>3</v>
      </c>
      <c r="I15">
        <f>IFERROR(__xludf.DUMMYFUNCTION("""COMPUTED_VALUE"""),55.0)</f>
        <v>55</v>
      </c>
      <c r="J15">
        <f>IFERROR(__xludf.DUMMYFUNCTION("""COMPUTED_VALUE"""),50.0)</f>
        <v>50</v>
      </c>
      <c r="K15">
        <f>IFERROR(__xludf.DUMMYFUNCTION("""COMPUTED_VALUE"""),2.0)</f>
        <v>2</v>
      </c>
      <c r="L15">
        <f>IFERROR(__xludf.DUMMYFUNCTION("""COMPUTED_VALUE"""),2.0)</f>
        <v>2</v>
      </c>
    </row>
    <row r="16">
      <c r="A16" t="str">
        <f>IFERROR(__xludf.DUMMYFUNCTION("""COMPUTED_VALUE"""),"*1982*")</f>
        <v>*1982*</v>
      </c>
      <c r="B16" t="str">
        <f>IFERROR(__xludf.DUMMYFUNCTION("""COMPUTED_VALUE"""),"-")</f>
        <v>-</v>
      </c>
      <c r="C16" t="str">
        <f>IFERROR(__xludf.DUMMYFUNCTION("""COMPUTED_VALUE"""),"-")</f>
        <v>-</v>
      </c>
      <c r="D16" t="str">
        <f>IFERROR(__xludf.DUMMYFUNCTION("""COMPUTED_VALUE"""),"-")</f>
        <v>-</v>
      </c>
      <c r="E16" t="str">
        <f>IFERROR(__xludf.DUMMYFUNCTION("""COMPUTED_VALUE"""),"-")</f>
        <v>-</v>
      </c>
      <c r="F16" t="str">
        <f>IFERROR(__xludf.DUMMYFUNCTION("""COMPUTED_VALUE"""),"-")</f>
        <v>-</v>
      </c>
      <c r="G16" t="str">
        <f>IFERROR(__xludf.DUMMYFUNCTION("""COMPUTED_VALUE"""),"-")</f>
        <v>-</v>
      </c>
      <c r="H16" t="str">
        <f>IFERROR(__xludf.DUMMYFUNCTION("""COMPUTED_VALUE"""),"-")</f>
        <v>-</v>
      </c>
      <c r="I16" t="str">
        <f>IFERROR(__xludf.DUMMYFUNCTION("""COMPUTED_VALUE"""),"-")</f>
        <v>-</v>
      </c>
      <c r="J16" t="str">
        <f>IFERROR(__xludf.DUMMYFUNCTION("""COMPUTED_VALUE"""),"-")</f>
        <v>-</v>
      </c>
      <c r="K16" t="str">
        <f>IFERROR(__xludf.DUMMYFUNCTION("""COMPUTED_VALUE"""),"-")</f>
        <v>-</v>
      </c>
      <c r="L16" t="str">
        <f>IFERROR(__xludf.DUMMYFUNCTION("""COMPUTED_VALUE"""),"-")</f>
        <v>-</v>
      </c>
    </row>
    <row r="17">
      <c r="A17" t="str">
        <f>IFERROR(__xludf.DUMMYFUNCTION("""COMPUTED_VALUE"""),"*1983*")</f>
        <v>*1983*</v>
      </c>
      <c r="B17" s="1">
        <f>IFERROR(__xludf.DUMMYFUNCTION("""COMPUTED_VALUE"""),43631.0)</f>
        <v>43631</v>
      </c>
      <c r="C17" s="1">
        <f>IFERROR(__xludf.DUMMYFUNCTION("""COMPUTED_VALUE"""),43608.0)</f>
        <v>43608</v>
      </c>
      <c r="D17" s="1">
        <f>IFERROR(__xludf.DUMMYFUNCTION("""COMPUTED_VALUE"""),43716.0)</f>
        <v>43716</v>
      </c>
      <c r="E17" t="str">
        <f>IFERROR(__xludf.DUMMYFUNCTION("""COMPUTED_VALUE"""),"940.79")</f>
        <v>940.79</v>
      </c>
      <c r="F17" s="1">
        <f>IFERROR(__xludf.DUMMYFUNCTION("""COMPUTED_VALUE"""),43511.0)</f>
        <v>43511</v>
      </c>
      <c r="G17">
        <f>IFERROR(__xludf.DUMMYFUNCTION("""COMPUTED_VALUE"""),71.0)</f>
        <v>71</v>
      </c>
      <c r="H17">
        <f>IFERROR(__xludf.DUMMYFUNCTION("""COMPUTED_VALUE"""),1.0)</f>
        <v>1</v>
      </c>
      <c r="I17">
        <f>IFERROR(__xludf.DUMMYFUNCTION("""COMPUTED_VALUE"""),61.0)</f>
        <v>61</v>
      </c>
      <c r="J17">
        <f>IFERROR(__xludf.DUMMYFUNCTION("""COMPUTED_VALUE"""),30.0)</f>
        <v>30</v>
      </c>
      <c r="K17">
        <f>IFERROR(__xludf.DUMMYFUNCTION("""COMPUTED_VALUE"""),0.0)</f>
        <v>0</v>
      </c>
      <c r="L17">
        <f>IFERROR(__xludf.DUMMYFUNCTION("""COMPUTED_VALUE"""),3.0)</f>
        <v>3</v>
      </c>
    </row>
    <row r="18">
      <c r="A18" t="str">
        <f>IFERROR(__xludf.DUMMYFUNCTION("""COMPUTED_VALUE"""),"*1984*")</f>
        <v>*1984*</v>
      </c>
      <c r="B18" s="1">
        <f>IFERROR(__xludf.DUMMYFUNCTION("""COMPUTED_VALUE"""),43660.0)</f>
        <v>43660</v>
      </c>
      <c r="C18" s="1">
        <f>IFERROR(__xludf.DUMMYFUNCTION("""COMPUTED_VALUE"""),43606.0)</f>
        <v>43606</v>
      </c>
      <c r="D18" s="1">
        <f>IFERROR(__xludf.DUMMYFUNCTION("""COMPUTED_VALUE"""),43685.0)</f>
        <v>43685</v>
      </c>
      <c r="E18" t="str">
        <f>IFERROR(__xludf.DUMMYFUNCTION("""COMPUTED_VALUE"""),"-")</f>
        <v>-</v>
      </c>
      <c r="F18" s="1">
        <f>IFERROR(__xludf.DUMMYFUNCTION("""COMPUTED_VALUE"""),43719.0)</f>
        <v>43719</v>
      </c>
      <c r="G18">
        <f>IFERROR(__xludf.DUMMYFUNCTION("""COMPUTED_VALUE"""),99.0)</f>
        <v>99</v>
      </c>
      <c r="H18">
        <f>IFERROR(__xludf.DUMMYFUNCTION("""COMPUTED_VALUE"""),2.0)</f>
        <v>2</v>
      </c>
      <c r="I18">
        <f>IFERROR(__xludf.DUMMYFUNCTION("""COMPUTED_VALUE"""),34.0)</f>
        <v>34</v>
      </c>
      <c r="J18">
        <f>IFERROR(__xludf.DUMMYFUNCTION("""COMPUTED_VALUE"""),32.0)</f>
        <v>32</v>
      </c>
      <c r="K18">
        <f>IFERROR(__xludf.DUMMYFUNCTION("""COMPUTED_VALUE"""),0.0)</f>
        <v>0</v>
      </c>
      <c r="L18">
        <f>IFERROR(__xludf.DUMMYFUNCTION("""COMPUTED_VALUE"""),0.0)</f>
        <v>0</v>
      </c>
    </row>
    <row r="19">
      <c r="A19" t="str">
        <f>IFERROR(__xludf.DUMMYFUNCTION("""COMPUTED_VALUE"""),"*1985*")</f>
        <v>*1985*</v>
      </c>
      <c r="B19" t="str">
        <f>IFERROR(__xludf.DUMMYFUNCTION("""COMPUTED_VALUE"""),"-")</f>
        <v>-</v>
      </c>
      <c r="C19" t="str">
        <f>IFERROR(__xludf.DUMMYFUNCTION("""COMPUTED_VALUE"""),"-")</f>
        <v>-</v>
      </c>
      <c r="D19" t="str">
        <f>IFERROR(__xludf.DUMMYFUNCTION("""COMPUTED_VALUE"""),"-")</f>
        <v>-</v>
      </c>
      <c r="E19" t="str">
        <f>IFERROR(__xludf.DUMMYFUNCTION("""COMPUTED_VALUE"""),"-")</f>
        <v>-</v>
      </c>
      <c r="F19" t="str">
        <f>IFERROR(__xludf.DUMMYFUNCTION("""COMPUTED_VALUE"""),"-")</f>
        <v>-</v>
      </c>
      <c r="G19" t="str">
        <f>IFERROR(__xludf.DUMMYFUNCTION("""COMPUTED_VALUE"""),"-")</f>
        <v>-</v>
      </c>
      <c r="H19" t="str">
        <f>IFERROR(__xludf.DUMMYFUNCTION("""COMPUTED_VALUE"""),"-")</f>
        <v>-</v>
      </c>
      <c r="I19" t="str">
        <f>IFERROR(__xludf.DUMMYFUNCTION("""COMPUTED_VALUE"""),"-")</f>
        <v>-</v>
      </c>
      <c r="J19" t="str">
        <f>IFERROR(__xludf.DUMMYFUNCTION("""COMPUTED_VALUE"""),"-")</f>
        <v>-</v>
      </c>
      <c r="K19" t="str">
        <f>IFERROR(__xludf.DUMMYFUNCTION("""COMPUTED_VALUE"""),"-")</f>
        <v>-</v>
      </c>
      <c r="L19" t="str">
        <f>IFERROR(__xludf.DUMMYFUNCTION("""COMPUTED_VALUE"""),"-")</f>
        <v>-</v>
      </c>
    </row>
    <row r="20">
      <c r="A20" t="str">
        <f>IFERROR(__xludf.DUMMYFUNCTION("""COMPUTED_VALUE"""),"*1986*")</f>
        <v>*1986*</v>
      </c>
      <c r="B20" t="str">
        <f>IFERROR(__xludf.DUMMYFUNCTION("""COMPUTED_VALUE"""),"-")</f>
        <v>-</v>
      </c>
      <c r="C20" t="str">
        <f>IFERROR(__xludf.DUMMYFUNCTION("""COMPUTED_VALUE"""),"-")</f>
        <v>-</v>
      </c>
      <c r="D20" t="str">
        <f>IFERROR(__xludf.DUMMYFUNCTION("""COMPUTED_VALUE"""),"-")</f>
        <v>-</v>
      </c>
      <c r="E20" t="str">
        <f>IFERROR(__xludf.DUMMYFUNCTION("""COMPUTED_VALUE"""),"-")</f>
        <v>-</v>
      </c>
      <c r="F20" t="str">
        <f>IFERROR(__xludf.DUMMYFUNCTION("""COMPUTED_VALUE"""),"-")</f>
        <v>-</v>
      </c>
      <c r="G20" t="str">
        <f>IFERROR(__xludf.DUMMYFUNCTION("""COMPUTED_VALUE"""),"-")</f>
        <v>-</v>
      </c>
      <c r="H20" t="str">
        <f>IFERROR(__xludf.DUMMYFUNCTION("""COMPUTED_VALUE"""),"-")</f>
        <v>-</v>
      </c>
      <c r="I20" t="str">
        <f>IFERROR(__xludf.DUMMYFUNCTION("""COMPUTED_VALUE"""),"-")</f>
        <v>-</v>
      </c>
      <c r="J20" t="str">
        <f>IFERROR(__xludf.DUMMYFUNCTION("""COMPUTED_VALUE"""),"-")</f>
        <v>-</v>
      </c>
      <c r="K20" t="str">
        <f>IFERROR(__xludf.DUMMYFUNCTION("""COMPUTED_VALUE"""),"-")</f>
        <v>-</v>
      </c>
      <c r="L20" t="str">
        <f>IFERROR(__xludf.DUMMYFUNCTION("""COMPUTED_VALUE"""),"-")</f>
        <v>-</v>
      </c>
    </row>
    <row r="21">
      <c r="A21" t="str">
        <f>IFERROR(__xludf.DUMMYFUNCTION("""COMPUTED_VALUE"""),"*1987*")</f>
        <v>*1987*</v>
      </c>
      <c r="B21" t="str">
        <f>IFERROR(__xludf.DUMMYFUNCTION("""COMPUTED_VALUE"""),"-")</f>
        <v>-</v>
      </c>
      <c r="C21" t="str">
        <f>IFERROR(__xludf.DUMMYFUNCTION("""COMPUTED_VALUE"""),"-")</f>
        <v>-</v>
      </c>
      <c r="D21" t="str">
        <f>IFERROR(__xludf.DUMMYFUNCTION("""COMPUTED_VALUE"""),"-")</f>
        <v>-</v>
      </c>
      <c r="E21" t="str">
        <f>IFERROR(__xludf.DUMMYFUNCTION("""COMPUTED_VALUE"""),"-")</f>
        <v>-</v>
      </c>
      <c r="F21" t="str">
        <f>IFERROR(__xludf.DUMMYFUNCTION("""COMPUTED_VALUE"""),"-")</f>
        <v>-</v>
      </c>
      <c r="G21" t="str">
        <f>IFERROR(__xludf.DUMMYFUNCTION("""COMPUTED_VALUE"""),"-")</f>
        <v>-</v>
      </c>
      <c r="H21" t="str">
        <f>IFERROR(__xludf.DUMMYFUNCTION("""COMPUTED_VALUE"""),"-")</f>
        <v>-</v>
      </c>
      <c r="I21" t="str">
        <f>IFERROR(__xludf.DUMMYFUNCTION("""COMPUTED_VALUE"""),"-")</f>
        <v>-</v>
      </c>
      <c r="J21" t="str">
        <f>IFERROR(__xludf.DUMMYFUNCTION("""COMPUTED_VALUE"""),"-")</f>
        <v>-</v>
      </c>
      <c r="K21" t="str">
        <f>IFERROR(__xludf.DUMMYFUNCTION("""COMPUTED_VALUE"""),"-")</f>
        <v>-</v>
      </c>
      <c r="L21" t="str">
        <f>IFERROR(__xludf.DUMMYFUNCTION("""COMPUTED_VALUE"""),"-")</f>
        <v>-</v>
      </c>
    </row>
    <row r="22">
      <c r="A22" t="str">
        <f>IFERROR(__xludf.DUMMYFUNCTION("""COMPUTED_VALUE"""),"*1988*")</f>
        <v>*1988*</v>
      </c>
      <c r="B22" s="1">
        <f>IFERROR(__xludf.DUMMYFUNCTION("""COMPUTED_VALUE"""),43539.0)</f>
        <v>43539</v>
      </c>
      <c r="C22" s="1">
        <f>IFERROR(__xludf.DUMMYFUNCTION("""COMPUTED_VALUE"""),43547.0)</f>
        <v>43547</v>
      </c>
      <c r="D22" s="1">
        <f>IFERROR(__xludf.DUMMYFUNCTION("""COMPUTED_VALUE"""),43593.0)</f>
        <v>43593</v>
      </c>
      <c r="E22" t="str">
        <f>IFERROR(__xludf.DUMMYFUNCTION("""COMPUTED_VALUE"""),"665.44")</f>
        <v>665.44</v>
      </c>
      <c r="F22" t="str">
        <f>IFERROR(__xludf.DUMMYFUNCTION("""COMPUTED_VALUE"""),"11.0")</f>
        <v>11.0</v>
      </c>
      <c r="G22">
        <f>IFERROR(__xludf.DUMMYFUNCTION("""COMPUTED_VALUE"""),51.0)</f>
        <v>51</v>
      </c>
      <c r="H22">
        <f>IFERROR(__xludf.DUMMYFUNCTION("""COMPUTED_VALUE"""),0.0)</f>
        <v>0</v>
      </c>
      <c r="I22">
        <f>IFERROR(__xludf.DUMMYFUNCTION("""COMPUTED_VALUE"""),26.0)</f>
        <v>26</v>
      </c>
      <c r="J22">
        <f>IFERROR(__xludf.DUMMYFUNCTION("""COMPUTED_VALUE"""),23.0)</f>
        <v>23</v>
      </c>
      <c r="K22">
        <f>IFERROR(__xludf.DUMMYFUNCTION("""COMPUTED_VALUE"""),0.0)</f>
        <v>0</v>
      </c>
      <c r="L22">
        <f>IFERROR(__xludf.DUMMYFUNCTION("""COMPUTED_VALUE"""),1.0)</f>
        <v>1</v>
      </c>
    </row>
    <row r="23">
      <c r="A23" t="str">
        <f>IFERROR(__xludf.DUMMYFUNCTION("""COMPUTED_VALUE"""),"*1989*")</f>
        <v>*1989*</v>
      </c>
      <c r="B23" s="1">
        <f>IFERROR(__xludf.DUMMYFUNCTION("""COMPUTED_VALUE"""),43481.0)</f>
        <v>43481</v>
      </c>
      <c r="C23" s="1">
        <f>IFERROR(__xludf.DUMMYFUNCTION("""COMPUTED_VALUE"""),43489.0)</f>
        <v>43489</v>
      </c>
      <c r="D23" s="1">
        <f>IFERROR(__xludf.DUMMYFUNCTION("""COMPUTED_VALUE"""),43655.0)</f>
        <v>43655</v>
      </c>
      <c r="E23" t="str">
        <f>IFERROR(__xludf.DUMMYFUNCTION("""COMPUTED_VALUE"""),"904.20")</f>
        <v>904.20</v>
      </c>
      <c r="F23" s="1">
        <f>IFERROR(__xludf.DUMMYFUNCTION("""COMPUTED_VALUE"""),43476.0)</f>
        <v>43476</v>
      </c>
      <c r="G23">
        <f>IFERROR(__xludf.DUMMYFUNCTION("""COMPUTED_VALUE"""),61.0)</f>
        <v>61</v>
      </c>
      <c r="H23">
        <f>IFERROR(__xludf.DUMMYFUNCTION("""COMPUTED_VALUE"""),0.0)</f>
        <v>0</v>
      </c>
      <c r="I23">
        <f>IFERROR(__xludf.DUMMYFUNCTION("""COMPUTED_VALUE"""),49.0)</f>
        <v>49</v>
      </c>
      <c r="J23">
        <f>IFERROR(__xludf.DUMMYFUNCTION("""COMPUTED_VALUE"""),21.0)</f>
        <v>21</v>
      </c>
      <c r="K23">
        <f>IFERROR(__xludf.DUMMYFUNCTION("""COMPUTED_VALUE"""),0.0)</f>
        <v>0</v>
      </c>
      <c r="L23">
        <f>IFERROR(__xludf.DUMMYFUNCTION("""COMPUTED_VALUE"""),0.0)</f>
        <v>0</v>
      </c>
    </row>
    <row r="24">
      <c r="A24" t="str">
        <f>IFERROR(__xludf.DUMMYFUNCTION("""COMPUTED_VALUE"""),"*1990*")</f>
        <v>*1990*</v>
      </c>
      <c r="B24" t="str">
        <f>IFERROR(__xludf.DUMMYFUNCTION("""COMPUTED_VALUE"""),"-")</f>
        <v>-</v>
      </c>
      <c r="C24" t="str">
        <f>IFERROR(__xludf.DUMMYFUNCTION("""COMPUTED_VALUE"""),"-")</f>
        <v>-</v>
      </c>
      <c r="D24" t="str">
        <f>IFERROR(__xludf.DUMMYFUNCTION("""COMPUTED_VALUE"""),"-")</f>
        <v>-</v>
      </c>
      <c r="E24" t="str">
        <f>IFERROR(__xludf.DUMMYFUNCTION("""COMPUTED_VALUE"""),"-")</f>
        <v>-</v>
      </c>
      <c r="F24" t="str">
        <f>IFERROR(__xludf.DUMMYFUNCTION("""COMPUTED_VALUE"""),"-")</f>
        <v>-</v>
      </c>
      <c r="G24" t="str">
        <f>IFERROR(__xludf.DUMMYFUNCTION("""COMPUTED_VALUE"""),"-")</f>
        <v>-</v>
      </c>
      <c r="H24" t="str">
        <f>IFERROR(__xludf.DUMMYFUNCTION("""COMPUTED_VALUE"""),"-")</f>
        <v>-</v>
      </c>
      <c r="I24" t="str">
        <f>IFERROR(__xludf.DUMMYFUNCTION("""COMPUTED_VALUE"""),"-")</f>
        <v>-</v>
      </c>
      <c r="J24" t="str">
        <f>IFERROR(__xludf.DUMMYFUNCTION("""COMPUTED_VALUE"""),"-")</f>
        <v>-</v>
      </c>
      <c r="K24" t="str">
        <f>IFERROR(__xludf.DUMMYFUNCTION("""COMPUTED_VALUE"""),"-")</f>
        <v>-</v>
      </c>
      <c r="L24" t="str">
        <f>IFERROR(__xludf.DUMMYFUNCTION("""COMPUTED_VALUE"""),"-")</f>
        <v>-</v>
      </c>
    </row>
    <row r="25">
      <c r="A25" t="str">
        <f>IFERROR(__xludf.DUMMYFUNCTION("""COMPUTED_VALUE"""),"*1991*")</f>
        <v>*1991*</v>
      </c>
      <c r="B25" t="str">
        <f>IFERROR(__xludf.DUMMYFUNCTION("""COMPUTED_VALUE"""),"-")</f>
        <v>-</v>
      </c>
      <c r="C25" t="str">
        <f>IFERROR(__xludf.DUMMYFUNCTION("""COMPUTED_VALUE"""),"-")</f>
        <v>-</v>
      </c>
      <c r="D25" t="str">
        <f>IFERROR(__xludf.DUMMYFUNCTION("""COMPUTED_VALUE"""),"-")</f>
        <v>-</v>
      </c>
      <c r="E25" t="str">
        <f>IFERROR(__xludf.DUMMYFUNCTION("""COMPUTED_VALUE"""),"-")</f>
        <v>-</v>
      </c>
      <c r="F25" t="str">
        <f>IFERROR(__xludf.DUMMYFUNCTION("""COMPUTED_VALUE"""),"-")</f>
        <v>-</v>
      </c>
      <c r="G25" t="str">
        <f>IFERROR(__xludf.DUMMYFUNCTION("""COMPUTED_VALUE"""),"-")</f>
        <v>-</v>
      </c>
      <c r="H25" t="str">
        <f>IFERROR(__xludf.DUMMYFUNCTION("""COMPUTED_VALUE"""),"-")</f>
        <v>-</v>
      </c>
      <c r="I25" t="str">
        <f>IFERROR(__xludf.DUMMYFUNCTION("""COMPUTED_VALUE"""),"-")</f>
        <v>-</v>
      </c>
      <c r="J25" t="str">
        <f>IFERROR(__xludf.DUMMYFUNCTION("""COMPUTED_VALUE"""),"-")</f>
        <v>-</v>
      </c>
      <c r="K25" t="str">
        <f>IFERROR(__xludf.DUMMYFUNCTION("""COMPUTED_VALUE"""),"-")</f>
        <v>-</v>
      </c>
      <c r="L25" t="str">
        <f>IFERROR(__xludf.DUMMYFUNCTION("""COMPUTED_VALUE"""),"-")</f>
        <v>-</v>
      </c>
    </row>
    <row r="26">
      <c r="A26" t="str">
        <f>IFERROR(__xludf.DUMMYFUNCTION("""COMPUTED_VALUE"""),"*1992*")</f>
        <v>*1992*</v>
      </c>
      <c r="B26" s="1">
        <f>IFERROR(__xludf.DUMMYFUNCTION("""COMPUTED_VALUE"""),43511.0)</f>
        <v>43511</v>
      </c>
      <c r="C26" s="1">
        <f>IFERROR(__xludf.DUMMYFUNCTION("""COMPUTED_VALUE"""),43518.0)</f>
        <v>43518</v>
      </c>
      <c r="D26" s="1">
        <f>IFERROR(__xludf.DUMMYFUNCTION("""COMPUTED_VALUE"""),43594.0)</f>
        <v>43594</v>
      </c>
      <c r="E26" t="str">
        <f>IFERROR(__xludf.DUMMYFUNCTION("""COMPUTED_VALUE"""),"898.11")</f>
        <v>898.11</v>
      </c>
      <c r="F26" s="1">
        <f>IFERROR(__xludf.DUMMYFUNCTION("""COMPUTED_VALUE"""),43507.0)</f>
        <v>43507</v>
      </c>
      <c r="G26">
        <f>IFERROR(__xludf.DUMMYFUNCTION("""COMPUTED_VALUE"""),69.0)</f>
        <v>69</v>
      </c>
      <c r="H26">
        <f>IFERROR(__xludf.DUMMYFUNCTION("""COMPUTED_VALUE"""),0.0)</f>
        <v>0</v>
      </c>
      <c r="I26">
        <f>IFERROR(__xludf.DUMMYFUNCTION("""COMPUTED_VALUE"""),33.0)</f>
        <v>33</v>
      </c>
      <c r="J26">
        <f>IFERROR(__xludf.DUMMYFUNCTION("""COMPUTED_VALUE"""),17.0)</f>
        <v>17</v>
      </c>
      <c r="K26">
        <f>IFERROR(__xludf.DUMMYFUNCTION("""COMPUTED_VALUE"""),0.0)</f>
        <v>0</v>
      </c>
      <c r="L26">
        <f>IFERROR(__xludf.DUMMYFUNCTION("""COMPUTED_VALUE"""),0.0)</f>
        <v>0</v>
      </c>
    </row>
    <row r="27">
      <c r="A27" t="str">
        <f>IFERROR(__xludf.DUMMYFUNCTION("""COMPUTED_VALUE"""),"*1993*")</f>
        <v>*1993*</v>
      </c>
      <c r="B27" s="1">
        <f>IFERROR(__xludf.DUMMYFUNCTION("""COMPUTED_VALUE"""),43570.0)</f>
        <v>43570</v>
      </c>
      <c r="C27" s="1">
        <f>IFERROR(__xludf.DUMMYFUNCTION("""COMPUTED_VALUE"""),43699.0)</f>
        <v>43699</v>
      </c>
      <c r="D27" s="1">
        <f>IFERROR(__xludf.DUMMYFUNCTION("""COMPUTED_VALUE"""),43505.0)</f>
        <v>43505</v>
      </c>
      <c r="E27" t="str">
        <f>IFERROR(__xludf.DUMMYFUNCTION("""COMPUTED_VALUE"""),"803.38")</f>
        <v>803.38</v>
      </c>
      <c r="F27" s="1">
        <f>IFERROR(__xludf.DUMMYFUNCTION("""COMPUTED_VALUE"""),43687.0)</f>
        <v>43687</v>
      </c>
      <c r="G27">
        <f>IFERROR(__xludf.DUMMYFUNCTION("""COMPUTED_VALUE"""),58.0)</f>
        <v>58</v>
      </c>
      <c r="H27">
        <f>IFERROR(__xludf.DUMMYFUNCTION("""COMPUTED_VALUE"""),0.0)</f>
        <v>0</v>
      </c>
      <c r="I27">
        <f>IFERROR(__xludf.DUMMYFUNCTION("""COMPUTED_VALUE"""),29.0)</f>
        <v>29</v>
      </c>
      <c r="J27">
        <f>IFERROR(__xludf.DUMMYFUNCTION("""COMPUTED_VALUE"""),27.0)</f>
        <v>27</v>
      </c>
      <c r="K27">
        <f>IFERROR(__xludf.DUMMYFUNCTION("""COMPUTED_VALUE"""),0.0)</f>
        <v>0</v>
      </c>
      <c r="L27">
        <f>IFERROR(__xludf.DUMMYFUNCTION("""COMPUTED_VALUE"""),0.0)</f>
        <v>0</v>
      </c>
    </row>
    <row r="28">
      <c r="A28" t="str">
        <f>IFERROR(__xludf.DUMMYFUNCTION("""COMPUTED_VALUE"""),"*1994*")</f>
        <v>*1994*</v>
      </c>
      <c r="B28" s="1">
        <f>IFERROR(__xludf.DUMMYFUNCTION("""COMPUTED_VALUE"""),43540.0)</f>
        <v>43540</v>
      </c>
      <c r="C28" s="1">
        <f>IFERROR(__xludf.DUMMYFUNCTION("""COMPUTED_VALUE"""),43731.0)</f>
        <v>43731</v>
      </c>
      <c r="D28" s="1">
        <f>IFERROR(__xludf.DUMMYFUNCTION("""COMPUTED_VALUE"""),43686.0)</f>
        <v>43686</v>
      </c>
      <c r="E28" t="str">
        <f>IFERROR(__xludf.DUMMYFUNCTION("""COMPUTED_VALUE"""),"562.08")</f>
        <v>562.08</v>
      </c>
      <c r="F28" s="1">
        <f>IFERROR(__xludf.DUMMYFUNCTION("""COMPUTED_VALUE"""),43627.0)</f>
        <v>43627</v>
      </c>
      <c r="G28">
        <f>IFERROR(__xludf.DUMMYFUNCTION("""COMPUTED_VALUE"""),52.0)</f>
        <v>52</v>
      </c>
      <c r="H28">
        <f>IFERROR(__xludf.DUMMYFUNCTION("""COMPUTED_VALUE"""),0.0)</f>
        <v>0</v>
      </c>
      <c r="I28">
        <f>IFERROR(__xludf.DUMMYFUNCTION("""COMPUTED_VALUE"""),29.0)</f>
        <v>29</v>
      </c>
      <c r="J28">
        <f>IFERROR(__xludf.DUMMYFUNCTION("""COMPUTED_VALUE"""),22.0)</f>
        <v>22</v>
      </c>
      <c r="K28">
        <f>IFERROR(__xludf.DUMMYFUNCTION("""COMPUTED_VALUE"""),0.0)</f>
        <v>0</v>
      </c>
      <c r="L28">
        <f>IFERROR(__xludf.DUMMYFUNCTION("""COMPUTED_VALUE"""),1.0)</f>
        <v>1</v>
      </c>
    </row>
    <row r="29">
      <c r="A29" t="str">
        <f>IFERROR(__xludf.DUMMYFUNCTION("""COMPUTED_VALUE"""),"*1995*")</f>
        <v>*1995*</v>
      </c>
      <c r="B29" s="1">
        <f>IFERROR(__xludf.DUMMYFUNCTION("""COMPUTED_VALUE"""),43481.0)</f>
        <v>43481</v>
      </c>
      <c r="C29" s="1">
        <f>IFERROR(__xludf.DUMMYFUNCTION("""COMPUTED_VALUE"""),43640.0)</f>
        <v>43640</v>
      </c>
      <c r="D29" s="1">
        <f>IFERROR(__xludf.DUMMYFUNCTION("""COMPUTED_VALUE"""),43624.0)</f>
        <v>43624</v>
      </c>
      <c r="E29" t="str">
        <f>IFERROR(__xludf.DUMMYFUNCTION("""COMPUTED_VALUE"""),"778.71")</f>
        <v>778.71</v>
      </c>
      <c r="F29" s="1">
        <f>IFERROR(__xludf.DUMMYFUNCTION("""COMPUTED_VALUE"""),43690.0)</f>
        <v>43690</v>
      </c>
      <c r="G29">
        <f>IFERROR(__xludf.DUMMYFUNCTION("""COMPUTED_VALUE"""),44.0)</f>
        <v>44</v>
      </c>
      <c r="H29">
        <f>IFERROR(__xludf.DUMMYFUNCTION("""COMPUTED_VALUE"""),0.0)</f>
        <v>0</v>
      </c>
      <c r="I29">
        <f>IFERROR(__xludf.DUMMYFUNCTION("""COMPUTED_VALUE"""),37.0)</f>
        <v>37</v>
      </c>
      <c r="J29">
        <f>IFERROR(__xludf.DUMMYFUNCTION("""COMPUTED_VALUE"""),11.0)</f>
        <v>11</v>
      </c>
      <c r="K29">
        <f>IFERROR(__xludf.DUMMYFUNCTION("""COMPUTED_VALUE"""),0.0)</f>
        <v>0</v>
      </c>
      <c r="L29">
        <f>IFERROR(__xludf.DUMMYFUNCTION("""COMPUTED_VALUE"""),1.0)</f>
        <v>1</v>
      </c>
    </row>
    <row r="30">
      <c r="A30" t="str">
        <f>IFERROR(__xludf.DUMMYFUNCTION("""COMPUTED_VALUE"""),"*1996*")</f>
        <v>*1996*</v>
      </c>
      <c r="B30" s="1">
        <f>IFERROR(__xludf.DUMMYFUNCTION("""COMPUTED_VALUE"""),43723.0)</f>
        <v>43723</v>
      </c>
      <c r="C30" t="str">
        <f>IFERROR(__xludf.DUMMYFUNCTION("""COMPUTED_VALUE"""),"24.0")</f>
        <v>24.0</v>
      </c>
      <c r="D30" t="str">
        <f>IFERROR(__xludf.DUMMYFUNCTION("""COMPUTED_VALUE"""),"9.0")</f>
        <v>9.0</v>
      </c>
      <c r="E30" s="2">
        <f>IFERROR(__xludf.DUMMYFUNCTION("""COMPUTED_VALUE"""),-298646.0)</f>
        <v>-298646</v>
      </c>
      <c r="F30" s="1">
        <f>IFERROR(__xludf.DUMMYFUNCTION("""COMPUTED_VALUE"""),43629.0)</f>
        <v>43629</v>
      </c>
      <c r="G30">
        <f>IFERROR(__xludf.DUMMYFUNCTION("""COMPUTED_VALUE"""),59.0)</f>
        <v>59</v>
      </c>
      <c r="H30">
        <f>IFERROR(__xludf.DUMMYFUNCTION("""COMPUTED_VALUE"""),0.0)</f>
        <v>0</v>
      </c>
      <c r="I30">
        <f>IFERROR(__xludf.DUMMYFUNCTION("""COMPUTED_VALUE"""),37.0)</f>
        <v>37</v>
      </c>
      <c r="J30">
        <f>IFERROR(__xludf.DUMMYFUNCTION("""COMPUTED_VALUE"""),18.0)</f>
        <v>18</v>
      </c>
      <c r="K30">
        <f>IFERROR(__xludf.DUMMYFUNCTION("""COMPUTED_VALUE"""),0.0)</f>
        <v>0</v>
      </c>
      <c r="L30">
        <f>IFERROR(__xludf.DUMMYFUNCTION("""COMPUTED_VALUE"""),2.0)</f>
        <v>2</v>
      </c>
    </row>
    <row r="31">
      <c r="A31" t="str">
        <f>IFERROR(__xludf.DUMMYFUNCTION("""COMPUTED_VALUE"""),"*1997*")</f>
        <v>*1997*</v>
      </c>
      <c r="B31" s="1">
        <f>IFERROR(__xludf.DUMMYFUNCTION("""COMPUTED_VALUE"""),43481.0)</f>
        <v>43481</v>
      </c>
      <c r="C31" s="1">
        <f>IFERROR(__xludf.DUMMYFUNCTION("""COMPUTED_VALUE"""),43578.0)</f>
        <v>43578</v>
      </c>
      <c r="D31" s="1">
        <f>IFERROR(__xludf.DUMMYFUNCTION("""COMPUTED_VALUE"""),43717.0)</f>
        <v>43717</v>
      </c>
      <c r="E31" t="str">
        <f>IFERROR(__xludf.DUMMYFUNCTION("""COMPUTED_VALUE"""),"630.72")</f>
        <v>630.72</v>
      </c>
      <c r="F31" s="1">
        <f>IFERROR(__xludf.DUMMYFUNCTION("""COMPUTED_VALUE"""),43566.0)</f>
        <v>43566</v>
      </c>
      <c r="G31">
        <f>IFERROR(__xludf.DUMMYFUNCTION("""COMPUTED_VALUE"""),76.0)</f>
        <v>76</v>
      </c>
      <c r="H31">
        <f>IFERROR(__xludf.DUMMYFUNCTION("""COMPUTED_VALUE"""),0.0)</f>
        <v>0</v>
      </c>
      <c r="I31">
        <f>IFERROR(__xludf.DUMMYFUNCTION("""COMPUTED_VALUE"""),34.0)</f>
        <v>34</v>
      </c>
      <c r="J31">
        <f>IFERROR(__xludf.DUMMYFUNCTION("""COMPUTED_VALUE"""),30.0)</f>
        <v>30</v>
      </c>
      <c r="K31">
        <f>IFERROR(__xludf.DUMMYFUNCTION("""COMPUTED_VALUE"""),0.0)</f>
        <v>0</v>
      </c>
      <c r="L31">
        <f>IFERROR(__xludf.DUMMYFUNCTION("""COMPUTED_VALUE"""),0.0)</f>
        <v>0</v>
      </c>
    </row>
    <row r="32">
      <c r="A32" t="str">
        <f>IFERROR(__xludf.DUMMYFUNCTION("""COMPUTED_VALUE"""),"*1998*")</f>
        <v>*1998*</v>
      </c>
      <c r="B32" t="str">
        <f>IFERROR(__xludf.DUMMYFUNCTION("""COMPUTED_VALUE"""),"-")</f>
        <v>-</v>
      </c>
      <c r="C32" t="str">
        <f>IFERROR(__xludf.DUMMYFUNCTION("""COMPUTED_VALUE"""),"-")</f>
        <v>-</v>
      </c>
      <c r="D32" t="str">
        <f>IFERROR(__xludf.DUMMYFUNCTION("""COMPUTED_VALUE"""),"-")</f>
        <v>-</v>
      </c>
      <c r="E32" t="str">
        <f>IFERROR(__xludf.DUMMYFUNCTION("""COMPUTED_VALUE"""),"-")</f>
        <v>-</v>
      </c>
      <c r="F32" t="str">
        <f>IFERROR(__xludf.DUMMYFUNCTION("""COMPUTED_VALUE"""),"-")</f>
        <v>-</v>
      </c>
      <c r="G32" t="str">
        <f>IFERROR(__xludf.DUMMYFUNCTION("""COMPUTED_VALUE"""),"-")</f>
        <v>-</v>
      </c>
      <c r="H32" t="str">
        <f>IFERROR(__xludf.DUMMYFUNCTION("""COMPUTED_VALUE"""),"-")</f>
        <v>-</v>
      </c>
      <c r="I32" t="str">
        <f>IFERROR(__xludf.DUMMYFUNCTION("""COMPUTED_VALUE"""),"-")</f>
        <v>-</v>
      </c>
      <c r="J32" t="str">
        <f>IFERROR(__xludf.DUMMYFUNCTION("""COMPUTED_VALUE"""),"-")</f>
        <v>-</v>
      </c>
      <c r="K32" t="str">
        <f>IFERROR(__xludf.DUMMYFUNCTION("""COMPUTED_VALUE"""),"-")</f>
        <v>-</v>
      </c>
      <c r="L32" t="str">
        <f>IFERROR(__xludf.DUMMYFUNCTION("""COMPUTED_VALUE"""),"-")</f>
        <v>-</v>
      </c>
    </row>
    <row r="33">
      <c r="A33" t="str">
        <f>IFERROR(__xludf.DUMMYFUNCTION("""COMPUTED_VALUE"""),"*1999*")</f>
        <v>*1999*</v>
      </c>
      <c r="B33" s="1">
        <f>IFERROR(__xludf.DUMMYFUNCTION("""COMPUTED_VALUE"""),43511.0)</f>
        <v>43511</v>
      </c>
      <c r="C33" s="1">
        <f>IFERROR(__xludf.DUMMYFUNCTION("""COMPUTED_VALUE"""),43607.0)</f>
        <v>43607</v>
      </c>
      <c r="D33" s="1">
        <f>IFERROR(__xludf.DUMMYFUNCTION("""COMPUTED_VALUE"""),43685.0)</f>
        <v>43685</v>
      </c>
      <c r="E33" t="str">
        <f>IFERROR(__xludf.DUMMYFUNCTION("""COMPUTED_VALUE"""),"-")</f>
        <v>-</v>
      </c>
      <c r="F33" s="1">
        <f>IFERROR(__xludf.DUMMYFUNCTION("""COMPUTED_VALUE"""),43534.0)</f>
        <v>43534</v>
      </c>
      <c r="G33">
        <f>IFERROR(__xludf.DUMMYFUNCTION("""COMPUTED_VALUE"""),89.0)</f>
        <v>89</v>
      </c>
      <c r="H33">
        <f>IFERROR(__xludf.DUMMYFUNCTION("""COMPUTED_VALUE"""),0.0)</f>
        <v>0</v>
      </c>
      <c r="I33">
        <f>IFERROR(__xludf.DUMMYFUNCTION("""COMPUTED_VALUE"""),36.0)</f>
        <v>36</v>
      </c>
      <c r="J33">
        <f>IFERROR(__xludf.DUMMYFUNCTION("""COMPUTED_VALUE"""),22.0)</f>
        <v>22</v>
      </c>
      <c r="K33">
        <f>IFERROR(__xludf.DUMMYFUNCTION("""COMPUTED_VALUE"""),0.0)</f>
        <v>0</v>
      </c>
      <c r="L33">
        <f>IFERROR(__xludf.DUMMYFUNCTION("""COMPUTED_VALUE"""),2.0)</f>
        <v>2</v>
      </c>
    </row>
    <row r="34">
      <c r="A34" t="str">
        <f>IFERROR(__xludf.DUMMYFUNCTION("""COMPUTED_VALUE"""),"*2000*")</f>
        <v>*2000*</v>
      </c>
      <c r="B34" s="1">
        <f>IFERROR(__xludf.DUMMYFUNCTION("""COMPUTED_VALUE"""),43660.0)</f>
        <v>43660</v>
      </c>
      <c r="C34" s="1">
        <f>IFERROR(__xludf.DUMMYFUNCTION("""COMPUTED_VALUE"""),43638.0)</f>
        <v>43638</v>
      </c>
      <c r="D34" s="1">
        <f>IFERROR(__xludf.DUMMYFUNCTION("""COMPUTED_VALUE"""),43532.0)</f>
        <v>43532</v>
      </c>
      <c r="E34" t="str">
        <f>IFERROR(__xludf.DUMMYFUNCTION("""COMPUTED_VALUE"""),"1034.00")</f>
        <v>1034.00</v>
      </c>
      <c r="F34" s="1">
        <f>IFERROR(__xludf.DUMMYFUNCTION("""COMPUTED_VALUE"""),43507.0)</f>
        <v>43507</v>
      </c>
      <c r="G34">
        <f>IFERROR(__xludf.DUMMYFUNCTION("""COMPUTED_VALUE"""),78.0)</f>
        <v>78</v>
      </c>
      <c r="H34">
        <f>IFERROR(__xludf.DUMMYFUNCTION("""COMPUTED_VALUE"""),0.0)</f>
        <v>0</v>
      </c>
      <c r="I34">
        <f>IFERROR(__xludf.DUMMYFUNCTION("""COMPUTED_VALUE"""),40.0)</f>
        <v>40</v>
      </c>
      <c r="J34">
        <f>IFERROR(__xludf.DUMMYFUNCTION("""COMPUTED_VALUE"""),23.0)</f>
        <v>23</v>
      </c>
      <c r="K34">
        <f>IFERROR(__xludf.DUMMYFUNCTION("""COMPUTED_VALUE"""),0.0)</f>
        <v>0</v>
      </c>
      <c r="L34">
        <f>IFERROR(__xludf.DUMMYFUNCTION("""COMPUTED_VALUE"""),1.0)</f>
        <v>1</v>
      </c>
    </row>
    <row r="35">
      <c r="A35" t="str">
        <f>IFERROR(__xludf.DUMMYFUNCTION("""COMPUTED_VALUE"""),"*2001*")</f>
        <v>*2001*</v>
      </c>
      <c r="B35" s="1">
        <f>IFERROR(__xludf.DUMMYFUNCTION("""COMPUTED_VALUE"""),43570.0)</f>
        <v>43570</v>
      </c>
      <c r="C35" t="str">
        <f>IFERROR(__xludf.DUMMYFUNCTION("""COMPUTED_VALUE"""),"23.0")</f>
        <v>23.0</v>
      </c>
      <c r="D35" s="1">
        <f>IFERROR(__xludf.DUMMYFUNCTION("""COMPUTED_VALUE"""),43533.0)</f>
        <v>43533</v>
      </c>
      <c r="E35" t="str">
        <f>IFERROR(__xludf.DUMMYFUNCTION("""COMPUTED_VALUE"""),"1261.56")</f>
        <v>1261.56</v>
      </c>
      <c r="F35" s="1">
        <f>IFERROR(__xludf.DUMMYFUNCTION("""COMPUTED_VALUE"""),43657.0)</f>
        <v>43657</v>
      </c>
      <c r="G35">
        <f>IFERROR(__xludf.DUMMYFUNCTION("""COMPUTED_VALUE"""),100.0)</f>
        <v>100</v>
      </c>
      <c r="H35">
        <f>IFERROR(__xludf.DUMMYFUNCTION("""COMPUTED_VALUE"""),0.0)</f>
        <v>0</v>
      </c>
      <c r="I35">
        <f>IFERROR(__xludf.DUMMYFUNCTION("""COMPUTED_VALUE"""),41.0)</f>
        <v>41</v>
      </c>
      <c r="J35">
        <f>IFERROR(__xludf.DUMMYFUNCTION("""COMPUTED_VALUE"""),38.0)</f>
        <v>38</v>
      </c>
      <c r="K35">
        <f>IFERROR(__xludf.DUMMYFUNCTION("""COMPUTED_VALUE"""),0.0)</f>
        <v>0</v>
      </c>
      <c r="L35">
        <f>IFERROR(__xludf.DUMMYFUNCTION("""COMPUTED_VALUE"""),0.0)</f>
        <v>0</v>
      </c>
    </row>
    <row r="36">
      <c r="A36" t="str">
        <f>IFERROR(__xludf.DUMMYFUNCTION("""COMPUTED_VALUE"""),"*2002*")</f>
        <v>*2002*</v>
      </c>
      <c r="B36" t="str">
        <f>IFERROR(__xludf.DUMMYFUNCTION("""COMPUTED_VALUE"""),"-")</f>
        <v>-</v>
      </c>
      <c r="C36" t="str">
        <f>IFERROR(__xludf.DUMMYFUNCTION("""COMPUTED_VALUE"""),"-")</f>
        <v>-</v>
      </c>
      <c r="D36" t="str">
        <f>IFERROR(__xludf.DUMMYFUNCTION("""COMPUTED_VALUE"""),"-")</f>
        <v>-</v>
      </c>
      <c r="E36" t="str">
        <f>IFERROR(__xludf.DUMMYFUNCTION("""COMPUTED_VALUE"""),"-")</f>
        <v>-</v>
      </c>
      <c r="F36" t="str">
        <f>IFERROR(__xludf.DUMMYFUNCTION("""COMPUTED_VALUE"""),"-")</f>
        <v>-</v>
      </c>
      <c r="G36" t="str">
        <f>IFERROR(__xludf.DUMMYFUNCTION("""COMPUTED_VALUE"""),"-")</f>
        <v>-</v>
      </c>
      <c r="H36" t="str">
        <f>IFERROR(__xludf.DUMMYFUNCTION("""COMPUTED_VALUE"""),"-")</f>
        <v>-</v>
      </c>
      <c r="I36" t="str">
        <f>IFERROR(__xludf.DUMMYFUNCTION("""COMPUTED_VALUE"""),"-")</f>
        <v>-</v>
      </c>
      <c r="J36" t="str">
        <f>IFERROR(__xludf.DUMMYFUNCTION("""COMPUTED_VALUE"""),"-")</f>
        <v>-</v>
      </c>
      <c r="K36" t="str">
        <f>IFERROR(__xludf.DUMMYFUNCTION("""COMPUTED_VALUE"""),"-")</f>
        <v>-</v>
      </c>
      <c r="L36" t="str">
        <f>IFERROR(__xludf.DUMMYFUNCTION("""COMPUTED_VALUE"""),"-")</f>
        <v>-</v>
      </c>
    </row>
    <row r="37">
      <c r="A37" t="str">
        <f>IFERROR(__xludf.DUMMYFUNCTION("""COMPUTED_VALUE"""),"*2003*")</f>
        <v>*2003*</v>
      </c>
      <c r="B37" s="1">
        <f>IFERROR(__xludf.DUMMYFUNCTION("""COMPUTED_VALUE"""),43481.0)</f>
        <v>43481</v>
      </c>
      <c r="C37" t="str">
        <f>IFERROR(__xludf.DUMMYFUNCTION("""COMPUTED_VALUE"""),"25.0")</f>
        <v>25.0</v>
      </c>
      <c r="D37" s="1">
        <f>IFERROR(__xludf.DUMMYFUNCTION("""COMPUTED_VALUE"""),43685.0)</f>
        <v>43685</v>
      </c>
      <c r="E37" t="str">
        <f>IFERROR(__xludf.DUMMYFUNCTION("""COMPUTED_VALUE"""),"442.19")</f>
        <v>442.19</v>
      </c>
      <c r="F37" s="1">
        <f>IFERROR(__xludf.DUMMYFUNCTION("""COMPUTED_VALUE"""),43507.0)</f>
        <v>43507</v>
      </c>
      <c r="G37">
        <f>IFERROR(__xludf.DUMMYFUNCTION("""COMPUTED_VALUE"""),67.0)</f>
        <v>67</v>
      </c>
      <c r="H37">
        <f>IFERROR(__xludf.DUMMYFUNCTION("""COMPUTED_VALUE"""),1.0)</f>
        <v>1</v>
      </c>
      <c r="I37">
        <f>IFERROR(__xludf.DUMMYFUNCTION("""COMPUTED_VALUE"""),45.0)</f>
        <v>45</v>
      </c>
      <c r="J37">
        <f>IFERROR(__xludf.DUMMYFUNCTION("""COMPUTED_VALUE"""),30.0)</f>
        <v>30</v>
      </c>
      <c r="K37">
        <f>IFERROR(__xludf.DUMMYFUNCTION("""COMPUTED_VALUE"""),0.0)</f>
        <v>0</v>
      </c>
      <c r="L37">
        <f>IFERROR(__xludf.DUMMYFUNCTION("""COMPUTED_VALUE"""),6.0)</f>
        <v>6</v>
      </c>
    </row>
    <row r="38">
      <c r="A38" t="str">
        <f>IFERROR(__xludf.DUMMYFUNCTION("""COMPUTED_VALUE"""),"*2004*")</f>
        <v>*2004*</v>
      </c>
      <c r="B38" s="1">
        <f>IFERROR(__xludf.DUMMYFUNCTION("""COMPUTED_VALUE"""),43661.0)</f>
        <v>43661</v>
      </c>
      <c r="C38" s="1">
        <f>IFERROR(__xludf.DUMMYFUNCTION("""COMPUTED_VALUE"""),43639.0)</f>
        <v>43639</v>
      </c>
      <c r="D38" s="1">
        <f>IFERROR(__xludf.DUMMYFUNCTION("""COMPUTED_VALUE"""),43474.0)</f>
        <v>43474</v>
      </c>
      <c r="E38" t="str">
        <f>IFERROR(__xludf.DUMMYFUNCTION("""COMPUTED_VALUE"""),"753.85")</f>
        <v>753.85</v>
      </c>
      <c r="F38" s="1">
        <f>IFERROR(__xludf.DUMMYFUNCTION("""COMPUTED_VALUE"""),43565.0)</f>
        <v>43565</v>
      </c>
      <c r="G38">
        <f>IFERROR(__xludf.DUMMYFUNCTION("""COMPUTED_VALUE"""),106.0)</f>
        <v>106</v>
      </c>
      <c r="H38">
        <f>IFERROR(__xludf.DUMMYFUNCTION("""COMPUTED_VALUE"""),0.0)</f>
        <v>0</v>
      </c>
      <c r="I38">
        <f>IFERROR(__xludf.DUMMYFUNCTION("""COMPUTED_VALUE"""),56.0)</f>
        <v>56</v>
      </c>
      <c r="J38">
        <f>IFERROR(__xludf.DUMMYFUNCTION("""COMPUTED_VALUE"""),31.0)</f>
        <v>31</v>
      </c>
      <c r="K38">
        <f>IFERROR(__xludf.DUMMYFUNCTION("""COMPUTED_VALUE"""),0.0)</f>
        <v>0</v>
      </c>
      <c r="L38">
        <f>IFERROR(__xludf.DUMMYFUNCTION("""COMPUTED_VALUE"""),0.0)</f>
        <v>0</v>
      </c>
    </row>
    <row r="39">
      <c r="A39" t="str">
        <f>IFERROR(__xludf.DUMMYFUNCTION("""COMPUTED_VALUE"""),"*2005*")</f>
        <v>*2005*</v>
      </c>
      <c r="B39" t="str">
        <f>IFERROR(__xludf.DUMMYFUNCTION("""COMPUTED_VALUE"""),"-")</f>
        <v>-</v>
      </c>
      <c r="C39" t="str">
        <f>IFERROR(__xludf.DUMMYFUNCTION("""COMPUTED_VALUE"""),"-")</f>
        <v>-</v>
      </c>
      <c r="D39" t="str">
        <f>IFERROR(__xludf.DUMMYFUNCTION("""COMPUTED_VALUE"""),"-")</f>
        <v>-</v>
      </c>
      <c r="E39" t="str">
        <f>IFERROR(__xludf.DUMMYFUNCTION("""COMPUTED_VALUE"""),"-")</f>
        <v>-</v>
      </c>
      <c r="F39" t="str">
        <f>IFERROR(__xludf.DUMMYFUNCTION("""COMPUTED_VALUE"""),"-")</f>
        <v>-</v>
      </c>
      <c r="G39" t="str">
        <f>IFERROR(__xludf.DUMMYFUNCTION("""COMPUTED_VALUE"""),"-")</f>
        <v>-</v>
      </c>
      <c r="H39" t="str">
        <f>IFERROR(__xludf.DUMMYFUNCTION("""COMPUTED_VALUE"""),"-")</f>
        <v>-</v>
      </c>
      <c r="I39" t="str">
        <f>IFERROR(__xludf.DUMMYFUNCTION("""COMPUTED_VALUE"""),"-")</f>
        <v>-</v>
      </c>
      <c r="J39" t="str">
        <f>IFERROR(__xludf.DUMMYFUNCTION("""COMPUTED_VALUE"""),"-")</f>
        <v>-</v>
      </c>
      <c r="K39" t="str">
        <f>IFERROR(__xludf.DUMMYFUNCTION("""COMPUTED_VALUE"""),"-")</f>
        <v>-</v>
      </c>
      <c r="L39" t="str">
        <f>IFERROR(__xludf.DUMMYFUNCTION("""COMPUTED_VALUE"""),"-")</f>
        <v>-</v>
      </c>
    </row>
    <row r="40">
      <c r="A40" t="str">
        <f>IFERROR(__xludf.DUMMYFUNCTION("""COMPUTED_VALUE"""),"*2006*")</f>
        <v>*2006*</v>
      </c>
      <c r="B40" s="1">
        <f>IFERROR(__xludf.DUMMYFUNCTION("""COMPUTED_VALUE"""),43512.0)</f>
        <v>43512</v>
      </c>
      <c r="C40" s="1">
        <f>IFERROR(__xludf.DUMMYFUNCTION("""COMPUTED_VALUE"""),43701.0)</f>
        <v>43701</v>
      </c>
      <c r="D40" s="1">
        <f>IFERROR(__xludf.DUMMYFUNCTION("""COMPUTED_VALUE"""),43474.0)</f>
        <v>43474</v>
      </c>
      <c r="E40" t="str">
        <f>IFERROR(__xludf.DUMMYFUNCTION("""COMPUTED_VALUE"""),"630.92")</f>
        <v>630.92</v>
      </c>
      <c r="F40" s="1">
        <f>IFERROR(__xludf.DUMMYFUNCTION("""COMPUTED_VALUE"""),43566.0)</f>
        <v>43566</v>
      </c>
      <c r="G40">
        <f>IFERROR(__xludf.DUMMYFUNCTION("""COMPUTED_VALUE"""),55.0)</f>
        <v>55</v>
      </c>
      <c r="H40">
        <f>IFERROR(__xludf.DUMMYFUNCTION("""COMPUTED_VALUE"""),0.0)</f>
        <v>0</v>
      </c>
      <c r="I40">
        <f>IFERROR(__xludf.DUMMYFUNCTION("""COMPUTED_VALUE"""),39.0)</f>
        <v>39</v>
      </c>
      <c r="J40">
        <f>IFERROR(__xludf.DUMMYFUNCTION("""COMPUTED_VALUE"""),20.0)</f>
        <v>20</v>
      </c>
      <c r="K40">
        <f>IFERROR(__xludf.DUMMYFUNCTION("""COMPUTED_VALUE"""),0.0)</f>
        <v>0</v>
      </c>
      <c r="L40">
        <f>IFERROR(__xludf.DUMMYFUNCTION("""COMPUTED_VALUE"""),0.0)</f>
        <v>0</v>
      </c>
    </row>
    <row r="41">
      <c r="A41" t="str">
        <f>IFERROR(__xludf.DUMMYFUNCTION("""COMPUTED_VALUE"""),"*2007*")</f>
        <v>*2007*</v>
      </c>
      <c r="B41" t="str">
        <f>IFERROR(__xludf.DUMMYFUNCTION("""COMPUTED_VALUE"""),"15.0")</f>
        <v>15.0</v>
      </c>
      <c r="C41" s="1">
        <f>IFERROR(__xludf.DUMMYFUNCTION("""COMPUTED_VALUE"""),43578.0)</f>
        <v>43578</v>
      </c>
      <c r="D41" s="1">
        <f>IFERROR(__xludf.DUMMYFUNCTION("""COMPUTED_VALUE"""),43715.0)</f>
        <v>43715</v>
      </c>
      <c r="E41" t="str">
        <f>IFERROR(__xludf.DUMMYFUNCTION("""COMPUTED_VALUE"""),"833.07")</f>
        <v>833.07</v>
      </c>
      <c r="F41" s="1">
        <f>IFERROR(__xludf.DUMMYFUNCTION("""COMPUTED_VALUE"""),43509.0)</f>
        <v>43509</v>
      </c>
      <c r="G41">
        <f>IFERROR(__xludf.DUMMYFUNCTION("""COMPUTED_VALUE"""),81.0)</f>
        <v>81</v>
      </c>
      <c r="H41">
        <f>IFERROR(__xludf.DUMMYFUNCTION("""COMPUTED_VALUE"""),0.0)</f>
        <v>0</v>
      </c>
      <c r="I41">
        <f>IFERROR(__xludf.DUMMYFUNCTION("""COMPUTED_VALUE"""),39.0)</f>
        <v>39</v>
      </c>
      <c r="J41">
        <f>IFERROR(__xludf.DUMMYFUNCTION("""COMPUTED_VALUE"""),13.0)</f>
        <v>13</v>
      </c>
      <c r="K41">
        <f>IFERROR(__xludf.DUMMYFUNCTION("""COMPUTED_VALUE"""),0.0)</f>
        <v>0</v>
      </c>
      <c r="L41">
        <f>IFERROR(__xludf.DUMMYFUNCTION("""COMPUTED_VALUE"""),0.0)</f>
        <v>0</v>
      </c>
    </row>
    <row r="42">
      <c r="A42" t="str">
        <f>IFERROR(__xludf.DUMMYFUNCTION("""COMPUTED_VALUE"""),"*2008*")</f>
        <v>*2008*</v>
      </c>
      <c r="B42" s="1">
        <f>IFERROR(__xludf.DUMMYFUNCTION("""COMPUTED_VALUE"""),43512.0)</f>
        <v>43512</v>
      </c>
      <c r="C42" s="1">
        <f>IFERROR(__xludf.DUMMYFUNCTION("""COMPUTED_VALUE"""),43701.0)</f>
        <v>43701</v>
      </c>
      <c r="D42" t="str">
        <f>IFERROR(__xludf.DUMMYFUNCTION("""COMPUTED_VALUE"""),"9.0")</f>
        <v>9.0</v>
      </c>
      <c r="E42" t="str">
        <f>IFERROR(__xludf.DUMMYFUNCTION("""COMPUTED_VALUE"""),"572.77")</f>
        <v>572.77</v>
      </c>
      <c r="F42" s="1">
        <f>IFERROR(__xludf.DUMMYFUNCTION("""COMPUTED_VALUE"""),43599.0)</f>
        <v>43599</v>
      </c>
      <c r="G42">
        <f>IFERROR(__xludf.DUMMYFUNCTION("""COMPUTED_VALUE"""),75.0)</f>
        <v>75</v>
      </c>
      <c r="H42">
        <f>IFERROR(__xludf.DUMMYFUNCTION("""COMPUTED_VALUE"""),0.0)</f>
        <v>0</v>
      </c>
      <c r="I42">
        <f>IFERROR(__xludf.DUMMYFUNCTION("""COMPUTED_VALUE"""),46.0)</f>
        <v>46</v>
      </c>
      <c r="J42">
        <f>IFERROR(__xludf.DUMMYFUNCTION("""COMPUTED_VALUE"""),24.0)</f>
        <v>24</v>
      </c>
      <c r="K42">
        <f>IFERROR(__xludf.DUMMYFUNCTION("""COMPUTED_VALUE"""),0.0)</f>
        <v>0</v>
      </c>
      <c r="L42">
        <f>IFERROR(__xludf.DUMMYFUNCTION("""COMPUTED_VALUE"""),0.0)</f>
        <v>0</v>
      </c>
    </row>
    <row r="43">
      <c r="A43" t="str">
        <f>IFERROR(__xludf.DUMMYFUNCTION("""COMPUTED_VALUE"""),"*2009*")</f>
        <v>*2009*</v>
      </c>
      <c r="B43" s="1">
        <f>IFERROR(__xludf.DUMMYFUNCTION("""COMPUTED_VALUE"""),43662.0)</f>
        <v>43662</v>
      </c>
      <c r="C43" s="1">
        <f>IFERROR(__xludf.DUMMYFUNCTION("""COMPUTED_VALUE"""),43610.0)</f>
        <v>43610</v>
      </c>
      <c r="D43" s="1">
        <f>IFERROR(__xludf.DUMMYFUNCTION("""COMPUTED_VALUE"""),43474.0)</f>
        <v>43474</v>
      </c>
      <c r="E43" t="str">
        <f>IFERROR(__xludf.DUMMYFUNCTION("""COMPUTED_VALUE"""),"416.74")</f>
        <v>416.74</v>
      </c>
      <c r="F43" s="1">
        <f>IFERROR(__xludf.DUMMYFUNCTION("""COMPUTED_VALUE"""),43511.0)</f>
        <v>43511</v>
      </c>
      <c r="G43">
        <f>IFERROR(__xludf.DUMMYFUNCTION("""COMPUTED_VALUE"""),53.0)</f>
        <v>53</v>
      </c>
      <c r="H43">
        <f>IFERROR(__xludf.DUMMYFUNCTION("""COMPUTED_VALUE"""),0.0)</f>
        <v>0</v>
      </c>
      <c r="I43">
        <f>IFERROR(__xludf.DUMMYFUNCTION("""COMPUTED_VALUE"""),38.0)</f>
        <v>38</v>
      </c>
      <c r="J43">
        <f>IFERROR(__xludf.DUMMYFUNCTION("""COMPUTED_VALUE"""),8.0)</f>
        <v>8</v>
      </c>
      <c r="K43">
        <f>IFERROR(__xludf.DUMMYFUNCTION("""COMPUTED_VALUE"""),0.0)</f>
        <v>0</v>
      </c>
      <c r="L43">
        <f>IFERROR(__xludf.DUMMYFUNCTION("""COMPUTED_VALUE"""),0.0)</f>
        <v>0</v>
      </c>
    </row>
    <row r="44">
      <c r="A44" t="str">
        <f>IFERROR(__xludf.DUMMYFUNCTION("""COMPUTED_VALUE"""),"*2010*")</f>
        <v>*2010*</v>
      </c>
      <c r="B44" s="1">
        <f>IFERROR(__xludf.DUMMYFUNCTION("""COMPUTED_VALUE"""),43723.0)</f>
        <v>43723</v>
      </c>
      <c r="C44" s="1">
        <f>IFERROR(__xludf.DUMMYFUNCTION("""COMPUTED_VALUE"""),43579.0)</f>
        <v>43579</v>
      </c>
      <c r="D44" s="1">
        <f>IFERROR(__xludf.DUMMYFUNCTION("""COMPUTED_VALUE"""),43624.0)</f>
        <v>43624</v>
      </c>
      <c r="E44" t="str">
        <f>IFERROR(__xludf.DUMMYFUNCTION("""COMPUTED_VALUE"""),"698.44")</f>
        <v>698.44</v>
      </c>
      <c r="F44" s="1">
        <f>IFERROR(__xludf.DUMMYFUNCTION("""COMPUTED_VALUE"""),43599.0)</f>
        <v>43599</v>
      </c>
      <c r="G44">
        <f>IFERROR(__xludf.DUMMYFUNCTION("""COMPUTED_VALUE"""),62.0)</f>
        <v>62</v>
      </c>
      <c r="H44">
        <f>IFERROR(__xludf.DUMMYFUNCTION("""COMPUTED_VALUE"""),0.0)</f>
        <v>0</v>
      </c>
      <c r="I44">
        <f>IFERROR(__xludf.DUMMYFUNCTION("""COMPUTED_VALUE"""),45.0)</f>
        <v>45</v>
      </c>
      <c r="J44">
        <f>IFERROR(__xludf.DUMMYFUNCTION("""COMPUTED_VALUE"""),19.0)</f>
        <v>19</v>
      </c>
      <c r="K44">
        <f>IFERROR(__xludf.DUMMYFUNCTION("""COMPUTED_VALUE"""),0.0)</f>
        <v>0</v>
      </c>
      <c r="L44">
        <f>IFERROR(__xludf.DUMMYFUNCTION("""COMPUTED_VALUE"""),2.0)</f>
        <v>2</v>
      </c>
    </row>
    <row r="45">
      <c r="A45" t="str">
        <f>IFERROR(__xludf.DUMMYFUNCTION("""COMPUTED_VALUE"""),"*2011*")</f>
        <v>*2011*</v>
      </c>
      <c r="B45" s="1">
        <f>IFERROR(__xludf.DUMMYFUNCTION("""COMPUTED_VALUE"""),43723.0)</f>
        <v>43723</v>
      </c>
      <c r="C45" s="1">
        <f>IFERROR(__xludf.DUMMYFUNCTION("""COMPUTED_VALUE"""),43579.0)</f>
        <v>43579</v>
      </c>
      <c r="D45" s="1">
        <f>IFERROR(__xludf.DUMMYFUNCTION("""COMPUTED_VALUE"""),43624.0)</f>
        <v>43624</v>
      </c>
      <c r="E45" t="str">
        <f>IFERROR(__xludf.DUMMYFUNCTION("""COMPUTED_VALUE"""),"829.55")</f>
        <v>829.55</v>
      </c>
      <c r="F45" s="1">
        <f>IFERROR(__xludf.DUMMYFUNCTION("""COMPUTED_VALUE"""),43599.0)</f>
        <v>43599</v>
      </c>
      <c r="G45">
        <f>IFERROR(__xludf.DUMMYFUNCTION("""COMPUTED_VALUE"""),53.0)</f>
        <v>53</v>
      </c>
      <c r="H45">
        <f>IFERROR(__xludf.DUMMYFUNCTION("""COMPUTED_VALUE"""),0.0)</f>
        <v>0</v>
      </c>
      <c r="I45">
        <f>IFERROR(__xludf.DUMMYFUNCTION("""COMPUTED_VALUE"""),35.0)</f>
        <v>35</v>
      </c>
      <c r="J45">
        <f>IFERROR(__xludf.DUMMYFUNCTION("""COMPUTED_VALUE"""),15.0)</f>
        <v>15</v>
      </c>
      <c r="K45">
        <f>IFERROR(__xludf.DUMMYFUNCTION("""COMPUTED_VALUE"""),0.0)</f>
        <v>0</v>
      </c>
      <c r="L45">
        <f>IFERROR(__xludf.DUMMYFUNCTION("""COMPUTED_VALUE"""),0.0)</f>
        <v>0</v>
      </c>
    </row>
    <row r="46">
      <c r="A46" t="str">
        <f>IFERROR(__xludf.DUMMYFUNCTION("""COMPUTED_VALUE"""),"*2012*")</f>
        <v>*2012*</v>
      </c>
      <c r="B46" s="1">
        <f>IFERROR(__xludf.DUMMYFUNCTION("""COMPUTED_VALUE"""),43481.0)</f>
        <v>43481</v>
      </c>
      <c r="C46" s="1">
        <f>IFERROR(__xludf.DUMMYFUNCTION("""COMPUTED_VALUE"""),43548.0)</f>
        <v>43548</v>
      </c>
      <c r="D46" s="1">
        <f>IFERROR(__xludf.DUMMYFUNCTION("""COMPUTED_VALUE"""),43474.0)</f>
        <v>43474</v>
      </c>
      <c r="E46" t="str">
        <f>IFERROR(__xludf.DUMMYFUNCTION("""COMPUTED_VALUE"""),"918.18")</f>
        <v>918.18</v>
      </c>
      <c r="F46" s="1">
        <f>IFERROR(__xludf.DUMMYFUNCTION("""COMPUTED_VALUE"""),43510.0)</f>
        <v>43510</v>
      </c>
      <c r="G46">
        <f>IFERROR(__xludf.DUMMYFUNCTION("""COMPUTED_VALUE"""),82.0)</f>
        <v>82</v>
      </c>
      <c r="H46">
        <f>IFERROR(__xludf.DUMMYFUNCTION("""COMPUTED_VALUE"""),0.0)</f>
        <v>0</v>
      </c>
      <c r="I46">
        <f>IFERROR(__xludf.DUMMYFUNCTION("""COMPUTED_VALUE"""),65.0)</f>
        <v>65</v>
      </c>
      <c r="J46">
        <f>IFERROR(__xludf.DUMMYFUNCTION("""COMPUTED_VALUE"""),18.0)</f>
        <v>18</v>
      </c>
      <c r="K46">
        <f>IFERROR(__xludf.DUMMYFUNCTION("""COMPUTED_VALUE"""),0.0)</f>
        <v>0</v>
      </c>
      <c r="L46">
        <f>IFERROR(__xludf.DUMMYFUNCTION("""COMPUTED_VALUE"""),0.0)</f>
        <v>0</v>
      </c>
    </row>
    <row r="47">
      <c r="A47" t="str">
        <f>IFERROR(__xludf.DUMMYFUNCTION("""COMPUTED_VALUE"""),"*2013*")</f>
        <v>*2013*</v>
      </c>
      <c r="B47" s="1">
        <f>IFERROR(__xludf.DUMMYFUNCTION("""COMPUTED_VALUE"""),43571.0)</f>
        <v>43571</v>
      </c>
      <c r="C47" s="1">
        <f>IFERROR(__xludf.DUMMYFUNCTION("""COMPUTED_VALUE"""),43521.0)</f>
        <v>43521</v>
      </c>
      <c r="D47" s="1">
        <f>IFERROR(__xludf.DUMMYFUNCTION("""COMPUTED_VALUE"""),43716.0)</f>
        <v>43716</v>
      </c>
      <c r="E47" t="str">
        <f>IFERROR(__xludf.DUMMYFUNCTION("""COMPUTED_VALUE"""),"549.39")</f>
        <v>549.39</v>
      </c>
      <c r="F47" s="1">
        <f>IFERROR(__xludf.DUMMYFUNCTION("""COMPUTED_VALUE"""),43722.0)</f>
        <v>43722</v>
      </c>
      <c r="G47">
        <f>IFERROR(__xludf.DUMMYFUNCTION("""COMPUTED_VALUE"""),75.0)</f>
        <v>75</v>
      </c>
      <c r="H47">
        <f>IFERROR(__xludf.DUMMYFUNCTION("""COMPUTED_VALUE"""),1.0)</f>
        <v>1</v>
      </c>
      <c r="I47">
        <f>IFERROR(__xludf.DUMMYFUNCTION("""COMPUTED_VALUE"""),40.0)</f>
        <v>40</v>
      </c>
      <c r="J47">
        <f>IFERROR(__xludf.DUMMYFUNCTION("""COMPUTED_VALUE"""),15.0)</f>
        <v>15</v>
      </c>
      <c r="K47">
        <f>IFERROR(__xludf.DUMMYFUNCTION("""COMPUTED_VALUE"""),0.0)</f>
        <v>0</v>
      </c>
      <c r="L47">
        <f>IFERROR(__xludf.DUMMYFUNCTION("""COMPUTED_VALUE"""),0.0)</f>
        <v>0</v>
      </c>
    </row>
    <row r="48">
      <c r="A48" t="str">
        <f>IFERROR(__xludf.DUMMYFUNCTION("""COMPUTED_VALUE"""),"*2014*")</f>
        <v>*2014*</v>
      </c>
      <c r="B48" s="1">
        <f>IFERROR(__xludf.DUMMYFUNCTION("""COMPUTED_VALUE"""),43481.0)</f>
        <v>43481</v>
      </c>
      <c r="C48" s="1">
        <f>IFERROR(__xludf.DUMMYFUNCTION("""COMPUTED_VALUE"""),43609.0)</f>
        <v>43609</v>
      </c>
      <c r="D48" s="1">
        <f>IFERROR(__xludf.DUMMYFUNCTION("""COMPUTED_VALUE"""),43505.0)</f>
        <v>43505</v>
      </c>
      <c r="E48" t="str">
        <f>IFERROR(__xludf.DUMMYFUNCTION("""COMPUTED_VALUE"""),"-")</f>
        <v>-</v>
      </c>
      <c r="F48" s="1">
        <f>IFERROR(__xludf.DUMMYFUNCTION("""COMPUTED_VALUE"""),43721.0)</f>
        <v>43721</v>
      </c>
      <c r="G48">
        <f>IFERROR(__xludf.DUMMYFUNCTION("""COMPUTED_VALUE"""),91.0)</f>
        <v>91</v>
      </c>
      <c r="H48">
        <f>IFERROR(__xludf.DUMMYFUNCTION("""COMPUTED_VALUE"""),0.0)</f>
        <v>0</v>
      </c>
      <c r="I48">
        <f>IFERROR(__xludf.DUMMYFUNCTION("""COMPUTED_VALUE"""),51.0)</f>
        <v>51</v>
      </c>
      <c r="J48">
        <f>IFERROR(__xludf.DUMMYFUNCTION("""COMPUTED_VALUE"""),22.0)</f>
        <v>22</v>
      </c>
      <c r="K48">
        <f>IFERROR(__xludf.DUMMYFUNCTION("""COMPUTED_VALUE"""),0.0)</f>
        <v>0</v>
      </c>
      <c r="L48">
        <f>IFERROR(__xludf.DUMMYFUNCTION("""COMPUTED_VALUE"""),2.0)</f>
        <v>2</v>
      </c>
    </row>
    <row r="49">
      <c r="A49" t="str">
        <f>IFERROR(__xludf.DUMMYFUNCTION("""COMPUTED_VALUE"""),"*2015*")</f>
        <v>*2015*</v>
      </c>
      <c r="B49" s="1">
        <f>IFERROR(__xludf.DUMMYFUNCTION("""COMPUTED_VALUE"""),43512.0)</f>
        <v>43512</v>
      </c>
      <c r="C49" s="1">
        <f>IFERROR(__xludf.DUMMYFUNCTION("""COMPUTED_VALUE"""),43609.0)</f>
        <v>43609</v>
      </c>
      <c r="D49" s="1">
        <f>IFERROR(__xludf.DUMMYFUNCTION("""COMPUTED_VALUE"""),43505.0)</f>
        <v>43505</v>
      </c>
      <c r="E49" t="str">
        <f>IFERROR(__xludf.DUMMYFUNCTION("""COMPUTED_VALUE"""),"906.73")</f>
        <v>906.73</v>
      </c>
      <c r="F49" t="str">
        <f>IFERROR(__xludf.DUMMYFUNCTION("""COMPUTED_VALUE"""),"15.0")</f>
        <v>15.0</v>
      </c>
      <c r="G49">
        <f>IFERROR(__xludf.DUMMYFUNCTION("""COMPUTED_VALUE"""),85.0)</f>
        <v>85</v>
      </c>
      <c r="H49">
        <f>IFERROR(__xludf.DUMMYFUNCTION("""COMPUTED_VALUE"""),1.0)</f>
        <v>1</v>
      </c>
      <c r="I49">
        <f>IFERROR(__xludf.DUMMYFUNCTION("""COMPUTED_VALUE"""),45.0)</f>
        <v>45</v>
      </c>
      <c r="J49">
        <f>IFERROR(__xludf.DUMMYFUNCTION("""COMPUTED_VALUE"""),29.0)</f>
        <v>29</v>
      </c>
      <c r="K49">
        <f>IFERROR(__xludf.DUMMYFUNCTION("""COMPUTED_VALUE"""),0.0)</f>
        <v>0</v>
      </c>
      <c r="L49">
        <f>IFERROR(__xludf.DUMMYFUNCTION("""COMPUTED_VALUE"""),0.0)</f>
        <v>0</v>
      </c>
    </row>
    <row r="50">
      <c r="A50" t="str">
        <f>IFERROR(__xludf.DUMMYFUNCTION("""COMPUTED_VALUE"""),"*2016*")</f>
        <v>*2016*</v>
      </c>
      <c r="B50" s="1">
        <f>IFERROR(__xludf.DUMMYFUNCTION("""COMPUTED_VALUE"""),43570.0)</f>
        <v>43570</v>
      </c>
      <c r="C50" s="1">
        <f>IFERROR(__xludf.DUMMYFUNCTION("""COMPUTED_VALUE"""),43488.0)</f>
        <v>43488</v>
      </c>
      <c r="D50" s="1">
        <f>IFERROR(__xludf.DUMMYFUNCTION("""COMPUTED_VALUE"""),43716.0)</f>
        <v>43716</v>
      </c>
      <c r="E50" t="str">
        <f>IFERROR(__xludf.DUMMYFUNCTION("""COMPUTED_VALUE"""),"993.36")</f>
        <v>993.36</v>
      </c>
      <c r="F50" s="1">
        <f>IFERROR(__xludf.DUMMYFUNCTION("""COMPUTED_VALUE"""),43600.0)</f>
        <v>43600</v>
      </c>
      <c r="G50">
        <f>IFERROR(__xludf.DUMMYFUNCTION("""COMPUTED_VALUE"""),103.0)</f>
        <v>103</v>
      </c>
      <c r="H50">
        <f>IFERROR(__xludf.DUMMYFUNCTION("""COMPUTED_VALUE"""),0.0)</f>
        <v>0</v>
      </c>
      <c r="I50">
        <f>IFERROR(__xludf.DUMMYFUNCTION("""COMPUTED_VALUE"""),46.0)</f>
        <v>46</v>
      </c>
      <c r="J50">
        <f>IFERROR(__xludf.DUMMYFUNCTION("""COMPUTED_VALUE"""),42.0)</f>
        <v>42</v>
      </c>
      <c r="K50">
        <f>IFERROR(__xludf.DUMMYFUNCTION("""COMPUTED_VALUE"""),0.0)</f>
        <v>0</v>
      </c>
      <c r="L50">
        <f>IFERROR(__xludf.DUMMYFUNCTION("""COMPUTED_VALUE"""),1.0)</f>
        <v>1</v>
      </c>
    </row>
    <row r="51">
      <c r="A51" t="str">
        <f>IFERROR(__xludf.DUMMYFUNCTION("""COMPUTED_VALUE"""),"*2017*")</f>
        <v>*2017*</v>
      </c>
      <c r="B51" s="1">
        <f>IFERROR(__xludf.DUMMYFUNCTION("""COMPUTED_VALUE"""),43512.0)</f>
        <v>43512</v>
      </c>
      <c r="C51" s="1">
        <f>IFERROR(__xludf.DUMMYFUNCTION("""COMPUTED_VALUE"""),43520.0)</f>
        <v>43520</v>
      </c>
      <c r="D51" s="1">
        <f>IFERROR(__xludf.DUMMYFUNCTION("""COMPUTED_VALUE"""),43625.0)</f>
        <v>43625</v>
      </c>
      <c r="E51" t="str">
        <f>IFERROR(__xludf.DUMMYFUNCTION("""COMPUTED_VALUE"""),"1122.66")</f>
        <v>1122.66</v>
      </c>
      <c r="F51" s="1">
        <f>IFERROR(__xludf.DUMMYFUNCTION("""COMPUTED_VALUE"""),43512.0)</f>
        <v>43512</v>
      </c>
      <c r="G51">
        <f>IFERROR(__xludf.DUMMYFUNCTION("""COMPUTED_VALUE"""),89.0)</f>
        <v>89</v>
      </c>
      <c r="H51">
        <f>IFERROR(__xludf.DUMMYFUNCTION("""COMPUTED_VALUE"""),0.0)</f>
        <v>0</v>
      </c>
      <c r="I51">
        <f>IFERROR(__xludf.DUMMYFUNCTION("""COMPUTED_VALUE"""),50.0)</f>
        <v>50</v>
      </c>
      <c r="J51">
        <f>IFERROR(__xludf.DUMMYFUNCTION("""COMPUTED_VALUE"""),36.0)</f>
        <v>36</v>
      </c>
      <c r="K51">
        <f>IFERROR(__xludf.DUMMYFUNCTION("""COMPUTED_VALUE"""),0.0)</f>
        <v>0</v>
      </c>
      <c r="L51">
        <f>IFERROR(__xludf.DUMMYFUNCTION("""COMPUTED_VALUE"""),0.0)</f>
        <v>0</v>
      </c>
    </row>
    <row r="52">
      <c r="A52" t="str">
        <f>IFERROR(__xludf.DUMMYFUNCTION("""COMPUTED_VALUE"""),"*2018*")</f>
        <v>*2018*</v>
      </c>
      <c r="B52" s="1">
        <f>IFERROR(__xludf.DUMMYFUNCTION("""COMPUTED_VALUE"""),43512.0)</f>
        <v>43512</v>
      </c>
      <c r="C52" s="1">
        <f>IFERROR(__xludf.DUMMYFUNCTION("""COMPUTED_VALUE"""),43640.0)</f>
        <v>43640</v>
      </c>
      <c r="D52" s="1">
        <f>IFERROR(__xludf.DUMMYFUNCTION("""COMPUTED_VALUE"""),43533.0)</f>
        <v>43533</v>
      </c>
      <c r="E52" t="str">
        <f>IFERROR(__xludf.DUMMYFUNCTION("""COMPUTED_VALUE"""),"-")</f>
        <v>-</v>
      </c>
      <c r="F52" s="1">
        <f>IFERROR(__xludf.DUMMYFUNCTION("""COMPUTED_VALUE"""),43481.0)</f>
        <v>43481</v>
      </c>
      <c r="G52">
        <f>IFERROR(__xludf.DUMMYFUNCTION("""COMPUTED_VALUE"""),97.0)</f>
        <v>97</v>
      </c>
      <c r="H52">
        <f>IFERROR(__xludf.DUMMYFUNCTION("""COMPUTED_VALUE"""),0.0)</f>
        <v>0</v>
      </c>
      <c r="I52">
        <f>IFERROR(__xludf.DUMMYFUNCTION("""COMPUTED_VALUE"""),46.0)</f>
        <v>46</v>
      </c>
      <c r="J52">
        <f>IFERROR(__xludf.DUMMYFUNCTION("""COMPUTED_VALUE"""),36.0)</f>
        <v>36</v>
      </c>
      <c r="K52">
        <f>IFERROR(__xludf.DUMMYFUNCTION("""COMPUTED_VALUE"""),0.0)</f>
        <v>0</v>
      </c>
      <c r="L52">
        <f>IFERROR(__xludf.DUMMYFUNCTION("""COMPUTED_VALUE"""),0.0)</f>
        <v>0</v>
      </c>
    </row>
    <row r="53">
      <c r="A53" t="str">
        <f>IFERROR(__xludf.DUMMYFUNCTION("""COMPUTED_VALUE"""),"*2019*")</f>
        <v>*2019*</v>
      </c>
      <c r="B53" t="str">
        <f>IFERROR(__xludf.DUMMYFUNCTION("""COMPUTED_VALUE"""),"-")</f>
        <v>-</v>
      </c>
      <c r="C53" t="str">
        <f>IFERROR(__xludf.DUMMYFUNCTION("""COMPUTED_VALUE"""),"-")</f>
        <v>-</v>
      </c>
      <c r="D53" t="str">
        <f>IFERROR(__xludf.DUMMYFUNCTION("""COMPUTED_VALUE"""),"-")</f>
        <v>-</v>
      </c>
      <c r="E53" t="str">
        <f>IFERROR(__xludf.DUMMYFUNCTION("""COMPUTED_VALUE"""),"-")</f>
        <v>-</v>
      </c>
      <c r="F53" t="str">
        <f>IFERROR(__xludf.DUMMYFUNCTION("""COMPUTED_VALUE"""),"-")</f>
        <v>-</v>
      </c>
      <c r="G53" t="str">
        <f>IFERROR(__xludf.DUMMYFUNCTION("""COMPUTED_VALUE"""),"-")</f>
        <v>-</v>
      </c>
      <c r="H53" t="str">
        <f>IFERROR(__xludf.DUMMYFUNCTION("""COMPUTED_VALUE"""),"-")</f>
        <v>-</v>
      </c>
      <c r="I53" t="str">
        <f>IFERROR(__xludf.DUMMYFUNCTION("""COMPUTED_VALUE"""),"-")</f>
        <v>-</v>
      </c>
      <c r="J53" t="str">
        <f>IFERROR(__xludf.DUMMYFUNCTION("""COMPUTED_VALUE"""),"-")</f>
        <v>-</v>
      </c>
      <c r="K53" t="str">
        <f>IFERROR(__xludf.DUMMYFUNCTION("""COMPUTED_VALUE"""),"-")</f>
        <v>-</v>
      </c>
      <c r="L53" t="str">
        <f>IFERROR(__xludf.DUMMYFUNCTION("""COMPUTED_VALUE"""),"-")</f>
        <v>-</v>
      </c>
    </row>
    <row r="54">
      <c r="A54" t="str">
        <f>IFERROR(__xludf.DUMMYFUNCTION("importhtml(""https://www.tutiempo.net/clima/ws-876230.html"", ""table"",5)"),"T")</f>
        <v>T</v>
      </c>
      <c r="B54" t="str">
        <f>IFERROR(__xludf.DUMMYFUNCTION("""COMPUTED_VALUE"""),"Temperatura media anual")</f>
        <v>Temperatura media anual</v>
      </c>
    </row>
    <row r="55">
      <c r="A55" t="str">
        <f>IFERROR(__xludf.DUMMYFUNCTION("""COMPUTED_VALUE"""),"TM")</f>
        <v>TM</v>
      </c>
      <c r="B55" t="str">
        <f>IFERROR(__xludf.DUMMYFUNCTION("""COMPUTED_VALUE"""),"Temperatura máxima media anual")</f>
        <v>Temperatura máxima media anual</v>
      </c>
    </row>
    <row r="56">
      <c r="A56" t="str">
        <f>IFERROR(__xludf.DUMMYFUNCTION("""COMPUTED_VALUE"""),"Tm")</f>
        <v>Tm</v>
      </c>
      <c r="B56" t="str">
        <f>IFERROR(__xludf.DUMMYFUNCTION("""COMPUTED_VALUE"""),"Temperatura mínima media anual")</f>
        <v>Temperatura mínima media anual</v>
      </c>
    </row>
    <row r="57">
      <c r="A57" t="str">
        <f>IFERROR(__xludf.DUMMYFUNCTION("""COMPUTED_VALUE"""),"PP")</f>
        <v>PP</v>
      </c>
      <c r="B57" t="str">
        <f>IFERROR(__xludf.DUMMYFUNCTION("""COMPUTED_VALUE"""),"Precipitación total anual de lluvia y/o nieve derretida (mm)")</f>
        <v>Precipitación total anual de lluvia y/o nieve derretida (mm)</v>
      </c>
    </row>
    <row r="58">
      <c r="A58" t="str">
        <f>IFERROR(__xludf.DUMMYFUNCTION("""COMPUTED_VALUE"""),"V")</f>
        <v>V</v>
      </c>
      <c r="B58" t="str">
        <f>IFERROR(__xludf.DUMMYFUNCTION("""COMPUTED_VALUE"""),"Velocidad media anual del viento (Km/h)")</f>
        <v>Velocidad media anual del viento (Km/h)</v>
      </c>
    </row>
    <row r="59">
      <c r="A59" t="str">
        <f>IFERROR(__xludf.DUMMYFUNCTION("""COMPUTED_VALUE"""),"RA")</f>
        <v>RA</v>
      </c>
      <c r="B59" t="str">
        <f>IFERROR(__xludf.DUMMYFUNCTION("""COMPUTED_VALUE"""),"Total días con lluvia durante el año")</f>
        <v>Total días con lluvia durante el año</v>
      </c>
    </row>
    <row r="60">
      <c r="A60" t="str">
        <f>IFERROR(__xludf.DUMMYFUNCTION("""COMPUTED_VALUE"""),"SN")</f>
        <v>SN</v>
      </c>
      <c r="B60" t="str">
        <f>IFERROR(__xludf.DUMMYFUNCTION("""COMPUTED_VALUE"""),"Total días que nevó durante el año")</f>
        <v>Total días que nevó durante el año</v>
      </c>
    </row>
    <row r="61">
      <c r="A61" t="str">
        <f>IFERROR(__xludf.DUMMYFUNCTION("""COMPUTED_VALUE"""),"TS")</f>
        <v>TS</v>
      </c>
      <c r="B61" t="str">
        <f>IFERROR(__xludf.DUMMYFUNCTION("""COMPUTED_VALUE"""),"Total días con tormenta durante el año")</f>
        <v>Total días con tormenta durante el año</v>
      </c>
    </row>
    <row r="62">
      <c r="A62" t="str">
        <f>IFERROR(__xludf.DUMMYFUNCTION("""COMPUTED_VALUE"""),"FG")</f>
        <v>FG</v>
      </c>
      <c r="B62" t="str">
        <f>IFERROR(__xludf.DUMMYFUNCTION("""COMPUTED_VALUE"""),"Total días con niebla durante el año")</f>
        <v>Total días con niebla durante el año</v>
      </c>
    </row>
    <row r="63">
      <c r="A63" t="str">
        <f>IFERROR(__xludf.DUMMYFUNCTION("""COMPUTED_VALUE"""),"TN")</f>
        <v>TN</v>
      </c>
      <c r="B63" t="str">
        <f>IFERROR(__xludf.DUMMYFUNCTION("""COMPUTED_VALUE"""),"Total días con tornados o nubes de embudo durante el año")</f>
        <v>Total días con tornados o nubes de embudo durante el año</v>
      </c>
    </row>
    <row r="64">
      <c r="A64" t="str">
        <f>IFERROR(__xludf.DUMMYFUNCTION("""COMPUTED_VALUE"""),"GR")</f>
        <v>GR</v>
      </c>
      <c r="B64" t="str">
        <f>IFERROR(__xludf.DUMMYFUNCTION("""COMPUTED_VALUE"""),"Total días con granizo durante el año")</f>
        <v>Total días con granizo durante el año</v>
      </c>
    </row>
  </sheetData>
  <drawing r:id="rId1"/>
</worksheet>
</file>