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项目课题管理表!$A$1:$Q$98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<sst xmlns="http://schemas.openxmlformats.org/spreadsheetml/2006/main" count="225" uniqueCount="136">
  <si>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</si>
  <si>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</si>
  <si>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</si>
  <si>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</si>
  <si>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</si>
  <si>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</si>
  <si>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</si>
  <si>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</si>
  <si>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</si>
  <si>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</si>
  <si>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</si>
  <si>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</si>
  <si>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</si>
  <si>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</si>
  <si>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</si>
  <si>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</si>
  <si>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</si>
  <si>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</si>
  <si>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</si>
  <si>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</si>
  <si>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</si>
  <si>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</si>
  <si>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</si>
  <si>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</si>
  <si>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</si>
  <si>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</si>
  <si>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</si>
  <si>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</si>
  <si>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</si>
  <si>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</si>
  <si>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</si>
  <si>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</si>
  <si>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</si>
  <si>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</si>
  <si>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</si>
  <si>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</si>
  <si>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</si>
  <si>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</si>
  <si>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</si>
  <si>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</si>
  <si>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</si>
  <si>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</si>
  <si>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</si>
  <si>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</si>
  <si>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</si>
  <si>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</si>
  <si>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</si>
  <si>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</si>
  <si>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</si>
  <si>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</si>
  <si>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</si>
  <si>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</si>
  <si>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</si>
  <si>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</si>
  <si>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</si>
  <si>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</si>
  <si>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</si>
  <si>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</si>
  <si>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</si>
  <si>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</si>
  <si>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</si>
  <si>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</si>
  <si>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</si>
  <si>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</si>
  <si>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</si>
  <si>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</si>
  <si>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</si>
  <si>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</si>
  <si>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</si>
  <si>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</si>
  <si>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</si>
  <si>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</si>
  <si>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</si>
  <si>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</si>
  <si>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</si>
  <si>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</si>
  <si>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</si>
  <si>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</si>
  <si>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</si>
  <si>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</si>
  <si>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</si>
  <si>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</si>
  <si>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</si>
  <si>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</si>
  <si>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</si>
  <si>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</si>
  <si>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</si>
  <si>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</si>
  <si>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</si>
  <si>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</si>
  <si>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</si>
  <si>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</si>
  <si>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</si>
  <si>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</si>
  <si>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V2.0</t>
    <phoneticPr fontId="6" type="noConversion"/>
  </si>
  <si>
    <t>这里只显示关注的公司的监测预警，这个与V1.0的监测预警风险一致，只看关注的公司。关注按钮取消</t>
    <phoneticPr fontId="6" type="noConversion"/>
  </si>
  <si>
    <t>监测预警风险列表显示</t>
    <phoneticPr fontId="6" type="noConversion"/>
  </si>
  <si>
    <t>查询时间，是最近一周的数据吗，根据portal情况，是最近一周，否则数据量巨大</t>
    <phoneticPr fontId="6" type="noConversion"/>
  </si>
  <si>
    <t>新闻事件事件趋势</t>
    <phoneticPr fontId="6" type="noConversion"/>
  </si>
  <si>
    <t>负面新闻跟踪</t>
    <phoneticPr fontId="6" type="noConversion"/>
  </si>
  <si>
    <t>总的预警风险top5数量：
SELECT CN,COMPANY_ID FROM (SELECT NVL(A.CN,0) + NVL(B.CN,0) CN,NVL(A.COMPANY_ID,B.COMPANY_ID) COMPANY_ID FROM (
SELECT COUNT(DISTINCT WARNING_TITLE) CN,COMPANY_ID FROM VW_COMPY_WARNINGS
WHERE TYPE_ID NOT IN(10,12,107) 
GROUP BY COMPANY_ID)A
LEFT JOIN(SELECT COUNT(COMPANY_ID) CN,COMPANY_ID 
FROM COMPY_ANNOUNCE_ALARM A
INNER JOIN LKP_ALARM_KEYWORD B ON A.ALARM_KEYWORD_CD = B.ALARM_KEYWORD_CD AND
B.SECOND_TYPE IN ('违法违规','法律诉讼','破产重整','审计风险','评级调整风险','偿付风险','失信','担保方代偿能力风险')
WHERE NOTICE_DT &gt;= ADD_MONTHS(SYSDATE, -12)
GROUP BY COMPANY_ID)B ON A.COMPANY_ID  = B.COMPANY_ID
ORDER BY NVL(A.CN,0) + NVL(B.CN,0) DESC)WHERE ROWNUM &lt; 6;
top5预警详情：
SELECT A.COMPANY_ID,A.COMPANY_NM,A.WARNING_TITLE TITLE,B.TYPE_NAME
FROM VW_COMPY_WARNINGS A
INNER JOIN COMPY_EVENT_TYPE B ON A.TYPE_ID = B.ID
WHERE TYPE_ID NOT IN(10,12,107) AND A.COMPANY_ID IN(367046,425762,423393,202992,390042)
UNION ALL
SELECT A.COMPANY_ID,B.COMPANY_NM,A.NOTICE_TITLE TITLE,C.FST_TYPE || '-' || C.SECOND_TYPE  TYPE_NAME
FROM COMPY_ANNOUNCE_ALARM A
INNER JOIN COMPY_BASICINFO B ON A.COMPANY_ID = B.COMPANY_ID
INNER JOIN LKP_ALARM_KEYWORD C ON A.ALARM_KEYWORD_CD = C.ALARM_KEYWORD_CD
AND C.SECOND_TYPE IN ('违法违规','法律诉讼','破产重整','审计风险','评级调整风险','偿付风险','失信','担保方代偿能力风险')
WHERE NOTICE_DT &gt;= ADD_MONTHS(SYSDATE, -12) AND A.COMPANY_ID IN(367046,425762,423393,202992,390042);
top5</t>
    <phoneticPr fontId="6" type="noConversion"/>
  </si>
  <si>
    <t>今日新闻统计全网新闻数、负面新闻数：SELECT CN1,CN2 from(
SELECT COUNT(1)CN1,'1' ID FROM XW_NEWS_COMPANY B
INNER JOIN NEWS_BASICINFO C ON C.NEWS_BASICINFO_SID = B.NEWS_BASICINFO_SID
WHERE (B.RELEVANCE &gt; 0.01 OR B.IMPORTANCE &gt; 0) AND TO_CHAR(POST_DT,'YYYY-MM-DD') &gt;= TO_CHAR(SYSDATE,'YYYY-MM-DD')  AND B.COMPANY_ID = 513847)A
LEFT JOIN 
(SELECT COUNT(1) CN2,'1' ID FROM XW_NEWS_COMPANY B
INNER JOIN NEWS_BASICINFO C ON C.NEWS_BASICINFO_SID = B.NEWS_BASICINFO_SID
WHERE (B.RELEVANCE &gt; 0.01 OR B.IMPORTANCE &gt; 0) 
AND TO_CHAR(POST_DT,'YYYY-MM-DD') &gt;= TO_CHAR(SYSDATE,'YYYY-MM-DD') AND B.SCORE &lt; 0  AND B.COMPANY_ID = 513847 )B ON A.id = B.id;</t>
    <phoneticPr fontId="6" type="noConversion"/>
  </si>
  <si>
    <t>总的新闻：
SELECT x.*, Z.LABEL from( SELECT d.NEWS_BASICINFO_SID || '-' || d.company_id ID, a.NEWS_BASICINFO_SID INFO_CD, a.TITLE, a.POST_DT, a.PLAIN_TEXT, a.POST_URL, d.company_id, d.SCORE CNN_SCORE, d.IMPORTANCE, d.RELEVANCE, a.MEDIA_NM FROM NEWS_BASICINFO a INNER JOIN XW_NEWS_COMPANY d ON a.NEWS_BASICINFO_SID = d.NEWS_BASICINFO_SID WHERE nvl(d.RELEVANCE,0) &gt; 0.01 OR d.IMPORTANCE != 0)x left JOIN( SELECT to_char(B.NEWS_BASICINFO_SID)||'-'||to_char(B.COMPANY_ID) ID, wm_concat(DISTINCT D.SHEET_L1) LABEL FROM WARNING_NEWS_RESULT A INNER JOIN XW_NEWS_COMPANY B ON A.NEWS_BASICINFO_SID = B.NEWS_BASICINFO_SID AND A.COMPANY_ID = B.COMPANY_ID INNER JOIN RULE C ON A.RULE_ID = C.RULE_ID AND C.SHEET_TYPE = 0 INNER JOIN SHEET D ON C.SHEET_ID = D.SHEET_ID AND D.SHEET_TYPE = 0 GROUP BY B.NEWS_BASICINFO_SID,B.COMPANY_ID ) z ON x.ID = z.ID;
条件：
cnnscore &lt;0 and relevant &gt;= 0.8</t>
    <phoneticPr fontId="6" type="noConversion"/>
  </si>
  <si>
    <t>1.访问的数据表是什么
2.指标计算条件
3.命中指标详情的条件</t>
    <phoneticPr fontId="6" type="noConversion"/>
  </si>
  <si>
    <t xml:space="preserve">大数字指的是公司个数？还是指风险类别里包含的各种风险的个数？
</t>
    <phoneticPr fontId="6" type="noConversion"/>
  </si>
  <si>
    <t>通过新开标签页面显示</t>
    <phoneticPr fontId="6" type="noConversion"/>
  </si>
  <si>
    <t>与portal一致，查近一个月的</t>
    <phoneticPr fontId="6" type="noConversion"/>
  </si>
  <si>
    <t>风险类别里包含的各种风险的个数</t>
    <phoneticPr fontId="6" type="noConversion"/>
  </si>
  <si>
    <t>舆情风险趋势图</t>
    <phoneticPr fontId="6" type="noConversion"/>
  </si>
  <si>
    <t>舆情风险趋势图是指新闻还是公告，还是新闻和公告的集合</t>
    <phoneticPr fontId="6" type="noConversion"/>
  </si>
  <si>
    <t>功能取消</t>
    <phoneticPr fontId="6" type="noConversion"/>
  </si>
  <si>
    <t>功能取消</t>
    <phoneticPr fontId="6" type="noConversion"/>
  </si>
  <si>
    <t>新闻舆情风险</t>
    <phoneticPr fontId="6" type="noConversion"/>
  </si>
  <si>
    <t>热点新闻</t>
    <phoneticPr fontId="6" type="noConversion"/>
  </si>
  <si>
    <t>是指事件还是风险公告，或是都包含</t>
    <phoneticPr fontId="6" type="noConversion"/>
  </si>
  <si>
    <t>就是舆情新闻吗？热点是指什么</t>
    <phoneticPr fontId="6" type="noConversion"/>
  </si>
  <si>
    <t>按最新设计稿样式，按时间展示</t>
    <phoneticPr fontId="6" type="noConversion"/>
  </si>
  <si>
    <t>功能取消</t>
    <phoneticPr fontId="6" type="noConversion"/>
  </si>
  <si>
    <t>待定，portal未有这些规则，这些风险规则需要和portal数据组讨论，建立这些规则</t>
    <phoneticPr fontId="6" type="noConversion"/>
  </si>
  <si>
    <t>未知</t>
    <phoneticPr fontId="6" type="noConversion"/>
  </si>
  <si>
    <t>不支持</t>
    <phoneticPr fontId="6" type="noConversion"/>
  </si>
  <si>
    <t>Portal是否支持</t>
    <phoneticPr fontId="6" type="noConversion"/>
  </si>
  <si>
    <t>1.主板公司条件是什么
2.中小板公司条件是什么
3.创业版公司条件是什么</t>
    <phoneticPr fontId="6" type="noConversion"/>
  </si>
  <si>
    <t>中小板公司、创业版公司条件是什么</t>
    <phoneticPr fontId="6" type="noConversion"/>
  </si>
  <si>
    <t>没有风险的框的表示数据是否显示</t>
    <phoneticPr fontId="6" type="noConversion"/>
  </si>
  <si>
    <t>公司计数是根据注册地址来统计？</t>
    <phoneticPr fontId="6" type="noConversion"/>
  </si>
  <si>
    <t>V4.0</t>
    <phoneticPr fontId="6" type="noConversion"/>
  </si>
  <si>
    <t>设置管理</t>
    <phoneticPr fontId="6" type="noConversion"/>
  </si>
  <si>
    <t>脸谱系统的用户还是portal的吗，不是的话，需要建表</t>
    <phoneticPr fontId="6" type="noConversion"/>
  </si>
  <si>
    <t>用户管理</t>
    <phoneticPr fontId="6" type="noConversion"/>
  </si>
  <si>
    <t>即是舆情新闻</t>
    <phoneticPr fontId="6" type="noConversion"/>
  </si>
  <si>
    <t>都显示</t>
    <phoneticPr fontId="6" type="noConversion"/>
  </si>
  <si>
    <t>事件公告风险即监测预警</t>
    <phoneticPr fontId="6" type="noConversion"/>
  </si>
  <si>
    <t>就是舆情新闻</t>
    <phoneticPr fontId="6" type="noConversion"/>
  </si>
  <si>
    <t>公司计数是按注册地址</t>
    <phoneticPr fontId="6" type="noConversion"/>
  </si>
  <si>
    <t>需要建表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</si>
</sst>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6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98"/>
  <sheetViews>
    <sheetView showGridLines="0" tabSelected="1" workbookViewId="0">
      <pane xSplit="4" ySplit="1" topLeftCell="E18" activePane="bottomRight" state="frozen"/>
      <selection pane="topRight"/>
      <selection pane="bottomLeft"/>
      <selection pane="bottomRight" activeCell="I21" sqref="I21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4.5" style="8" hidden="1" customWidth="1"/>
    <col min="11" max="11" width="10.875" style="8" hidden="1" customWidth="1"/>
    <col min="12" max="12" width="6.375" style="11" hidden="1" customWidth="1"/>
    <col min="13" max="13" width="6.625" style="10" hidden="1" customWidth="1"/>
    <col min="14" max="14" width="7.125" style="10" hidden="1" customWidth="1"/>
    <col min="15" max="15" width="9.625" style="10" customWidth="1"/>
    <col min="16" max="16" width="33.375" style="12" customWidth="1"/>
    <col min="17" max="17" width="7.125" style="11" customWidth="1"/>
    <col min="18" max="16384" width="9" style="9"/>
  </cols>
  <sheetData>
    <row r="1" spans="1:17" s="8" customFormat="1" ht="24">
      <c r="A1" s="13" t="s">
        <v>0</v>
      </c>
      <c r="B1" s="44" t="s">
        <v>61</v>
      </c>
      <c r="C1" s="14" t="s">
        <v>62</v>
      </c>
      <c r="D1" s="14" t="s">
        <v>63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14" t="s">
        <v>121</v>
      </c>
      <c r="P1" s="28" t="s">
        <v>11</v>
      </c>
      <c r="Q1" s="29" t="s">
        <v>12</v>
      </c>
    </row>
    <row r="2" spans="1:17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64</v>
      </c>
      <c r="C2" s="42" t="s">
        <v>66</v>
      </c>
      <c r="D2" s="18" t="s">
        <v>65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85</v>
      </c>
      <c r="J2" s="21" t="str">
        <f ca="1">IF(Q2&lt;&gt;"","完成",IF(L2="-","调整中",IF(K2="超过","需确认","")))</f>
        <v/>
      </c>
      <c r="K2" s="21" t="str">
        <f t="shared" ref="K2:K29" ca="1" si="0">IF(L2="-","",IF(L2&lt;&gt;"",IF(Q2&lt;&gt;"","",IF(AND((L2-TODAY())&gt;=1,(L2-TODAY())&lt;=3),"注意",IF((L2-TODAY())&lt;0,"超过",IF(L2=TODAY(),"当日",L2-TODAY())))),""))</f>
        <v/>
      </c>
      <c r="L2" s="30"/>
      <c r="M2" s="31"/>
      <c r="N2" s="18"/>
      <c r="O2" s="18"/>
      <c r="P2" s="33"/>
      <c r="Q2" s="20"/>
    </row>
    <row r="3" spans="1:17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64</v>
      </c>
      <c r="C3" s="43" t="s">
        <v>66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IF(Q3&lt;&gt;"","完成",IF(L3="-","调整中",IF(K3="超过","需确认","")))</f>
        <v/>
      </c>
      <c r="K3" s="27" t="str">
        <f t="shared" ca="1" si="0"/>
        <v/>
      </c>
      <c r="L3" s="32"/>
      <c r="M3" s="24"/>
      <c r="N3" s="23"/>
      <c r="O3" s="23"/>
      <c r="P3" s="33"/>
      <c r="Q3" s="25"/>
    </row>
    <row r="4" spans="1:17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64</v>
      </c>
      <c r="C4" s="43" t="s">
        <v>66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IF(Q4&lt;&gt;"","完成",IF(L4="-","调整中",IF(K4="超过","需确认","")))</f>
        <v>完成</v>
      </c>
      <c r="K4" s="27" t="str">
        <f t="shared" ca="1" si="0"/>
        <v/>
      </c>
      <c r="L4" s="32"/>
      <c r="M4" s="24"/>
      <c r="N4" s="23"/>
      <c r="O4" s="23"/>
      <c r="P4" s="33" t="s">
        <v>49</v>
      </c>
      <c r="Q4" s="25">
        <v>43129</v>
      </c>
    </row>
    <row r="5" spans="1:17" ht="63" hidden="1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64</v>
      </c>
      <c r="C5" s="43" t="s">
        <v>66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55</v>
      </c>
      <c r="J5" s="27" t="str">
        <f t="shared" ref="J5:J19" si="1">IF(Q5&lt;&gt;"","完成",IF(L5="-","调整中",IF(K5="超过","需确认","")))</f>
        <v>完成</v>
      </c>
      <c r="K5" s="27" t="str">
        <f t="shared" ca="1" si="0"/>
        <v/>
      </c>
      <c r="L5" s="32"/>
      <c r="M5" s="24"/>
      <c r="N5" s="23"/>
      <c r="O5" s="23"/>
      <c r="P5" s="33" t="s">
        <v>57</v>
      </c>
      <c r="Q5" s="25">
        <v>43132</v>
      </c>
    </row>
    <row r="6" spans="1:17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64</v>
      </c>
      <c r="C6" s="43" t="s">
        <v>66</v>
      </c>
      <c r="D6" s="23" t="s">
        <v>67</v>
      </c>
      <c r="E6" s="24"/>
      <c r="F6" s="24"/>
      <c r="G6" s="25">
        <v>43130</v>
      </c>
      <c r="H6" s="24" t="s">
        <v>51</v>
      </c>
      <c r="I6" s="26" t="s">
        <v>59</v>
      </c>
      <c r="J6" s="27" t="str">
        <f t="shared" si="1"/>
        <v>完成</v>
      </c>
      <c r="K6" s="27" t="str">
        <f t="shared" ca="1" si="0"/>
        <v/>
      </c>
      <c r="L6" s="32"/>
      <c r="M6" s="24"/>
      <c r="N6" s="23"/>
      <c r="O6" s="23"/>
      <c r="P6" s="33" t="s">
        <v>110</v>
      </c>
      <c r="Q6" s="25">
        <v>43132</v>
      </c>
    </row>
    <row r="7" spans="1:17" ht="48" hidden="1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64</v>
      </c>
      <c r="C7" s="43" t="s">
        <v>66</v>
      </c>
      <c r="D7" s="23" t="s">
        <v>67</v>
      </c>
      <c r="E7" s="24"/>
      <c r="F7" s="24"/>
      <c r="G7" s="25">
        <v>43130</v>
      </c>
      <c r="H7" s="24" t="s">
        <v>46</v>
      </c>
      <c r="I7" s="26" t="s">
        <v>56</v>
      </c>
      <c r="J7" s="27" t="str">
        <f t="shared" si="1"/>
        <v>完成</v>
      </c>
      <c r="K7" s="27" t="str">
        <f t="shared" ref="K7" ca="1" si="2">IF(L7="-","",IF(L7&lt;&gt;"",IF(Q7&lt;&gt;"","",IF(AND((L7-TODAY())&gt;=1,(L7-TODAY())&lt;=3),"注意",IF((L7-TODAY())&lt;0,"超过",IF(L7=TODAY(),"当日",L7-TODAY())))),""))</f>
        <v/>
      </c>
      <c r="L7" s="32"/>
      <c r="M7" s="24"/>
      <c r="N7" s="23"/>
      <c r="O7" s="23"/>
      <c r="P7" s="33" t="s">
        <v>111</v>
      </c>
      <c r="Q7" s="25">
        <v>43132</v>
      </c>
    </row>
    <row r="8" spans="1:17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64</v>
      </c>
      <c r="C8" s="43" t="s">
        <v>66</v>
      </c>
      <c r="D8" s="23" t="s">
        <v>70</v>
      </c>
      <c r="E8" s="24"/>
      <c r="F8" s="24"/>
      <c r="G8" s="25">
        <v>43130</v>
      </c>
      <c r="H8" s="24" t="s">
        <v>51</v>
      </c>
      <c r="I8" s="26" t="s">
        <v>60</v>
      </c>
      <c r="J8" s="27" t="str">
        <f t="shared" si="1"/>
        <v>完成</v>
      </c>
      <c r="K8" s="27" t="str">
        <f t="shared" ca="1" si="0"/>
        <v/>
      </c>
      <c r="L8" s="32"/>
      <c r="M8" s="24"/>
      <c r="N8" s="23"/>
      <c r="O8" s="23"/>
      <c r="P8" s="33" t="s">
        <v>86</v>
      </c>
      <c r="Q8" s="25">
        <v>43132</v>
      </c>
    </row>
    <row r="9" spans="1:17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64</v>
      </c>
      <c r="C9" s="43" t="s">
        <v>66</v>
      </c>
      <c r="D9" s="23" t="s">
        <v>68</v>
      </c>
      <c r="E9" s="24"/>
      <c r="F9" s="24"/>
      <c r="G9" s="25">
        <v>43130</v>
      </c>
      <c r="H9" s="24" t="s">
        <v>51</v>
      </c>
      <c r="I9" s="26" t="s">
        <v>84</v>
      </c>
      <c r="J9" s="27" t="str">
        <f t="shared" si="1"/>
        <v>完成</v>
      </c>
      <c r="K9" s="27" t="str">
        <f t="shared" ca="1" si="0"/>
        <v/>
      </c>
      <c r="L9" s="32"/>
      <c r="M9" s="24"/>
      <c r="N9" s="23"/>
      <c r="O9" s="23"/>
      <c r="P9" s="33" t="s">
        <v>87</v>
      </c>
      <c r="Q9" s="25">
        <v>43132</v>
      </c>
    </row>
    <row r="10" spans="1:17" ht="57.75" customHeight="1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64</v>
      </c>
      <c r="C10" s="43" t="s">
        <v>66</v>
      </c>
      <c r="D10" s="23" t="s">
        <v>68</v>
      </c>
      <c r="E10" s="24"/>
      <c r="F10" s="24"/>
      <c r="G10" s="25">
        <v>43130</v>
      </c>
      <c r="H10" s="24" t="s">
        <v>51</v>
      </c>
      <c r="I10" s="26" t="s">
        <v>122</v>
      </c>
      <c r="J10" s="27" t="str">
        <f t="shared" ca="1" si="1"/>
        <v/>
      </c>
      <c r="K10" s="27" t="str">
        <f t="shared" ca="1" si="0"/>
        <v/>
      </c>
      <c r="L10" s="32"/>
      <c r="M10" s="24"/>
      <c r="N10" s="23"/>
      <c r="O10" s="23" t="s">
        <v>119</v>
      </c>
      <c r="P10" s="33" t="s">
        <v>123</v>
      </c>
      <c r="Q10" s="25"/>
    </row>
    <row r="11" spans="1:17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64</v>
      </c>
      <c r="C11" s="43" t="s">
        <v>66</v>
      </c>
      <c r="D11" s="23" t="s">
        <v>71</v>
      </c>
      <c r="E11" s="24"/>
      <c r="F11" s="24"/>
      <c r="G11" s="25">
        <v>43130</v>
      </c>
      <c r="H11" s="24" t="s">
        <v>51</v>
      </c>
      <c r="I11" s="26" t="s">
        <v>58</v>
      </c>
      <c r="J11" s="27" t="str">
        <f t="shared" si="1"/>
        <v>完成</v>
      </c>
      <c r="K11" s="27" t="str">
        <f t="shared" ca="1" si="0"/>
        <v/>
      </c>
      <c r="L11" s="32"/>
      <c r="M11" s="24"/>
      <c r="N11" s="23"/>
      <c r="O11" s="23"/>
      <c r="P11" s="33" t="s">
        <v>88</v>
      </c>
      <c r="Q11" s="25">
        <v>43132</v>
      </c>
    </row>
    <row r="12" spans="1:17" ht="57.75" hidden="1" customHeight="1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64</v>
      </c>
      <c r="C12" s="43" t="s">
        <v>66</v>
      </c>
      <c r="D12" s="23" t="s">
        <v>90</v>
      </c>
      <c r="E12" s="24"/>
      <c r="F12" s="24"/>
      <c r="G12" s="25">
        <v>43130</v>
      </c>
      <c r="H12" s="24" t="s">
        <v>46</v>
      </c>
      <c r="I12" s="26" t="s">
        <v>103</v>
      </c>
      <c r="J12" s="27" t="str">
        <f t="shared" si="1"/>
        <v>完成</v>
      </c>
      <c r="K12" s="27" t="str">
        <f t="shared" ca="1" si="0"/>
        <v/>
      </c>
      <c r="L12" s="32"/>
      <c r="M12" s="24"/>
      <c r="N12" s="23"/>
      <c r="O12" s="23"/>
      <c r="P12" s="33" t="s">
        <v>100</v>
      </c>
      <c r="Q12" s="25">
        <v>43132</v>
      </c>
    </row>
    <row r="13" spans="1:17" ht="57.75" hidden="1" customHeight="1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64</v>
      </c>
      <c r="C13" s="43" t="s">
        <v>66</v>
      </c>
      <c r="D13" s="23" t="s">
        <v>98</v>
      </c>
      <c r="E13" s="24"/>
      <c r="F13" s="24"/>
      <c r="G13" s="25">
        <v>43130</v>
      </c>
      <c r="H13" s="24" t="s">
        <v>46</v>
      </c>
      <c r="I13" s="26" t="s">
        <v>54</v>
      </c>
      <c r="J13" s="27" t="str">
        <f t="shared" si="1"/>
        <v>完成</v>
      </c>
      <c r="K13" s="27" t="str">
        <f t="shared" ca="1" si="0"/>
        <v/>
      </c>
      <c r="L13" s="32"/>
      <c r="M13" s="24"/>
      <c r="N13" s="23"/>
      <c r="O13" s="23"/>
      <c r="P13" s="33" t="s">
        <v>101</v>
      </c>
      <c r="Q13" s="25">
        <v>43132</v>
      </c>
    </row>
    <row r="14" spans="1:17" ht="57.75" hidden="1" customHeight="1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64</v>
      </c>
      <c r="C14" s="43" t="s">
        <v>66</v>
      </c>
      <c r="D14" s="23" t="s">
        <v>99</v>
      </c>
      <c r="E14" s="24"/>
      <c r="F14" s="24"/>
      <c r="G14" s="25">
        <v>43130</v>
      </c>
      <c r="H14" s="24" t="s">
        <v>46</v>
      </c>
      <c r="I14" s="26" t="s">
        <v>54</v>
      </c>
      <c r="J14" s="27" t="str">
        <f t="shared" si="1"/>
        <v>完成</v>
      </c>
      <c r="K14" s="27" t="str">
        <f t="shared" ca="1" si="0"/>
        <v/>
      </c>
      <c r="L14" s="32"/>
      <c r="M14" s="24"/>
      <c r="N14" s="23"/>
      <c r="O14" s="23"/>
      <c r="P14" s="33" t="s">
        <v>102</v>
      </c>
      <c r="Q14" s="25">
        <v>43132</v>
      </c>
    </row>
    <row r="15" spans="1:17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76</v>
      </c>
      <c r="C15" s="43" t="s">
        <v>72</v>
      </c>
      <c r="D15" s="23" t="s">
        <v>73</v>
      </c>
      <c r="E15" s="24"/>
      <c r="F15" s="24"/>
      <c r="G15" s="25">
        <v>43131</v>
      </c>
      <c r="H15" s="24" t="s">
        <v>51</v>
      </c>
      <c r="I15" s="26" t="s">
        <v>82</v>
      </c>
      <c r="J15" s="27" t="str">
        <f t="shared" si="1"/>
        <v>完成</v>
      </c>
      <c r="K15" s="27" t="str">
        <f t="shared" ca="1" si="0"/>
        <v/>
      </c>
      <c r="L15" s="32"/>
      <c r="M15" s="24"/>
      <c r="N15" s="23"/>
      <c r="O15" s="23"/>
      <c r="P15" s="33" t="s">
        <v>95</v>
      </c>
      <c r="Q15" s="25">
        <v>43132</v>
      </c>
    </row>
    <row r="16" spans="1:17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76</v>
      </c>
      <c r="C16" s="43" t="s">
        <v>72</v>
      </c>
      <c r="D16" s="23" t="s">
        <v>74</v>
      </c>
      <c r="E16" s="24"/>
      <c r="F16" s="24"/>
      <c r="G16" s="25">
        <v>43131</v>
      </c>
      <c r="H16" s="24" t="s">
        <v>51</v>
      </c>
      <c r="I16" s="26" t="s">
        <v>81</v>
      </c>
      <c r="J16" s="27" t="str">
        <f t="shared" si="1"/>
        <v>完成</v>
      </c>
      <c r="K16" s="27" t="str">
        <f t="shared" ca="1" si="0"/>
        <v/>
      </c>
      <c r="L16" s="32"/>
      <c r="M16" s="24"/>
      <c r="N16" s="23"/>
      <c r="O16" s="23"/>
      <c r="P16" s="33" t="s">
        <v>116</v>
      </c>
      <c r="Q16" s="25">
        <v>43132</v>
      </c>
    </row>
    <row r="17" spans="1:17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76</v>
      </c>
      <c r="C17" s="43" t="s">
        <v>72</v>
      </c>
      <c r="D17" s="23" t="s">
        <v>77</v>
      </c>
      <c r="E17" s="24"/>
      <c r="F17" s="24"/>
      <c r="G17" s="25">
        <v>43131</v>
      </c>
      <c r="H17" s="24" t="s">
        <v>51</v>
      </c>
      <c r="I17" s="26" t="s">
        <v>75</v>
      </c>
      <c r="J17" s="27" t="str">
        <f t="shared" si="1"/>
        <v>完成</v>
      </c>
      <c r="K17" s="27" t="str">
        <f t="shared" ca="1" si="0"/>
        <v/>
      </c>
      <c r="L17" s="32"/>
      <c r="M17" s="24"/>
      <c r="N17" s="23"/>
      <c r="O17" s="23"/>
      <c r="P17" s="33" t="s">
        <v>116</v>
      </c>
      <c r="Q17" s="25">
        <v>43132</v>
      </c>
    </row>
    <row r="18" spans="1:17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76</v>
      </c>
      <c r="C18" s="43" t="s">
        <v>72</v>
      </c>
      <c r="D18" s="23" t="s">
        <v>78</v>
      </c>
      <c r="E18" s="24"/>
      <c r="F18" s="24"/>
      <c r="G18" s="25">
        <v>43131</v>
      </c>
      <c r="H18" s="24" t="s">
        <v>51</v>
      </c>
      <c r="I18" s="26" t="s">
        <v>80</v>
      </c>
      <c r="J18" s="27" t="str">
        <f t="shared" si="1"/>
        <v>完成</v>
      </c>
      <c r="K18" s="27" t="str">
        <f t="shared" ca="1" si="0"/>
        <v/>
      </c>
      <c r="L18" s="32"/>
      <c r="M18" s="24"/>
      <c r="N18" s="23"/>
      <c r="O18" s="23"/>
      <c r="P18" s="33" t="s">
        <v>117</v>
      </c>
      <c r="Q18" s="25">
        <v>43132</v>
      </c>
    </row>
    <row r="19" spans="1:17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76</v>
      </c>
      <c r="C19" s="43" t="s">
        <v>72</v>
      </c>
      <c r="D19" s="23" t="s">
        <v>79</v>
      </c>
      <c r="E19" s="24"/>
      <c r="F19" s="24"/>
      <c r="G19" s="25">
        <v>43131</v>
      </c>
      <c r="H19" s="24" t="s">
        <v>51</v>
      </c>
      <c r="I19" s="26" t="s">
        <v>83</v>
      </c>
      <c r="J19" s="27" t="str">
        <f t="shared" si="1"/>
        <v>完成</v>
      </c>
      <c r="K19" s="27" t="str">
        <f t="shared" ca="1" si="0"/>
        <v/>
      </c>
      <c r="L19" s="32"/>
      <c r="M19" s="24"/>
      <c r="N19" s="23"/>
      <c r="O19" s="23"/>
      <c r="P19" s="33" t="s">
        <v>117</v>
      </c>
      <c r="Q19" s="25">
        <v>43132</v>
      </c>
    </row>
    <row r="20" spans="1:17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94</v>
      </c>
      <c r="C20" s="43" t="s">
        <v>66</v>
      </c>
      <c r="D20" s="23" t="s">
        <v>96</v>
      </c>
      <c r="E20" s="24"/>
      <c r="F20" s="24"/>
      <c r="G20" s="25">
        <v>43132</v>
      </c>
      <c r="H20" s="24" t="s">
        <v>51</v>
      </c>
      <c r="I20" s="26" t="s">
        <v>89</v>
      </c>
      <c r="J20" s="27" t="str">
        <f t="shared" ref="J20:J61" si="3">IF(Q20&lt;&gt;"","完成",IF(L20="-","调整中",IF(K20="超过","需确认","")))</f>
        <v>完成</v>
      </c>
      <c r="K20" s="27" t="str">
        <f t="shared" ca="1" si="0"/>
        <v/>
      </c>
      <c r="L20" s="32"/>
      <c r="M20" s="24"/>
      <c r="N20" s="23"/>
      <c r="O20" s="23"/>
      <c r="P20" s="33" t="s">
        <v>105</v>
      </c>
      <c r="Q20" s="25">
        <v>43133</v>
      </c>
    </row>
    <row r="21" spans="1:17" ht="24">
      <c r="A21" s="22">
        <f ca="1">IF(H21&lt;&gt;"",IF(AND(A20&lt;&gt;"",ISNUMBER(A20)=TRUE),A20+1,IF(AND(OR(A20="",AND(A20&lt;&gt;"",ISNUMBER(A20)=FALSE))),MAX(OFFSET(A21,1-ROW(),0):OFFSET(A21,-1,0))+1)),"")</f>
        <v>20</v>
      </c>
      <c r="B21" s="41" t="s">
        <v>64</v>
      </c>
      <c r="C21" s="43" t="s">
        <v>66</v>
      </c>
      <c r="D21" s="23" t="s">
        <v>91</v>
      </c>
      <c r="E21" s="24"/>
      <c r="F21" s="24"/>
      <c r="G21" s="25">
        <v>43132</v>
      </c>
      <c r="H21" s="24" t="s">
        <v>51</v>
      </c>
      <c r="I21" s="26" t="s">
        <v>92</v>
      </c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23" t="s">
        <v>120</v>
      </c>
      <c r="P21" s="33" t="s">
        <v>118</v>
      </c>
      <c r="Q21" s="25"/>
    </row>
    <row r="22" spans="1:17" ht="24">
      <c r="A22" s="22">
        <f ca="1">IF(H22&lt;&gt;"",IF(AND(A21&lt;&gt;"",ISNUMBER(A21)=TRUE),A21+1,IF(AND(OR(A21="",AND(A21&lt;&gt;"",ISNUMBER(A21)=FALSE))),MAX(OFFSET(A22,1-ROW(),0):OFFSET(A22,-1,0))+1)),"")</f>
        <v>21</v>
      </c>
      <c r="B22" s="41" t="s">
        <v>76</v>
      </c>
      <c r="C22" s="43" t="s">
        <v>72</v>
      </c>
      <c r="D22" s="23" t="s">
        <v>93</v>
      </c>
      <c r="E22" s="24"/>
      <c r="F22" s="24"/>
      <c r="G22" s="25">
        <v>43132</v>
      </c>
      <c r="H22" s="24" t="s">
        <v>51</v>
      </c>
      <c r="I22" s="26" t="s">
        <v>114</v>
      </c>
      <c r="J22" s="27" t="str">
        <f t="shared" ref="J22:J23" si="4">IF(Q22&lt;&gt;"","完成",IF(L22="-","调整中",IF(K22="超过","需确认","")))</f>
        <v>完成</v>
      </c>
      <c r="K22" s="27" t="str">
        <f t="shared" ref="K22:K23" ca="1" si="5">IF(L22="-","",IF(L22&lt;&gt;"",IF(Q22&lt;&gt;"","",IF(AND((L22-TODAY())&gt;=1,(L22-TODAY())&lt;=3),"注意",IF((L22-TODAY())&lt;0,"超过",IF(L22=TODAY(),"当日",L22-TODAY())))),""))</f>
        <v/>
      </c>
      <c r="L22" s="32"/>
      <c r="M22" s="24"/>
      <c r="N22" s="23"/>
      <c r="O22" s="23"/>
      <c r="P22" s="33" t="s">
        <v>132</v>
      </c>
      <c r="Q22" s="25">
        <v>43136</v>
      </c>
    </row>
    <row r="23" spans="1:17" ht="24">
      <c r="A23" s="22">
        <f ca="1">IF(H23&lt;&gt;"",IF(AND(A22&lt;&gt;"",ISNUMBER(A22)=TRUE),A22+1,IF(AND(OR(A22="",AND(A22&lt;&gt;"",ISNUMBER(A22)=FALSE))),MAX(OFFSET(A23,1-ROW(),0):OFFSET(A23,-1,0))+1)),"")</f>
        <v>22</v>
      </c>
      <c r="B23" s="41" t="s">
        <v>64</v>
      </c>
      <c r="C23" s="43" t="s">
        <v>66</v>
      </c>
      <c r="D23" s="23" t="s">
        <v>69</v>
      </c>
      <c r="E23" s="24"/>
      <c r="F23" s="24"/>
      <c r="G23" s="25">
        <v>43132</v>
      </c>
      <c r="H23" s="24" t="s">
        <v>51</v>
      </c>
      <c r="I23" s="26" t="s">
        <v>97</v>
      </c>
      <c r="J23" s="27" t="str">
        <f t="shared" si="4"/>
        <v>完成</v>
      </c>
      <c r="K23" s="27" t="str">
        <f t="shared" ca="1" si="5"/>
        <v/>
      </c>
      <c r="L23" s="32"/>
      <c r="M23" s="24"/>
      <c r="N23" s="23"/>
      <c r="O23" s="23"/>
      <c r="P23" s="33" t="s">
        <v>106</v>
      </c>
      <c r="Q23" s="25">
        <v>43133</v>
      </c>
    </row>
    <row r="24" spans="1:17" ht="36">
      <c r="A24" s="22">
        <f ca="1">IF(H24&lt;&gt;"",IF(AND(A23&lt;&gt;"",ISNUMBER(A23)=TRUE),A23+1,IF(AND(OR(A23="",AND(A23&lt;&gt;"",ISNUMBER(A23)=FALSE))),MAX(OFFSET(A24,1-ROW(),0):OFFSET(A24,-1,0))+1)),"")</f>
        <v>23</v>
      </c>
      <c r="B24" s="41" t="s">
        <v>64</v>
      </c>
      <c r="C24" s="43" t="s">
        <v>66</v>
      </c>
      <c r="D24" s="23" t="s">
        <v>91</v>
      </c>
      <c r="E24" s="24"/>
      <c r="F24" s="24"/>
      <c r="G24" s="25">
        <v>43133</v>
      </c>
      <c r="H24" s="24" t="s">
        <v>51</v>
      </c>
      <c r="I24" s="26" t="s">
        <v>104</v>
      </c>
      <c r="J24" s="27" t="str">
        <f t="shared" si="3"/>
        <v>完成</v>
      </c>
      <c r="K24" s="27" t="str">
        <f t="shared" ca="1" si="0"/>
        <v/>
      </c>
      <c r="L24" s="32"/>
      <c r="M24" s="24"/>
      <c r="N24" s="23"/>
      <c r="O24" s="23"/>
      <c r="P24" s="33" t="s">
        <v>107</v>
      </c>
      <c r="Q24" s="25">
        <v>43133</v>
      </c>
    </row>
    <row r="25" spans="1:17" ht="24">
      <c r="A25" s="22">
        <f ca="1">IF(H25&lt;&gt;"",IF(AND(A24&lt;&gt;"",ISNUMBER(A24)=TRUE),A24+1,IF(AND(OR(A24="",AND(A24&lt;&gt;"",ISNUMBER(A24)=FALSE))),MAX(OFFSET(A25,1-ROW(),0):OFFSET(A25,-1,0))+1)),"")</f>
        <v>24</v>
      </c>
      <c r="B25" s="41" t="s">
        <v>76</v>
      </c>
      <c r="C25" s="43" t="s">
        <v>72</v>
      </c>
      <c r="D25" s="23" t="s">
        <v>108</v>
      </c>
      <c r="E25" s="24"/>
      <c r="F25" s="24"/>
      <c r="G25" s="25">
        <v>43134</v>
      </c>
      <c r="H25" s="24" t="s">
        <v>51</v>
      </c>
      <c r="I25" s="26" t="s">
        <v>109</v>
      </c>
      <c r="J25" s="27" t="str">
        <f t="shared" si="3"/>
        <v>完成</v>
      </c>
      <c r="K25" s="27" t="str">
        <f t="shared" ca="1" si="0"/>
        <v/>
      </c>
      <c r="L25" s="32"/>
      <c r="M25" s="24"/>
      <c r="N25" s="23"/>
      <c r="O25" s="23"/>
      <c r="P25" s="33" t="s">
        <v>130</v>
      </c>
      <c r="Q25" s="25">
        <v>43136</v>
      </c>
    </row>
    <row r="26" spans="1:17" ht="24">
      <c r="A26" s="22">
        <f ca="1">IF(H26&lt;&gt;"",IF(AND(A25&lt;&gt;"",ISNUMBER(A25)=TRUE),A25+1,IF(AND(OR(A25="",AND(A25&lt;&gt;"",ISNUMBER(A25)=FALSE))),MAX(OFFSET(A26,1-ROW(),0):OFFSET(A26,-1,0))+1)),"")</f>
        <v>25</v>
      </c>
      <c r="B26" s="41" t="s">
        <v>76</v>
      </c>
      <c r="C26" s="43" t="s">
        <v>72</v>
      </c>
      <c r="D26" s="23" t="s">
        <v>112</v>
      </c>
      <c r="E26" s="24"/>
      <c r="F26" s="24"/>
      <c r="G26" s="25">
        <v>43134</v>
      </c>
      <c r="H26" s="24" t="s">
        <v>51</v>
      </c>
      <c r="I26" s="26" t="s">
        <v>124</v>
      </c>
      <c r="J26" s="27" t="str">
        <f t="shared" si="3"/>
        <v>完成</v>
      </c>
      <c r="K26" s="27" t="str">
        <f t="shared" ca="1" si="0"/>
        <v/>
      </c>
      <c r="L26" s="32"/>
      <c r="M26" s="24"/>
      <c r="N26" s="23"/>
      <c r="O26" s="23"/>
      <c r="P26" s="33" t="s">
        <v>131</v>
      </c>
      <c r="Q26" s="25">
        <v>43136</v>
      </c>
    </row>
    <row r="27" spans="1:17" ht="24">
      <c r="A27" s="22">
        <f ca="1">IF(H27&lt;&gt;"",IF(AND(A26&lt;&gt;"",ISNUMBER(A26)=TRUE),A26+1,IF(AND(OR(A26="",AND(A26&lt;&gt;"",ISNUMBER(A26)=FALSE))),MAX(OFFSET(A27,1-ROW(),0):OFFSET(A27,-1,0))+1)),"")</f>
        <v>26</v>
      </c>
      <c r="B27" s="41" t="s">
        <v>64</v>
      </c>
      <c r="C27" s="43" t="s">
        <v>66</v>
      </c>
      <c r="D27" s="23" t="s">
        <v>113</v>
      </c>
      <c r="E27" s="24"/>
      <c r="F27" s="24"/>
      <c r="G27" s="25">
        <v>43134</v>
      </c>
      <c r="H27" s="24" t="s">
        <v>51</v>
      </c>
      <c r="I27" s="26" t="s">
        <v>115</v>
      </c>
      <c r="J27" s="27" t="str">
        <f t="shared" si="3"/>
        <v>完成</v>
      </c>
      <c r="K27" s="27" t="str">
        <f t="shared" ca="1" si="0"/>
        <v/>
      </c>
      <c r="L27" s="32"/>
      <c r="M27" s="24"/>
      <c r="N27" s="23"/>
      <c r="O27" s="23"/>
      <c r="P27" s="33" t="s">
        <v>133</v>
      </c>
      <c r="Q27" s="25">
        <v>43136</v>
      </c>
    </row>
    <row r="28" spans="1:17" ht="24">
      <c r="A28" s="22">
        <f ca="1">IF(H28&lt;&gt;"",IF(AND(A27&lt;&gt;"",ISNUMBER(A27)=TRUE),A27+1,IF(AND(OR(A27="",AND(A27&lt;&gt;"",ISNUMBER(A27)=FALSE))),MAX(OFFSET(A28,1-ROW(),0):OFFSET(A28,-1,0))+1)),"")</f>
        <v>27</v>
      </c>
      <c r="B28" s="41" t="s">
        <v>64</v>
      </c>
      <c r="C28" s="43" t="s">
        <v>66</v>
      </c>
      <c r="D28" s="23" t="s">
        <v>68</v>
      </c>
      <c r="E28" s="24"/>
      <c r="F28" s="24"/>
      <c r="G28" s="25">
        <v>43136</v>
      </c>
      <c r="H28" s="24" t="s">
        <v>51</v>
      </c>
      <c r="I28" s="26" t="s">
        <v>125</v>
      </c>
      <c r="J28" s="27" t="str">
        <f t="shared" si="3"/>
        <v>完成</v>
      </c>
      <c r="K28" s="27" t="str">
        <f t="shared" ca="1" si="0"/>
        <v/>
      </c>
      <c r="L28" s="32"/>
      <c r="M28" s="24"/>
      <c r="N28" s="23"/>
      <c r="O28" s="23"/>
      <c r="P28" s="33" t="s">
        <v>134</v>
      </c>
      <c r="Q28" s="25">
        <v>43136</v>
      </c>
    </row>
    <row r="29" spans="1:17" ht="24">
      <c r="A29" s="22">
        <f ca="1">IF(H29&lt;&gt;"",IF(AND(A28&lt;&gt;"",ISNUMBER(A28)=TRUE),A28+1,IF(AND(OR(A28="",AND(A28&lt;&gt;"",ISNUMBER(A28)=FALSE))),MAX(OFFSET(A29,1-ROW(),0):OFFSET(A29,-1,0))+1)),"")</f>
        <v>28</v>
      </c>
      <c r="B29" s="41" t="s">
        <v>126</v>
      </c>
      <c r="C29" s="41" t="s">
        <v>127</v>
      </c>
      <c r="D29" s="23" t="s">
        <v>129</v>
      </c>
      <c r="E29" s="24"/>
      <c r="F29" s="24"/>
      <c r="G29" s="25">
        <v>43136</v>
      </c>
      <c r="H29" s="24" t="s">
        <v>51</v>
      </c>
      <c r="I29" s="26" t="s">
        <v>128</v>
      </c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23" t="s">
        <v>120</v>
      </c>
      <c r="P29" s="33" t="s">
        <v>135</v>
      </c>
      <c r="Q29" s="25"/>
    </row>
    <row r="30" spans="1:17" hidden="1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3"/>
        <v/>
      </c>
      <c r="K30" s="27" t="str">
        <f t="shared" ref="K30:K61" ca="1" si="6">IF(L30="-","",IF(L30&lt;&gt;"",IF(Q30&lt;&gt;"","",IF(AND((L30-TODAY())&gt;=1,(L30-TODAY())&lt;=3),"注意",IF((L30-TODAY())&lt;0,"超过",IF(L30=TODAY(),"当日",L30-TODAY())))),""))</f>
        <v/>
      </c>
      <c r="L30" s="32"/>
      <c r="M30" s="24"/>
      <c r="N30" s="23"/>
      <c r="O30" s="23"/>
      <c r="P30" s="37"/>
      <c r="Q30" s="25"/>
    </row>
    <row r="31" spans="1:17" hidden="1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23"/>
      <c r="P31" s="37"/>
      <c r="Q31" s="25"/>
    </row>
    <row r="32" spans="1:17" hidden="1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23"/>
      <c r="P32" s="37"/>
      <c r="Q32" s="25"/>
    </row>
    <row r="33" spans="1:17" hidden="1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23"/>
      <c r="P33" s="37"/>
      <c r="Q33" s="25"/>
    </row>
    <row r="34" spans="1:17" hidden="1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23"/>
      <c r="P34" s="37"/>
      <c r="Q34" s="25"/>
    </row>
    <row r="35" spans="1:17" hidden="1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23"/>
      <c r="P35" s="37"/>
      <c r="Q35" s="25"/>
    </row>
    <row r="36" spans="1:17" hidden="1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23"/>
      <c r="P36" s="37"/>
      <c r="Q36" s="25"/>
    </row>
    <row r="37" spans="1:17" hidden="1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23"/>
      <c r="P37" s="37"/>
      <c r="Q37" s="25"/>
    </row>
    <row r="38" spans="1:17" hidden="1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23"/>
      <c r="P38" s="37"/>
      <c r="Q38" s="25"/>
    </row>
    <row r="39" spans="1:17" hidden="1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23"/>
      <c r="P39" s="37"/>
      <c r="Q39" s="25"/>
    </row>
    <row r="40" spans="1:17" hidden="1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23"/>
      <c r="P40" s="37"/>
      <c r="Q40" s="25"/>
    </row>
    <row r="41" spans="1:17" hidden="1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23"/>
      <c r="P41" s="33"/>
      <c r="Q41" s="25"/>
    </row>
    <row r="42" spans="1:17" hidden="1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23"/>
      <c r="P42" s="33"/>
      <c r="Q42" s="38"/>
    </row>
    <row r="43" spans="1:17" hidden="1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23"/>
      <c r="P43" s="37"/>
      <c r="Q43" s="25"/>
    </row>
    <row r="44" spans="1:17" hidden="1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23"/>
      <c r="P44" s="37"/>
      <c r="Q44" s="25"/>
    </row>
    <row r="45" spans="1:17" hidden="1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23"/>
      <c r="P45" s="37"/>
      <c r="Q45" s="25"/>
    </row>
    <row r="46" spans="1:17" hidden="1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23"/>
      <c r="P46" s="37"/>
      <c r="Q46" s="25"/>
    </row>
    <row r="47" spans="1:17" hidden="1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23"/>
      <c r="P47" s="37"/>
      <c r="Q47" s="25"/>
    </row>
    <row r="48" spans="1:17" hidden="1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23"/>
      <c r="P48" s="37"/>
      <c r="Q48" s="25"/>
    </row>
    <row r="49" spans="1:17" hidden="1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23"/>
      <c r="P49" s="37"/>
      <c r="Q49" s="25"/>
    </row>
    <row r="50" spans="1:17" hidden="1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23"/>
      <c r="P50" s="37"/>
      <c r="Q50" s="25"/>
    </row>
    <row r="51" spans="1:17" hidden="1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23"/>
      <c r="P51" s="37"/>
      <c r="Q51" s="25"/>
    </row>
    <row r="52" spans="1:17" hidden="1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23"/>
      <c r="P52" s="33"/>
      <c r="Q52" s="25"/>
    </row>
    <row r="53" spans="1:17" hidden="1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IF(Q53&lt;&gt;"","完成",IF(L53="-","调整中",IF(K53="超过","需确认","")))</f>
        <v/>
      </c>
      <c r="K53" s="27" t="str">
        <f t="shared" ref="K53:K56" ca="1" si="8">IF(L53="-","",IF(L53&lt;&gt;"",IF(Q53&lt;&gt;"","",IF(AND((L53-TODAY())&gt;=1,(L53-TODAY())&lt;=3),"注意",IF((L53-TODAY())&lt;0,"超过",IF(L53=TODAY(),"当日",L53-TODAY())))),""))</f>
        <v/>
      </c>
      <c r="L53" s="39"/>
      <c r="M53" s="24"/>
      <c r="N53" s="23"/>
      <c r="O53" s="23"/>
      <c r="P53" s="33"/>
      <c r="Q53" s="25"/>
    </row>
    <row r="54" spans="1:17" hidden="1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23"/>
      <c r="P54" s="33"/>
      <c r="Q54" s="25"/>
    </row>
    <row r="55" spans="1:17" hidden="1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23"/>
      <c r="P55" s="33"/>
      <c r="Q55" s="25"/>
    </row>
    <row r="56" spans="1:17" hidden="1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23"/>
      <c r="P56" s="33"/>
      <c r="Q56" s="25"/>
    </row>
    <row r="57" spans="1:17" hidden="1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23"/>
      <c r="P57" s="33"/>
      <c r="Q57" s="25"/>
    </row>
    <row r="58" spans="1:17" hidden="1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23"/>
      <c r="P58" s="33"/>
      <c r="Q58" s="25"/>
    </row>
    <row r="59" spans="1:17" hidden="1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23"/>
      <c r="P59" s="33"/>
      <c r="Q59" s="25"/>
    </row>
    <row r="60" spans="1:17" hidden="1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23"/>
      <c r="P60" s="33"/>
      <c r="Q60" s="25"/>
    </row>
    <row r="61" spans="1:17" hidden="1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23"/>
      <c r="P61" s="33"/>
      <c r="Q61" s="25"/>
    </row>
    <row r="62" spans="1:17" hidden="1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IF(Q62&lt;&gt;"","完成",IF(L62="-","调整中",IF(K62="超过","需确认","")))</f>
        <v/>
      </c>
      <c r="K62" s="27" t="str">
        <f t="shared" ref="K62:K64" ca="1" si="10">IF(L62="-","",IF(L62&lt;&gt;"",IF(Q62&lt;&gt;"","",IF(AND((L62-TODAY())&gt;=1,(L62-TODAY())&lt;=3),"注意",IF((L62-TODAY())&lt;0,"超过",IF(L62=TODAY(),"当日",L62-TODAY())))),""))</f>
        <v/>
      </c>
      <c r="L62" s="32"/>
      <c r="M62" s="24"/>
      <c r="N62" s="23"/>
      <c r="O62" s="23"/>
      <c r="P62" s="33"/>
      <c r="Q62" s="25"/>
    </row>
    <row r="63" spans="1:17" hidden="1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23"/>
      <c r="P63" s="33"/>
      <c r="Q63" s="25"/>
    </row>
    <row r="64" spans="1:17" hidden="1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23"/>
      <c r="P64" s="33"/>
      <c r="Q64" s="25"/>
    </row>
    <row r="65" spans="1:17" hidden="1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IF(Q65&lt;&gt;"","完成",IF(L65="-","调整中",IF(K65="超过","需确认","")))</f>
        <v/>
      </c>
      <c r="K65" s="27" t="str">
        <f t="shared" ref="K65:K93" ca="1" si="12">IF(L65="-","",IF(L65&lt;&gt;"",IF(Q65&lt;&gt;"","",IF(AND((L65-TODAY())&gt;=1,(L65-TODAY())&lt;=3),"注意",IF((L65-TODAY())&lt;0,"超过",IF(L65=TODAY(),"当日",L65-TODAY())))),""))</f>
        <v/>
      </c>
      <c r="L65" s="32"/>
      <c r="M65" s="24"/>
      <c r="N65" s="23"/>
      <c r="O65" s="23"/>
      <c r="P65" s="33"/>
      <c r="Q65" s="25"/>
    </row>
    <row r="66" spans="1:17" hidden="1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23"/>
      <c r="P66" s="33"/>
      <c r="Q66" s="25"/>
    </row>
    <row r="67" spans="1:17" hidden="1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23"/>
      <c r="P67" s="33"/>
      <c r="Q67" s="25"/>
    </row>
    <row r="68" spans="1:17" hidden="1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23"/>
      <c r="P68" s="33"/>
      <c r="Q68" s="25"/>
    </row>
    <row r="69" spans="1:17" hidden="1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23"/>
      <c r="P69" s="33"/>
      <c r="Q69" s="25"/>
    </row>
    <row r="70" spans="1:17" hidden="1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23"/>
      <c r="P70" s="33"/>
      <c r="Q70" s="25"/>
    </row>
    <row r="71" spans="1:17" hidden="1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23"/>
      <c r="P71" s="33"/>
      <c r="Q71" s="25"/>
    </row>
    <row r="72" spans="1:17" hidden="1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23"/>
      <c r="P72" s="33"/>
      <c r="Q72" s="25"/>
    </row>
    <row r="73" spans="1:17" hidden="1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23"/>
      <c r="P73" s="33"/>
      <c r="Q73" s="25"/>
    </row>
    <row r="74" spans="1:17" hidden="1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23"/>
      <c r="P74" s="33"/>
      <c r="Q74" s="25"/>
    </row>
    <row r="75" spans="1:17" hidden="1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23"/>
      <c r="P75" s="33"/>
      <c r="Q75" s="25"/>
    </row>
    <row r="76" spans="1:17" hidden="1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23"/>
      <c r="P76" s="33"/>
      <c r="Q76" s="25"/>
    </row>
    <row r="77" spans="1:17" hidden="1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23"/>
      <c r="P77" s="33"/>
      <c r="Q77" s="25"/>
    </row>
    <row r="78" spans="1:17" hidden="1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23"/>
      <c r="P78" s="33"/>
      <c r="Q78" s="25"/>
    </row>
    <row r="79" spans="1:17" hidden="1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23"/>
      <c r="P79" s="33"/>
      <c r="Q79" s="25"/>
    </row>
    <row r="80" spans="1:17" hidden="1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23"/>
      <c r="P80" s="33"/>
      <c r="Q80" s="25"/>
    </row>
    <row r="81" spans="1:17" hidden="1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23"/>
      <c r="P81" s="33"/>
      <c r="Q81" s="25"/>
    </row>
    <row r="82" spans="1:17" hidden="1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23"/>
      <c r="P82" s="33"/>
      <c r="Q82" s="25"/>
    </row>
    <row r="83" spans="1:17" hidden="1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23"/>
      <c r="P83" s="33"/>
      <c r="Q83" s="25"/>
    </row>
    <row r="84" spans="1:17" hidden="1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23"/>
      <c r="P84" s="33"/>
      <c r="Q84" s="25"/>
    </row>
    <row r="85" spans="1:17" hidden="1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23"/>
      <c r="P85" s="33"/>
      <c r="Q85" s="25"/>
    </row>
    <row r="86" spans="1:17" hidden="1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23"/>
      <c r="P86" s="33"/>
      <c r="Q86" s="25"/>
    </row>
    <row r="87" spans="1:17" hidden="1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23"/>
      <c r="P87" s="33"/>
      <c r="Q87" s="25"/>
    </row>
    <row r="88" spans="1:17" hidden="1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23"/>
      <c r="P88" s="33"/>
      <c r="Q88" s="25"/>
    </row>
    <row r="89" spans="1:17" hidden="1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23"/>
      <c r="P89" s="33"/>
      <c r="Q89" s="25"/>
    </row>
    <row r="90" spans="1:17" hidden="1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23"/>
      <c r="P90" s="33"/>
      <c r="Q90" s="25"/>
    </row>
    <row r="91" spans="1:17" hidden="1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23"/>
      <c r="P91" s="33"/>
      <c r="Q91" s="25"/>
    </row>
    <row r="92" spans="1:17" hidden="1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23"/>
      <c r="P92" s="33"/>
      <c r="Q92" s="25"/>
    </row>
    <row r="93" spans="1:17" hidden="1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23"/>
      <c r="P93" s="33"/>
      <c r="Q93" s="25"/>
    </row>
    <row r="94" spans="1:17" hidden="1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IF(L94="-","",IF(L94&lt;&gt;"",IF(Q94&lt;&gt;"","",IF(AND((L94-TODAY())&gt;=1,(L94-TODAY())&lt;=3),"注意",IF((L94-TODAY())&lt;0,"超过",IF(L94=TODAY(),"当日",L94-TODAY())))),""))</f>
        <v/>
      </c>
      <c r="L94" s="32"/>
      <c r="M94" s="24"/>
      <c r="N94" s="23"/>
      <c r="O94" s="23"/>
      <c r="P94" s="33"/>
      <c r="Q94" s="25"/>
    </row>
    <row r="95" spans="1:17" hidden="1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23"/>
      <c r="P95" s="33"/>
      <c r="Q95" s="25"/>
    </row>
    <row r="96" spans="1:17" hidden="1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23"/>
      <c r="P96" s="33"/>
      <c r="Q96" s="25"/>
    </row>
    <row r="97" spans="1:17" hidden="1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23"/>
      <c r="P97" s="33"/>
      <c r="Q97" s="25"/>
    </row>
    <row r="98" spans="1:17" hidden="1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23"/>
      <c r="P98" s="33"/>
      <c r="Q98" s="25"/>
    </row>
  </sheetData>
  <autoFilter ref="A1:Q98">
    <filterColumn colId="1"/>
    <filterColumn colId="2"/>
    <filterColumn colId="7">
      <filters>
        <filter val="需求"/>
      </filters>
    </filterColumn>
    <filterColumn colId="13"/>
  </autoFilter>
  <phoneticPr fontId="6" type="noConversion"/>
  <conditionalFormatting sqref="A2:Q98">
    <cfRule type="expression" dxfId="5" priority="6" stopIfTrue="1">
      <formula>AND($J2="完成")=TRUE</formula>
    </cfRule>
  </conditionalFormatting>
  <conditionalFormatting sqref="D14">
    <cfRule type="expression" dxfId="4" priority="5" stopIfTrue="1">
      <formula>AND($J14="完成")=TRUE</formula>
    </cfRule>
  </conditionalFormatting>
  <conditionalFormatting sqref="D23">
    <cfRule type="expression" dxfId="3" priority="4" stopIfTrue="1">
      <formula>AND($J23="完成")=TRUE</formula>
    </cfRule>
  </conditionalFormatting>
  <conditionalFormatting sqref="P12">
    <cfRule type="expression" dxfId="2" priority="3" stopIfTrue="1">
      <formula>AND($H12="完成")=TRUE</formula>
    </cfRule>
  </conditionalFormatting>
  <conditionalFormatting sqref="P13">
    <cfRule type="expression" dxfId="1" priority="2" stopIfTrue="1">
      <formula>AND($H13="完成")=TRUE</formula>
    </cfRule>
  </conditionalFormatting>
  <conditionalFormatting sqref="P14">
    <cfRule type="expression" dxfId="0" priority="1" stopIfTrue="1">
      <formula>AND($H14="完成")=TRUE</formula>
    </cfRule>
  </conditionalFormatting>
  <dataValidations count="5">
    <dataValidation allowBlank="1" showInputMessage="1" showErrorMessage="1" sqref="H99:H65532 M1 I3:I65532 D1:F1 G1:G1048576 L1:L1048576 M99:M65532 H1:I1 A1:C1048576 N1:Q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A16" sqref="A16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2018-02-05T12:33:07Z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