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A_Work\2017_ФХИ_Информатика\3_Рабочие материалы\Эксель-интерактив\Задачи в Приложение для ПК\Excel-решения_Бачило\"/>
    </mc:Choice>
  </mc:AlternateContent>
  <workbookProtection workbookAlgorithmName="SHA-512" workbookHashValue="0YUni+QmR1lWflr1RowMjwo8/npPYmCqFNCyF35n3ISw1DtaetIhJF4ONNivh3UkmhLF39Ypc/qoi64NcmZ0Ng==" workbookSaltValue="yLg1Vdb2u8KVfcdpJMieXQ==" workbookSpinCount="100000" lockStructure="1"/>
  <bookViews>
    <workbookView xWindow="0" yWindow="0" windowWidth="20490" windowHeight="7470"/>
  </bookViews>
  <sheets>
    <sheet name="Лаз_или_струйный" sheetId="1" r:id="rId1"/>
    <sheet name="Лаз_или_струйный(решение)" sheetId="2" state="hidden" r:id="rId2"/>
  </sheets>
  <externalReferences>
    <externalReference r:id="rId3"/>
  </externalReferences>
  <definedNames>
    <definedName name="stati">[1]Прогноз_отдельн_данн!$B$130:$B$146</definedName>
    <definedName name="tab_doll">[1]Ставки_по_депозиту_в_руб_и_долл!$A$56:$J$67</definedName>
    <definedName name="tab_rub">[1]Ставки_по_депозиту_в_руб_и_долл!$A$38:$J$49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2" l="1"/>
  <c r="B40" i="2"/>
  <c r="D40" i="2"/>
  <c r="E40" i="2"/>
  <c r="D38" i="2"/>
  <c r="E38" i="2" s="1"/>
  <c r="B38" i="2"/>
  <c r="C38" i="2" s="1"/>
  <c r="F38" i="2" s="1"/>
  <c r="D37" i="2"/>
  <c r="E37" i="2" s="1"/>
  <c r="B37" i="2"/>
  <c r="C37" i="2" s="1"/>
  <c r="D36" i="2"/>
  <c r="E36" i="2" s="1"/>
  <c r="B36" i="2"/>
  <c r="C36" i="2" s="1"/>
  <c r="D35" i="2"/>
  <c r="E35" i="2" s="1"/>
  <c r="B35" i="2"/>
  <c r="C35" i="2" s="1"/>
  <c r="F35" i="2" s="1"/>
  <c r="D34" i="2"/>
  <c r="E34" i="2" s="1"/>
  <c r="C34" i="2"/>
  <c r="B34" i="2"/>
  <c r="D33" i="2"/>
  <c r="E33" i="2" s="1"/>
  <c r="B33" i="2"/>
  <c r="C33" i="2" s="1"/>
  <c r="E32" i="2"/>
  <c r="D32" i="2"/>
  <c r="B32" i="2"/>
  <c r="C32" i="2" s="1"/>
  <c r="D31" i="2"/>
  <c r="E31" i="2" s="1"/>
  <c r="B31" i="2"/>
  <c r="C31" i="2" s="1"/>
  <c r="F31" i="2" s="1"/>
  <c r="D30" i="2"/>
  <c r="E30" i="2" s="1"/>
  <c r="B30" i="2"/>
  <c r="C30" i="2" s="1"/>
  <c r="D29" i="2"/>
  <c r="E29" i="2" s="1"/>
  <c r="B29" i="2"/>
  <c r="C29" i="2" s="1"/>
  <c r="D28" i="2"/>
  <c r="E28" i="2" s="1"/>
  <c r="B28" i="2"/>
  <c r="C28" i="2" s="1"/>
  <c r="D27" i="2"/>
  <c r="E27" i="2" s="1"/>
  <c r="B27" i="2"/>
  <c r="C27" i="2" s="1"/>
  <c r="F27" i="2" s="1"/>
  <c r="D26" i="2"/>
  <c r="E26" i="2" s="1"/>
  <c r="B26" i="2"/>
  <c r="C26" i="2" s="1"/>
  <c r="F26" i="2" s="1"/>
  <c r="D25" i="2"/>
  <c r="E25" i="2" s="1"/>
  <c r="B25" i="2"/>
  <c r="C25" i="2" s="1"/>
  <c r="F25" i="2" s="1"/>
  <c r="D24" i="2"/>
  <c r="E24" i="2" s="1"/>
  <c r="B24" i="2"/>
  <c r="C24" i="2" s="1"/>
  <c r="D23" i="2"/>
  <c r="E23" i="2" s="1"/>
  <c r="F23" i="2" s="1"/>
  <c r="B23" i="2"/>
  <c r="C23" i="2" s="1"/>
  <c r="D22" i="2"/>
  <c r="E22" i="2" s="1"/>
  <c r="B22" i="2"/>
  <c r="C22" i="2" s="1"/>
  <c r="F22" i="2" s="1"/>
  <c r="D21" i="2"/>
  <c r="E21" i="2" s="1"/>
  <c r="B21" i="2"/>
  <c r="C21" i="2" s="1"/>
  <c r="D20" i="2"/>
  <c r="E20" i="2" s="1"/>
  <c r="B20" i="2"/>
  <c r="C20" i="2" s="1"/>
  <c r="D19" i="2"/>
  <c r="E19" i="2" s="1"/>
  <c r="B19" i="2"/>
  <c r="C19" i="2" s="1"/>
  <c r="F19" i="2" s="1"/>
  <c r="D18" i="2"/>
  <c r="E18" i="2" s="1"/>
  <c r="B18" i="2"/>
  <c r="C18" i="2" s="1"/>
  <c r="D17" i="2"/>
  <c r="B17" i="2"/>
  <c r="C17" i="2" s="1"/>
  <c r="D16" i="2"/>
  <c r="E16" i="2" s="1"/>
  <c r="B16" i="2"/>
  <c r="C16" i="2" s="1"/>
  <c r="G35" i="1"/>
  <c r="D1" i="2" l="1"/>
  <c r="G27" i="1"/>
  <c r="F28" i="2"/>
  <c r="G22" i="1"/>
  <c r="G25" i="1"/>
  <c r="F32" i="2"/>
  <c r="G38" i="1"/>
  <c r="F29" i="2"/>
  <c r="G29" i="1" s="1"/>
  <c r="G33" i="1"/>
  <c r="G19" i="1"/>
  <c r="G23" i="1"/>
  <c r="G30" i="1"/>
  <c r="G31" i="1"/>
  <c r="D39" i="2"/>
  <c r="E17" i="2"/>
  <c r="G26" i="1"/>
  <c r="E39" i="2"/>
  <c r="F18" i="2"/>
  <c r="G18" i="1" s="1"/>
  <c r="F21" i="2"/>
  <c r="F24" i="2"/>
  <c r="G24" i="1" s="1"/>
  <c r="F34" i="2"/>
  <c r="F37" i="2"/>
  <c r="G37" i="1" s="1"/>
  <c r="C39" i="2"/>
  <c r="F16" i="2"/>
  <c r="G16" i="1"/>
  <c r="G32" i="1"/>
  <c r="G28" i="1"/>
  <c r="F17" i="2"/>
  <c r="G17" i="1" s="1"/>
  <c r="F20" i="2"/>
  <c r="F30" i="2"/>
  <c r="F33" i="2"/>
  <c r="F36" i="2"/>
  <c r="B39" i="2"/>
  <c r="G34" i="1" l="1"/>
  <c r="G21" i="1"/>
  <c r="G36" i="1"/>
  <c r="G20" i="1"/>
  <c r="F40" i="2" l="1"/>
  <c r="C1" i="2" l="1"/>
  <c r="E1" i="2"/>
</calcChain>
</file>

<file path=xl/sharedStrings.xml><?xml version="1.0" encoding="utf-8"?>
<sst xmlns="http://schemas.openxmlformats.org/spreadsheetml/2006/main" count="52" uniqueCount="23">
  <si>
    <t>Задача Учебного пособия №</t>
  </si>
  <si>
    <t>Ячейки для заполнения значениями или формулами закрашены голубой заливкой</t>
  </si>
  <si>
    <t>Лазерный или струйный принтер</t>
  </si>
  <si>
    <t>Характеристики</t>
  </si>
  <si>
    <t>Тип принтера</t>
  </si>
  <si>
    <t>Лазерный</t>
  </si>
  <si>
    <t>Струйный</t>
  </si>
  <si>
    <t>Цена принтера, руб.</t>
  </si>
  <si>
    <t>Цена картриджа, руб.</t>
  </si>
  <si>
    <t>Количество страниц печати на одном картридже</t>
  </si>
  <si>
    <t>Задание 1: Для объёма печати от 5000 до 16 000 страниц в год (с интервалом в 500 страниц) заполните таблицу (см.ниже., столбцы B, C, D, E), отражающую зависимость между объемом необходимой печати и итоговой стоимостью владения обоих принтеров для компании. Учитывайте, что новый картридж необходимо покупать сразу после того, как заканчивается предыдущий (то есть даже если фирма, например, на лазерном принтере собирается напечатать всего 450 страниц, а не 800, ей придётся купить два картриджа, и на их закупку она потратит 4000 рублей)</t>
  </si>
  <si>
    <t>Задание 2: Определите интервал объема печати страниц, при котором выбор в пользу лазерного или струйного принтера меняется несколько раз. В столбец F таблицы внесите тип принтера либо "Струйный", либо ""Лазерный". Сделать это удобнее путем написания специальной формулы.</t>
  </si>
  <si>
    <t>Задание 1</t>
  </si>
  <si>
    <t>Задание 2</t>
  </si>
  <si>
    <t>Объём печати в год</t>
  </si>
  <si>
    <t>Выбор принтера</t>
  </si>
  <si>
    <t>Проверка задания 2</t>
  </si>
  <si>
    <t>Количество картриджей</t>
  </si>
  <si>
    <t>Стоимость владения</t>
  </si>
  <si>
    <t>Решение</t>
  </si>
  <si>
    <t>Для проверки:</t>
  </si>
  <si>
    <t>Список:</t>
  </si>
  <si>
    <t>2.4.1.14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</si>
</sst>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u/>
      <sz val="11"/>
      <color theme="10"/>
      <name val="Calibri"/>
      <family val="2"/>
      <charset val="204"/>
      <scheme val="minor"/>
    </font>
    <font>
      <sz val="11"/>
      <name val="Calibri"/>
      <family val="2"/>
      <charset val="204"/>
      <scheme val="minor"/>
    </font>
    <font>
      <b/>
      <sz val="14"/>
      <color theme="1"/>
      <name val="Calibri"/>
      <family val="2"/>
      <charset val="204"/>
      <scheme val="minor"/>
    </font>
    <font>
      <i/>
      <sz val="11"/>
      <color theme="1"/>
      <name val="Calibri"/>
      <family val="2"/>
      <charset val="204"/>
      <scheme val="minor"/>
    </font>
    <font>
      <b/>
      <sz val="11"/>
      <color rgb="FF0000FF"/>
      <name val="Calibri"/>
      <family val="2"/>
      <charset val="204"/>
      <scheme val="minor"/>
    </font>
    <font>
      <b/>
      <sz val="11"/>
      <color rgb="FFFF0000"/>
      <name val="Calibri"/>
      <family val="2"/>
      <charset val="204"/>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0" fillId="0" borderId="0" xfId="0" applyProtection="1">
      <protection hidden="1"/>
    </xf>
    <xf numFmtId="0" fontId="4" fillId="0" borderId="0" xfId="1" applyFont="1" applyProtection="1">
      <protection hidden="1"/>
    </xf>
    <xf numFmtId="49" fontId="0" fillId="0" borderId="0" xfId="0" applyNumberFormat="1" applyAlignment="1" applyProtection="1">
      <alignment wrapText="1"/>
      <protection hidden="1"/>
    </xf>
    <xf numFmtId="0" fontId="0" fillId="0" borderId="0" xfId="0" applyAlignment="1" applyProtection="1">
      <alignment horizontal="left"/>
      <protection hidden="1"/>
    </xf>
    <xf numFmtId="49" fontId="0" fillId="2" borderId="0" xfId="0" applyNumberFormat="1" applyFill="1" applyProtection="1">
      <protection hidden="1"/>
    </xf>
    <xf numFmtId="0" fontId="2" fillId="0" borderId="8"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10" xfId="0" applyFont="1" applyBorder="1" applyAlignment="1" applyProtection="1">
      <alignment vertical="center" wrapText="1"/>
      <protection hidden="1"/>
    </xf>
    <xf numFmtId="0" fontId="0" fillId="0" borderId="5" xfId="0" applyBorder="1" applyAlignment="1" applyProtection="1">
      <alignment vertical="center"/>
      <protection hidden="1"/>
    </xf>
    <xf numFmtId="0" fontId="0" fillId="0" borderId="6" xfId="0" applyBorder="1" applyAlignment="1" applyProtection="1">
      <alignment vertical="center"/>
      <protection hidden="1"/>
    </xf>
    <xf numFmtId="0" fontId="2" fillId="0" borderId="11" xfId="0" applyFont="1" applyBorder="1" applyAlignment="1" applyProtection="1">
      <alignment vertical="center" wrapText="1"/>
      <protection hidden="1"/>
    </xf>
    <xf numFmtId="0" fontId="0" fillId="0" borderId="12" xfId="0" applyBorder="1" applyAlignment="1" applyProtection="1">
      <alignment vertical="center"/>
      <protection hidden="1"/>
    </xf>
    <xf numFmtId="0" fontId="0" fillId="0" borderId="13" xfId="0" applyBorder="1" applyAlignment="1" applyProtection="1">
      <alignment vertical="center"/>
      <protection hidden="1"/>
    </xf>
    <xf numFmtId="0" fontId="2" fillId="0" borderId="14" xfId="0" applyFont="1" applyBorder="1" applyAlignment="1" applyProtection="1">
      <alignment vertical="center" wrapText="1"/>
      <protection hidden="1"/>
    </xf>
    <xf numFmtId="0" fontId="0" fillId="0" borderId="8" xfId="0" applyBorder="1" applyAlignment="1" applyProtection="1">
      <alignment vertical="center"/>
      <protection hidden="1"/>
    </xf>
    <xf numFmtId="0" fontId="0" fillId="0" borderId="9" xfId="0" applyBorder="1" applyAlignment="1" applyProtection="1">
      <alignment vertical="center"/>
      <protection hidden="1"/>
    </xf>
    <xf numFmtId="0" fontId="6" fillId="0" borderId="1" xfId="0" applyFont="1" applyBorder="1" applyAlignment="1" applyProtection="1">
      <alignment horizontal="centerContinuous"/>
      <protection hidden="1"/>
    </xf>
    <xf numFmtId="0" fontId="0" fillId="0" borderId="2" xfId="0" applyBorder="1" applyAlignment="1" applyProtection="1">
      <alignment horizontal="centerContinuous"/>
      <protection hidden="1"/>
    </xf>
    <xf numFmtId="0" fontId="0" fillId="0" borderId="3" xfId="0" applyBorder="1" applyAlignment="1" applyProtection="1">
      <alignment horizontal="centerContinuous"/>
      <protection hidden="1"/>
    </xf>
    <xf numFmtId="0" fontId="6" fillId="0" borderId="15" xfId="0" applyFont="1" applyBorder="1" applyAlignment="1" applyProtection="1">
      <alignment horizontal="centerContinuous"/>
      <protection hidden="1"/>
    </xf>
    <xf numFmtId="0" fontId="6" fillId="0" borderId="3" xfId="0" applyFont="1" applyBorder="1" applyAlignment="1" applyProtection="1">
      <alignment horizontal="centerContinuous"/>
      <protection hidden="1"/>
    </xf>
    <xf numFmtId="0" fontId="2" fillId="3" borderId="21" xfId="0" applyFont="1" applyFill="1" applyBorder="1" applyAlignment="1" applyProtection="1">
      <alignment horizontal="center" vertical="center" wrapText="1"/>
      <protection hidden="1"/>
    </xf>
    <xf numFmtId="3" fontId="0" fillId="0" borderId="5" xfId="0" applyNumberFormat="1" applyFill="1" applyBorder="1" applyProtection="1">
      <protection hidden="1"/>
    </xf>
    <xf numFmtId="0" fontId="0" fillId="2" borderId="23" xfId="0" applyFill="1" applyBorder="1" applyProtection="1">
      <protection locked="0"/>
    </xf>
    <xf numFmtId="0" fontId="1" fillId="2" borderId="6" xfId="0" applyFont="1" applyFill="1" applyBorder="1" applyAlignment="1" applyProtection="1">
      <alignment horizontal="center"/>
      <protection locked="0"/>
    </xf>
    <xf numFmtId="3" fontId="0" fillId="0" borderId="12" xfId="0" applyNumberFormat="1" applyFill="1" applyBorder="1" applyProtection="1">
      <protection hidden="1"/>
    </xf>
    <xf numFmtId="0" fontId="0" fillId="2" borderId="24" xfId="0" applyFill="1" applyBorder="1" applyProtection="1">
      <protection locked="0"/>
    </xf>
    <xf numFmtId="0" fontId="1" fillId="2" borderId="13" xfId="0" applyFont="1" applyFill="1" applyBorder="1" applyAlignment="1" applyProtection="1">
      <alignment horizontal="center"/>
      <protection locked="0"/>
    </xf>
    <xf numFmtId="3" fontId="0" fillId="3" borderId="12" xfId="0" applyNumberFormat="1" applyFill="1" applyBorder="1" applyProtection="1">
      <protection hidden="1"/>
    </xf>
    <xf numFmtId="3" fontId="0" fillId="0" borderId="8" xfId="0" applyNumberFormat="1" applyFill="1" applyBorder="1" applyProtection="1">
      <protection hidden="1"/>
    </xf>
    <xf numFmtId="0" fontId="0" fillId="2" borderId="25" xfId="0" applyFill="1" applyBorder="1" applyProtection="1">
      <protection locked="0"/>
    </xf>
    <xf numFmtId="0" fontId="1" fillId="2" borderId="9" xfId="0" applyFont="1" applyFill="1" applyBorder="1" applyAlignment="1" applyProtection="1">
      <alignment horizontal="center"/>
      <protection locked="0"/>
    </xf>
    <xf numFmtId="0" fontId="2" fillId="0" borderId="0" xfId="0" applyFont="1" applyProtection="1">
      <protection hidden="1"/>
    </xf>
    <xf numFmtId="0" fontId="0" fillId="0" borderId="0" xfId="0" applyAlignment="1" applyProtection="1">
      <alignment horizontal="center"/>
      <protection hidden="1"/>
    </xf>
    <xf numFmtId="0" fontId="6" fillId="0" borderId="15" xfId="0" applyFont="1" applyBorder="1" applyAlignment="1" applyProtection="1">
      <alignment horizontal="center"/>
      <protection hidden="1"/>
    </xf>
    <xf numFmtId="0" fontId="0" fillId="2" borderId="0" xfId="0" applyFill="1" applyProtection="1">
      <protection hidden="1"/>
    </xf>
    <xf numFmtId="0" fontId="2" fillId="3" borderId="16" xfId="0"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0" fontId="7" fillId="3" borderId="17" xfId="0" applyFont="1" applyFill="1" applyBorder="1" applyAlignment="1" applyProtection="1">
      <alignment horizontal="center" vertical="center"/>
      <protection hidden="1"/>
    </xf>
    <xf numFmtId="0" fontId="7" fillId="3" borderId="18" xfId="0" applyFont="1" applyFill="1" applyBorder="1" applyAlignment="1" applyProtection="1">
      <alignment horizontal="center" vertical="center"/>
      <protection hidden="1"/>
    </xf>
    <xf numFmtId="0" fontId="8" fillId="3" borderId="17" xfId="0" applyFont="1" applyFill="1" applyBorder="1" applyAlignment="1" applyProtection="1">
      <alignment horizontal="center" vertical="center"/>
      <protection hidden="1"/>
    </xf>
    <xf numFmtId="0" fontId="8" fillId="3" borderId="18" xfId="0" applyFont="1" applyFill="1" applyBorder="1" applyAlignment="1" applyProtection="1">
      <alignment horizontal="center" vertical="center"/>
      <protection hidden="1"/>
    </xf>
    <xf numFmtId="0" fontId="2" fillId="3" borderId="19" xfId="0" applyFont="1" applyFill="1" applyBorder="1" applyAlignment="1" applyProtection="1">
      <alignment horizontal="center" vertical="center" wrapText="1"/>
      <protection hidden="1"/>
    </xf>
    <xf numFmtId="0" fontId="2" fillId="3" borderId="22" xfId="0" applyFont="1" applyFill="1" applyBorder="1" applyAlignment="1" applyProtection="1">
      <alignment horizontal="center" vertical="center" wrapText="1"/>
      <protection hidden="1"/>
    </xf>
    <xf numFmtId="0" fontId="5" fillId="0" borderId="1" xfId="0" applyFont="1" applyBorder="1" applyAlignment="1" applyProtection="1">
      <alignment horizontal="center"/>
      <protection hidden="1"/>
    </xf>
    <xf numFmtId="0" fontId="5" fillId="0" borderId="2" xfId="0" applyFont="1" applyBorder="1" applyAlignment="1" applyProtection="1">
      <alignment horizontal="center"/>
      <protection hidden="1"/>
    </xf>
    <xf numFmtId="0" fontId="5" fillId="0" borderId="3" xfId="0" applyFont="1" applyBorder="1" applyAlignment="1" applyProtection="1">
      <alignment horizontal="center"/>
      <protection hidden="1"/>
    </xf>
    <xf numFmtId="0" fontId="2" fillId="0" borderId="4" xfId="0" applyFont="1" applyBorder="1" applyAlignment="1" applyProtection="1">
      <alignment horizontal="center" vertical="center"/>
      <protection hidden="1"/>
    </xf>
    <xf numFmtId="0" fontId="2" fillId="0" borderId="7" xfId="0" applyFont="1" applyBorder="1" applyAlignment="1" applyProtection="1">
      <alignment horizontal="center" vertical="center"/>
      <protection hidden="1"/>
    </xf>
    <xf numFmtId="0" fontId="2" fillId="0" borderId="5"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6" fillId="3" borderId="0" xfId="0" applyFont="1" applyFill="1" applyBorder="1" applyAlignment="1" applyProtection="1">
      <alignment wrapText="1"/>
      <protection hidden="1"/>
    </xf>
    <xf numFmtId="0" fontId="0" fillId="0" borderId="0" xfId="0" applyAlignment="1" applyProtection="1">
      <protection hidden="1"/>
    </xf>
  </cellXfs>
  <cellStyles count="2">
    <cellStyle name="Гиперссылка" xfId="1" builtinId="8"/>
    <cellStyle name="Обычный" xfId="0" builtinId="0"/>
  </cellStyles>
  <dxfs count="8">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dxf>
    <dxf>
      <font>
        <color rgb="FF0000FF"/>
      </font>
    </dxf>
    <dxf>
      <font>
        <color rgb="FFFF0000"/>
      </font>
    </dxf>
    <dxf>
      <font>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Лаз_или_струйный!$B$14</c:f>
              <c:strCache>
                <c:ptCount val="1"/>
                <c:pt idx="0">
                  <c:v>Лазерный</c:v>
                </c:pt>
              </c:strCache>
            </c:strRef>
          </c:tx>
          <c:spPr>
            <a:ln w="28575" cap="rnd">
              <a:solidFill>
                <a:schemeClr val="accent5"/>
              </a:solidFill>
              <a:round/>
            </a:ln>
            <a:effectLst/>
          </c:spPr>
          <c:marker>
            <c:symbol val="none"/>
          </c:marker>
          <c:cat>
            <c:numRef>
              <c:f>Лаз_или_струйный!$A$16:$A$38</c:f>
              <c:numCache>
                <c:formatCode>#,##0</c:formatCode>
                <c:ptCount val="23"/>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pt idx="17">
                  <c:v>13500</c:v>
                </c:pt>
                <c:pt idx="18">
                  <c:v>14000</c:v>
                </c:pt>
                <c:pt idx="19">
                  <c:v>14500</c:v>
                </c:pt>
                <c:pt idx="20">
                  <c:v>15000</c:v>
                </c:pt>
                <c:pt idx="21">
                  <c:v>15500</c:v>
                </c:pt>
                <c:pt idx="22">
                  <c:v>16000</c:v>
                </c:pt>
              </c:numCache>
            </c:numRef>
          </c:cat>
          <c:val>
            <c:numRef>
              <c:f>Лаз_или_струйный!$C$16:$C$38</c:f>
              <c:numCache>
                <c:formatCode>General</c:formatCode>
                <c:ptCount val="23"/>
              </c:numCache>
            </c:numRef>
          </c:val>
          <c:smooth val="0"/>
        </c:ser>
        <c:ser>
          <c:idx val="2"/>
          <c:order val="1"/>
          <c:tx>
            <c:strRef>
              <c:f>Лаз_или_струйный!$D$14</c:f>
              <c:strCache>
                <c:ptCount val="1"/>
                <c:pt idx="0">
                  <c:v>Струйный</c:v>
                </c:pt>
              </c:strCache>
            </c:strRef>
          </c:tx>
          <c:spPr>
            <a:ln w="28575" cap="rnd">
              <a:solidFill>
                <a:schemeClr val="accent4"/>
              </a:solidFill>
              <a:round/>
            </a:ln>
            <a:effectLst/>
          </c:spPr>
          <c:marker>
            <c:symbol val="none"/>
          </c:marker>
          <c:cat>
            <c:numRef>
              <c:f>Лаз_или_струйный!$A$16:$A$38</c:f>
              <c:numCache>
                <c:formatCode>#,##0</c:formatCode>
                <c:ptCount val="23"/>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pt idx="17">
                  <c:v>13500</c:v>
                </c:pt>
                <c:pt idx="18">
                  <c:v>14000</c:v>
                </c:pt>
                <c:pt idx="19">
                  <c:v>14500</c:v>
                </c:pt>
                <c:pt idx="20">
                  <c:v>15000</c:v>
                </c:pt>
                <c:pt idx="21">
                  <c:v>15500</c:v>
                </c:pt>
                <c:pt idx="22">
                  <c:v>16000</c:v>
                </c:pt>
              </c:numCache>
            </c:numRef>
          </c:cat>
          <c:val>
            <c:numRef>
              <c:f>Лаз_или_струйный!$E$16:$E$38</c:f>
              <c:numCache>
                <c:formatCode>General</c:formatCode>
                <c:ptCount val="23"/>
              </c:numCache>
            </c:numRef>
          </c:val>
          <c:smooth val="0"/>
        </c:ser>
        <c:dLbls>
          <c:showLegendKey val="0"/>
          <c:showVal val="0"/>
          <c:showCatName val="0"/>
          <c:showSerName val="0"/>
          <c:showPercent val="0"/>
          <c:showBubbleSize val="0"/>
        </c:dLbls>
        <c:smooth val="0"/>
        <c:axId val="493119952"/>
        <c:axId val="493120512"/>
      </c:lineChart>
      <c:catAx>
        <c:axId val="4931199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120512"/>
        <c:crosses val="autoZero"/>
        <c:auto val="1"/>
        <c:lblAlgn val="ctr"/>
        <c:lblOffset val="100"/>
        <c:noMultiLvlLbl val="0"/>
      </c:catAx>
      <c:valAx>
        <c:axId val="49312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11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'Лаз_или_струйный(решение)'!$B$14</c:f>
              <c:strCache>
                <c:ptCount val="1"/>
                <c:pt idx="0">
                  <c:v>Лазерный</c:v>
                </c:pt>
              </c:strCache>
            </c:strRef>
          </c:tx>
          <c:spPr>
            <a:ln w="28575" cap="rnd">
              <a:solidFill>
                <a:schemeClr val="accent5"/>
              </a:solidFill>
              <a:round/>
            </a:ln>
            <a:effectLst/>
          </c:spPr>
          <c:marker>
            <c:symbol val="none"/>
          </c:marker>
          <c:cat>
            <c:numRef>
              <c:f>'Лаз_или_струйный(решение)'!$A$16:$A$38</c:f>
              <c:numCache>
                <c:formatCode>#,##0</c:formatCode>
                <c:ptCount val="23"/>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pt idx="17">
                  <c:v>13500</c:v>
                </c:pt>
                <c:pt idx="18">
                  <c:v>14000</c:v>
                </c:pt>
                <c:pt idx="19">
                  <c:v>14500</c:v>
                </c:pt>
                <c:pt idx="20">
                  <c:v>15000</c:v>
                </c:pt>
                <c:pt idx="21">
                  <c:v>15500</c:v>
                </c:pt>
                <c:pt idx="22">
                  <c:v>16000</c:v>
                </c:pt>
              </c:numCache>
            </c:numRef>
          </c:cat>
          <c:val>
            <c:numRef>
              <c:f>'Лаз_или_струйный(решение)'!$C$16:$C$38</c:f>
              <c:numCache>
                <c:formatCode>General</c:formatCode>
                <c:ptCount val="23"/>
                <c:pt idx="0">
                  <c:v>38000</c:v>
                </c:pt>
                <c:pt idx="1">
                  <c:v>38000</c:v>
                </c:pt>
                <c:pt idx="2">
                  <c:v>38000</c:v>
                </c:pt>
                <c:pt idx="3">
                  <c:v>44000</c:v>
                </c:pt>
                <c:pt idx="4">
                  <c:v>44000</c:v>
                </c:pt>
                <c:pt idx="5">
                  <c:v>44000</c:v>
                </c:pt>
                <c:pt idx="6">
                  <c:v>44000</c:v>
                </c:pt>
                <c:pt idx="7">
                  <c:v>50000</c:v>
                </c:pt>
                <c:pt idx="8">
                  <c:v>50000</c:v>
                </c:pt>
                <c:pt idx="9">
                  <c:v>50000</c:v>
                </c:pt>
                <c:pt idx="10">
                  <c:v>56000</c:v>
                </c:pt>
                <c:pt idx="11">
                  <c:v>56000</c:v>
                </c:pt>
                <c:pt idx="12">
                  <c:v>56000</c:v>
                </c:pt>
                <c:pt idx="13">
                  <c:v>62000</c:v>
                </c:pt>
                <c:pt idx="14">
                  <c:v>62000</c:v>
                </c:pt>
                <c:pt idx="15">
                  <c:v>62000</c:v>
                </c:pt>
                <c:pt idx="16">
                  <c:v>68000</c:v>
                </c:pt>
                <c:pt idx="17">
                  <c:v>68000</c:v>
                </c:pt>
                <c:pt idx="18">
                  <c:v>68000</c:v>
                </c:pt>
                <c:pt idx="19">
                  <c:v>74000</c:v>
                </c:pt>
                <c:pt idx="20">
                  <c:v>74000</c:v>
                </c:pt>
                <c:pt idx="21">
                  <c:v>74000</c:v>
                </c:pt>
                <c:pt idx="22">
                  <c:v>74000</c:v>
                </c:pt>
              </c:numCache>
            </c:numRef>
          </c:val>
          <c:smooth val="0"/>
        </c:ser>
        <c:ser>
          <c:idx val="2"/>
          <c:order val="1"/>
          <c:tx>
            <c:strRef>
              <c:f>'Лаз_или_струйный(решение)'!$D$14</c:f>
              <c:strCache>
                <c:ptCount val="1"/>
                <c:pt idx="0">
                  <c:v>Струйный</c:v>
                </c:pt>
              </c:strCache>
            </c:strRef>
          </c:tx>
          <c:spPr>
            <a:ln w="28575" cap="rnd">
              <a:solidFill>
                <a:schemeClr val="accent4"/>
              </a:solidFill>
              <a:round/>
            </a:ln>
            <a:effectLst/>
          </c:spPr>
          <c:marker>
            <c:symbol val="none"/>
          </c:marker>
          <c:cat>
            <c:numRef>
              <c:f>'Лаз_или_струйный(решение)'!$A$16:$A$38</c:f>
              <c:numCache>
                <c:formatCode>#,##0</c:formatCode>
                <c:ptCount val="23"/>
                <c:pt idx="0">
                  <c:v>5000</c:v>
                </c:pt>
                <c:pt idx="1">
                  <c:v>5500</c:v>
                </c:pt>
                <c:pt idx="2">
                  <c:v>6000</c:v>
                </c:pt>
                <c:pt idx="3">
                  <c:v>6500</c:v>
                </c:pt>
                <c:pt idx="4">
                  <c:v>7000</c:v>
                </c:pt>
                <c:pt idx="5">
                  <c:v>7500</c:v>
                </c:pt>
                <c:pt idx="6">
                  <c:v>8000</c:v>
                </c:pt>
                <c:pt idx="7">
                  <c:v>8500</c:v>
                </c:pt>
                <c:pt idx="8">
                  <c:v>9000</c:v>
                </c:pt>
                <c:pt idx="9">
                  <c:v>9500</c:v>
                </c:pt>
                <c:pt idx="10">
                  <c:v>10000</c:v>
                </c:pt>
                <c:pt idx="11">
                  <c:v>10500</c:v>
                </c:pt>
                <c:pt idx="12">
                  <c:v>11000</c:v>
                </c:pt>
                <c:pt idx="13">
                  <c:v>11500</c:v>
                </c:pt>
                <c:pt idx="14">
                  <c:v>12000</c:v>
                </c:pt>
                <c:pt idx="15">
                  <c:v>12500</c:v>
                </c:pt>
                <c:pt idx="16">
                  <c:v>13000</c:v>
                </c:pt>
                <c:pt idx="17">
                  <c:v>13500</c:v>
                </c:pt>
                <c:pt idx="18">
                  <c:v>14000</c:v>
                </c:pt>
                <c:pt idx="19">
                  <c:v>14500</c:v>
                </c:pt>
                <c:pt idx="20">
                  <c:v>15000</c:v>
                </c:pt>
                <c:pt idx="21">
                  <c:v>15500</c:v>
                </c:pt>
                <c:pt idx="22">
                  <c:v>16000</c:v>
                </c:pt>
              </c:numCache>
            </c:numRef>
          </c:cat>
          <c:val>
            <c:numRef>
              <c:f>'Лаз_или_струйный(решение)'!$E$16:$E$38</c:f>
              <c:numCache>
                <c:formatCode>General</c:formatCode>
                <c:ptCount val="23"/>
                <c:pt idx="0">
                  <c:v>31000</c:v>
                </c:pt>
                <c:pt idx="1">
                  <c:v>33000</c:v>
                </c:pt>
                <c:pt idx="2">
                  <c:v>35000</c:v>
                </c:pt>
                <c:pt idx="3">
                  <c:v>39000</c:v>
                </c:pt>
                <c:pt idx="4">
                  <c:v>41000</c:v>
                </c:pt>
                <c:pt idx="5">
                  <c:v>43000</c:v>
                </c:pt>
                <c:pt idx="6">
                  <c:v>45000</c:v>
                </c:pt>
                <c:pt idx="7">
                  <c:v>49000</c:v>
                </c:pt>
                <c:pt idx="8">
                  <c:v>51000</c:v>
                </c:pt>
                <c:pt idx="9">
                  <c:v>53000</c:v>
                </c:pt>
                <c:pt idx="10">
                  <c:v>55000</c:v>
                </c:pt>
                <c:pt idx="11">
                  <c:v>59000</c:v>
                </c:pt>
                <c:pt idx="12">
                  <c:v>61000</c:v>
                </c:pt>
                <c:pt idx="13">
                  <c:v>63000</c:v>
                </c:pt>
                <c:pt idx="14">
                  <c:v>65000</c:v>
                </c:pt>
                <c:pt idx="15">
                  <c:v>69000</c:v>
                </c:pt>
                <c:pt idx="16">
                  <c:v>71000</c:v>
                </c:pt>
                <c:pt idx="17">
                  <c:v>73000</c:v>
                </c:pt>
                <c:pt idx="18">
                  <c:v>75000</c:v>
                </c:pt>
                <c:pt idx="19">
                  <c:v>79000</c:v>
                </c:pt>
                <c:pt idx="20">
                  <c:v>81000</c:v>
                </c:pt>
                <c:pt idx="21">
                  <c:v>83000</c:v>
                </c:pt>
                <c:pt idx="22">
                  <c:v>85000</c:v>
                </c:pt>
              </c:numCache>
            </c:numRef>
          </c:val>
          <c:smooth val="0"/>
        </c:ser>
        <c:dLbls>
          <c:showLegendKey val="0"/>
          <c:showVal val="0"/>
          <c:showCatName val="0"/>
          <c:showSerName val="0"/>
          <c:showPercent val="0"/>
          <c:showBubbleSize val="0"/>
        </c:dLbls>
        <c:smooth val="0"/>
        <c:axId val="207645296"/>
        <c:axId val="207651760"/>
      </c:lineChart>
      <c:catAx>
        <c:axId val="2076452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7651760"/>
        <c:crosses val="autoZero"/>
        <c:auto val="1"/>
        <c:lblAlgn val="ctr"/>
        <c:lblOffset val="100"/>
        <c:noMultiLvlLbl val="0"/>
      </c:catAx>
      <c:valAx>
        <c:axId val="20765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764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587935</xdr:colOff>
      <xdr:row>12</xdr:row>
      <xdr:rowOff>22410</xdr:rowOff>
    </xdr:from>
    <xdr:to>
      <xdr:col>15</xdr:col>
      <xdr:colOff>605117</xdr:colOff>
      <xdr:row>36</xdr:row>
      <xdr:rowOff>82644</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285376</xdr:colOff>
      <xdr:row>12</xdr:row>
      <xdr:rowOff>22410</xdr:rowOff>
    </xdr:from>
    <xdr:to>
      <xdr:col>15</xdr:col>
      <xdr:colOff>302558</xdr:colOff>
      <xdr:row>36</xdr:row>
      <xdr:rowOff>82644</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A_Work/2017_&#1060;&#1061;&#1048;_&#1048;&#1085;&#1092;&#1086;&#1088;&#1084;&#1072;&#1090;&#1080;&#1082;&#1072;/3_&#1056;&#1072;&#1073;&#1086;&#1095;&#1080;&#1077;%20&#1084;&#1072;&#1090;&#1077;&#1088;&#1080;&#1072;&#1083;&#1099;/2_&#1054;&#1090;&#1076;&#1077;&#1083;&#1100;&#1085;&#1099;&#1077;%20&#1092;&#1072;&#1081;&#1083;&#1099;%20Excel%20&#1082;%20&#1079;&#1072;&#1076;&#1072;&#1095;&#1072;&#1084;/!&#1057;&#1042;&#1054;&#1044;_&#1047;&#1072;&#1076;&#1072;&#1095;&#1080;_&#1048;&#1085;&#1092;&#1086;&#1088;&#1084;&#1072;&#1090;&#1080;&#1082;&#1072;_&#1041;&#1044;&#1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в_заполн_док-тов"/>
      <sheetName val="Свод бюджета"/>
      <sheetName val="Прогноз_отдельн_данн"/>
      <sheetName val="Анализ бюджета семьи+Оценка воз"/>
      <sheetName val="Чувствительность бюджета"/>
      <sheetName val="Пополняемый вклад"/>
      <sheetName val="Пополняемый вклад (2)"/>
      <sheetName val="Потребл_и_ФинЦели"/>
      <sheetName val="Потребл_и_ФинЦели (2)"/>
      <sheetName val="Iphone"/>
      <sheetName val="XiaoMi"/>
      <sheetName val="Условия микркредита"/>
      <sheetName val="Автокредит_Ипотека"/>
      <sheetName val="Ставки_по_депозиту_в_руб_и_долл"/>
      <sheetName val="Сред_дох_вклад"/>
      <sheetName val="Ипотека-2"/>
      <sheetName val="Дох_по_акц-1"/>
      <sheetName val="Дох_по_акц-2"/>
      <sheetName val="Дох_инвестиц"/>
      <sheetName val="Инветиц_валют"/>
      <sheetName val="Дох_совм_проект"/>
      <sheetName val="Сост_бюджета"/>
      <sheetName val="Прост_и_слож_процент"/>
    </sheetNames>
    <sheetDataSet>
      <sheetData sheetId="0"/>
      <sheetData sheetId="1"/>
      <sheetData sheetId="2">
        <row r="130">
          <cell r="B130" t="str">
            <v>нсд</v>
          </cell>
        </row>
        <row r="131">
          <cell r="B131" t="str">
            <v>ДОХ</v>
          </cell>
        </row>
        <row r="132">
          <cell r="B132" t="str">
            <v>зпл</v>
          </cell>
        </row>
        <row r="133">
          <cell r="B133" t="str">
            <v>прд</v>
          </cell>
        </row>
        <row r="134">
          <cell r="B134" t="str">
            <v>РАСХ</v>
          </cell>
        </row>
        <row r="135">
          <cell r="B135" t="str">
            <v>кпл</v>
          </cell>
        </row>
        <row r="136">
          <cell r="B136" t="str">
            <v>ппт</v>
          </cell>
        </row>
        <row r="137">
          <cell r="B137" t="str">
            <v>тдд</v>
          </cell>
        </row>
        <row r="138">
          <cell r="B138" t="str">
            <v>оод</v>
          </cell>
        </row>
        <row r="139">
          <cell r="B139" t="str">
            <v>опр</v>
          </cell>
        </row>
        <row r="140">
          <cell r="B140" t="str">
            <v>учб</v>
          </cell>
        </row>
        <row r="141">
          <cell r="B141" t="str">
            <v>стр</v>
          </cell>
        </row>
        <row r="142">
          <cell r="B142" t="str">
            <v>авт</v>
          </cell>
        </row>
        <row r="143">
          <cell r="B143" t="str">
            <v>крд</v>
          </cell>
        </row>
        <row r="144">
          <cell r="B144" t="str">
            <v>разв</v>
          </cell>
        </row>
        <row r="145">
          <cell r="B145" t="str">
            <v>крс</v>
          </cell>
        </row>
        <row r="146">
          <cell r="B146" t="str">
            <v>прр</v>
          </cell>
        </row>
      </sheetData>
      <sheetData sheetId="3"/>
      <sheetData sheetId="4"/>
      <sheetData sheetId="5"/>
      <sheetData sheetId="6"/>
      <sheetData sheetId="7"/>
      <sheetData sheetId="8"/>
      <sheetData sheetId="9"/>
      <sheetData sheetId="10"/>
      <sheetData sheetId="11"/>
      <sheetData sheetId="12"/>
      <sheetData sheetId="13">
        <row r="38">
          <cell r="A38" t="str">
            <v>выбор столбца</v>
          </cell>
          <cell r="D38">
            <v>0</v>
          </cell>
          <cell r="E38">
            <v>0</v>
          </cell>
          <cell r="F38">
            <v>0</v>
          </cell>
          <cell r="G38">
            <v>0</v>
          </cell>
          <cell r="H38">
            <v>0</v>
          </cell>
          <cell r="I38">
            <v>1</v>
          </cell>
          <cell r="J38">
            <v>0</v>
          </cell>
        </row>
        <row r="39">
          <cell r="A39" t="str">
            <v>Срок и сумма вклада*</v>
          </cell>
          <cell r="C39" t="str">
            <v>выбор строки</v>
          </cell>
          <cell r="D39" t="str">
            <v>1-2 мес.</v>
          </cell>
          <cell r="E39" t="str">
            <v>2-3 мес.</v>
          </cell>
          <cell r="F39" t="str">
            <v>3-6 мес.</v>
          </cell>
          <cell r="G39" t="str">
            <v>6-12 мес.</v>
          </cell>
          <cell r="H39" t="str">
            <v>1-2 года</v>
          </cell>
          <cell r="I39" t="str">
            <v>2-3 года</v>
          </cell>
          <cell r="J39" t="str">
            <v>3 года</v>
          </cell>
        </row>
        <row r="40">
          <cell r="A40" t="str">
            <v>от 1 000</v>
          </cell>
          <cell r="B40">
            <v>1000</v>
          </cell>
          <cell r="C40">
            <v>0</v>
          </cell>
          <cell r="D40">
            <v>4.05</v>
          </cell>
          <cell r="E40">
            <v>4.45</v>
          </cell>
          <cell r="F40">
            <v>4.9000000000000004</v>
          </cell>
          <cell r="G40">
            <v>4.75</v>
          </cell>
          <cell r="H40">
            <v>4.75</v>
          </cell>
          <cell r="I40">
            <v>4.6500000000000004</v>
          </cell>
          <cell r="J40">
            <v>4.55</v>
          </cell>
        </row>
        <row r="41">
          <cell r="A41" t="str">
            <v>с учетом капитализации</v>
          </cell>
          <cell r="B41">
            <v>1000</v>
          </cell>
          <cell r="C41">
            <v>0</v>
          </cell>
          <cell r="D41">
            <v>4.05</v>
          </cell>
          <cell r="E41">
            <v>4.46</v>
          </cell>
          <cell r="F41">
            <v>4.92</v>
          </cell>
          <cell r="G41">
            <v>4.8</v>
          </cell>
          <cell r="H41">
            <v>4.8499999999999996</v>
          </cell>
          <cell r="I41">
            <v>4.8600000000000003</v>
          </cell>
          <cell r="J41">
            <v>4.87</v>
          </cell>
        </row>
        <row r="42">
          <cell r="A42" t="str">
            <v>от 100 000</v>
          </cell>
          <cell r="B42">
            <v>100000</v>
          </cell>
          <cell r="C42">
            <v>1</v>
          </cell>
          <cell r="D42">
            <v>4.3499999999999996</v>
          </cell>
          <cell r="E42">
            <v>4.75</v>
          </cell>
          <cell r="F42">
            <v>5.2</v>
          </cell>
          <cell r="G42">
            <v>5.05</v>
          </cell>
          <cell r="H42">
            <v>5.05</v>
          </cell>
          <cell r="I42">
            <v>5</v>
          </cell>
          <cell r="J42">
            <v>4.8</v>
          </cell>
        </row>
        <row r="43">
          <cell r="A43" t="str">
            <v>с учетом капитализации</v>
          </cell>
          <cell r="B43">
            <v>100000</v>
          </cell>
          <cell r="C43">
            <v>1</v>
          </cell>
          <cell r="D43">
            <v>4.3499999999999996</v>
          </cell>
          <cell r="E43">
            <v>4.76</v>
          </cell>
          <cell r="F43">
            <v>5.22</v>
          </cell>
          <cell r="G43">
            <v>5.0999999999999996</v>
          </cell>
          <cell r="H43">
            <v>5.17</v>
          </cell>
          <cell r="I43">
            <v>5.25</v>
          </cell>
          <cell r="J43">
            <v>5.15</v>
          </cell>
        </row>
        <row r="44">
          <cell r="A44" t="str">
            <v>от 400 000</v>
          </cell>
          <cell r="B44">
            <v>400000</v>
          </cell>
          <cell r="C44">
            <v>0</v>
          </cell>
          <cell r="D44">
            <v>4.55</v>
          </cell>
          <cell r="E44">
            <v>4.95</v>
          </cell>
          <cell r="F44">
            <v>5.4</v>
          </cell>
          <cell r="G44">
            <v>5.25</v>
          </cell>
          <cell r="H44">
            <v>5.25</v>
          </cell>
          <cell r="I44">
            <v>5.15</v>
          </cell>
          <cell r="J44">
            <v>4.95</v>
          </cell>
        </row>
        <row r="45">
          <cell r="A45" t="str">
            <v>с учетом капитализации</v>
          </cell>
          <cell r="B45">
            <v>400000</v>
          </cell>
          <cell r="C45">
            <v>0</v>
          </cell>
          <cell r="D45">
            <v>4.55</v>
          </cell>
          <cell r="E45">
            <v>4.96</v>
          </cell>
          <cell r="F45">
            <v>5.42</v>
          </cell>
          <cell r="G45">
            <v>5.31</v>
          </cell>
          <cell r="H45">
            <v>5.38</v>
          </cell>
          <cell r="I45">
            <v>5.41</v>
          </cell>
          <cell r="J45">
            <v>5.32</v>
          </cell>
        </row>
        <row r="46">
          <cell r="A46" t="str">
            <v>от 700 000</v>
          </cell>
          <cell r="B46">
            <v>700000</v>
          </cell>
          <cell r="C46">
            <v>0</v>
          </cell>
          <cell r="D46">
            <v>4.75</v>
          </cell>
          <cell r="E46">
            <v>5.15</v>
          </cell>
          <cell r="F46">
            <v>5.6</v>
          </cell>
          <cell r="G46">
            <v>5.45</v>
          </cell>
          <cell r="H46">
            <v>5.45</v>
          </cell>
          <cell r="I46">
            <v>5.35</v>
          </cell>
          <cell r="J46">
            <v>5.15</v>
          </cell>
        </row>
        <row r="47">
          <cell r="A47" t="str">
            <v>с учетом капитализации</v>
          </cell>
          <cell r="B47">
            <v>700000</v>
          </cell>
          <cell r="C47">
            <v>0</v>
          </cell>
          <cell r="D47">
            <v>4.75</v>
          </cell>
          <cell r="E47">
            <v>5.16</v>
          </cell>
          <cell r="F47">
            <v>5.63</v>
          </cell>
          <cell r="G47">
            <v>5.51</v>
          </cell>
          <cell r="H47">
            <v>5.59</v>
          </cell>
          <cell r="I47">
            <v>5.63</v>
          </cell>
          <cell r="J47">
            <v>5.56</v>
          </cell>
        </row>
        <row r="48">
          <cell r="A48" t="str">
            <v>от 2 000 000</v>
          </cell>
          <cell r="B48">
            <v>2000000</v>
          </cell>
          <cell r="C48">
            <v>0</v>
          </cell>
          <cell r="D48">
            <v>4.75</v>
          </cell>
          <cell r="E48">
            <v>5.15</v>
          </cell>
          <cell r="F48">
            <v>5.6</v>
          </cell>
          <cell r="G48">
            <v>5.45</v>
          </cell>
          <cell r="H48">
            <v>5.45</v>
          </cell>
          <cell r="I48">
            <v>5.35</v>
          </cell>
          <cell r="J48">
            <v>5.15</v>
          </cell>
        </row>
        <row r="49">
          <cell r="A49" t="str">
            <v>с учетом капитализации</v>
          </cell>
          <cell r="B49">
            <v>2000000</v>
          </cell>
          <cell r="C49">
            <v>0</v>
          </cell>
          <cell r="D49">
            <v>4.75</v>
          </cell>
          <cell r="E49">
            <v>5.16</v>
          </cell>
          <cell r="F49">
            <v>5.63</v>
          </cell>
          <cell r="G49">
            <v>5.51</v>
          </cell>
          <cell r="H49">
            <v>5.59</v>
          </cell>
          <cell r="I49">
            <v>5.63</v>
          </cell>
          <cell r="J49">
            <v>5.56</v>
          </cell>
        </row>
        <row r="56">
          <cell r="A56" t="str">
            <v>выбор столбца</v>
          </cell>
          <cell r="D56">
            <v>0</v>
          </cell>
          <cell r="E56">
            <v>0</v>
          </cell>
          <cell r="F56">
            <v>0</v>
          </cell>
          <cell r="G56">
            <v>0</v>
          </cell>
          <cell r="H56">
            <v>0</v>
          </cell>
          <cell r="I56">
            <v>0</v>
          </cell>
          <cell r="J56">
            <v>0</v>
          </cell>
        </row>
        <row r="57">
          <cell r="A57" t="str">
            <v>Срок и сумма вклада*</v>
          </cell>
          <cell r="C57" t="str">
            <v>выбор строки</v>
          </cell>
          <cell r="D57" t="str">
            <v>1-2 мес.</v>
          </cell>
          <cell r="E57" t="str">
            <v>2-3 мес.</v>
          </cell>
          <cell r="F57" t="str">
            <v>3-6 мес.</v>
          </cell>
          <cell r="G57" t="str">
            <v>6-12 мес.</v>
          </cell>
          <cell r="H57" t="str">
            <v>1-2 года</v>
          </cell>
          <cell r="I57" t="str">
            <v>2-3 года</v>
          </cell>
          <cell r="J57" t="str">
            <v>3 года</v>
          </cell>
        </row>
        <row r="58">
          <cell r="A58" t="str">
            <v>от 100</v>
          </cell>
          <cell r="B58">
            <v>1000</v>
          </cell>
          <cell r="C58">
            <v>0</v>
          </cell>
          <cell r="D58">
            <v>0.01</v>
          </cell>
          <cell r="E58">
            <v>0.01</v>
          </cell>
          <cell r="F58">
            <v>0.01</v>
          </cell>
          <cell r="G58">
            <v>0.3</v>
          </cell>
          <cell r="H58">
            <v>0.7</v>
          </cell>
          <cell r="I58">
            <v>0.8</v>
          </cell>
          <cell r="J58">
            <v>0.95</v>
          </cell>
        </row>
        <row r="59">
          <cell r="A59" t="str">
            <v>с учетом капитализации</v>
          </cell>
          <cell r="B59">
            <v>1000</v>
          </cell>
          <cell r="C59">
            <v>0</v>
          </cell>
          <cell r="D59">
            <v>0.01</v>
          </cell>
          <cell r="E59">
            <v>0.01</v>
          </cell>
          <cell r="F59">
            <v>0.01</v>
          </cell>
          <cell r="G59">
            <v>0.3</v>
          </cell>
          <cell r="H59">
            <v>0.7</v>
          </cell>
          <cell r="I59">
            <v>0.81</v>
          </cell>
          <cell r="J59">
            <v>0.96</v>
          </cell>
        </row>
        <row r="60">
          <cell r="A60" t="str">
            <v>от 3 000</v>
          </cell>
          <cell r="B60">
            <v>3000</v>
          </cell>
          <cell r="C60">
            <v>0</v>
          </cell>
          <cell r="D60">
            <v>0.01</v>
          </cell>
          <cell r="E60">
            <v>0.01</v>
          </cell>
          <cell r="F60">
            <v>0.05</v>
          </cell>
          <cell r="G60">
            <v>0.4</v>
          </cell>
          <cell r="H60">
            <v>0.8</v>
          </cell>
          <cell r="I60">
            <v>0.9</v>
          </cell>
          <cell r="J60">
            <v>1.05</v>
          </cell>
        </row>
        <row r="61">
          <cell r="A61" t="str">
            <v>с учетом капитализации</v>
          </cell>
          <cell r="B61">
            <v>3000</v>
          </cell>
          <cell r="C61">
            <v>0</v>
          </cell>
          <cell r="D61">
            <v>0.01</v>
          </cell>
          <cell r="E61">
            <v>0.01</v>
          </cell>
          <cell r="F61">
            <v>0.05</v>
          </cell>
          <cell r="G61">
            <v>0.4</v>
          </cell>
          <cell r="H61">
            <v>0.8</v>
          </cell>
          <cell r="I61">
            <v>0.91</v>
          </cell>
          <cell r="J61">
            <v>1.07</v>
          </cell>
        </row>
        <row r="62">
          <cell r="A62" t="str">
            <v>от 10 000</v>
          </cell>
          <cell r="B62">
            <v>10000</v>
          </cell>
          <cell r="C62">
            <v>0</v>
          </cell>
          <cell r="D62">
            <v>0.01</v>
          </cell>
          <cell r="E62">
            <v>0.01</v>
          </cell>
          <cell r="F62">
            <v>0.15</v>
          </cell>
          <cell r="G62">
            <v>0.5</v>
          </cell>
          <cell r="H62">
            <v>0.9</v>
          </cell>
          <cell r="I62">
            <v>1</v>
          </cell>
          <cell r="J62">
            <v>1.1499999999999999</v>
          </cell>
        </row>
        <row r="63">
          <cell r="A63" t="str">
            <v>с учетом капитализации</v>
          </cell>
          <cell r="B63">
            <v>10000</v>
          </cell>
          <cell r="C63">
            <v>0</v>
          </cell>
          <cell r="D63">
            <v>0.01</v>
          </cell>
          <cell r="E63">
            <v>0.01</v>
          </cell>
          <cell r="F63">
            <v>0.15</v>
          </cell>
          <cell r="G63">
            <v>0.5</v>
          </cell>
          <cell r="H63">
            <v>0.9</v>
          </cell>
          <cell r="I63">
            <v>1.01</v>
          </cell>
          <cell r="J63">
            <v>1.17</v>
          </cell>
        </row>
        <row r="64">
          <cell r="A64" t="str">
            <v>от 20 000</v>
          </cell>
          <cell r="B64">
            <v>20000</v>
          </cell>
          <cell r="C64">
            <v>0</v>
          </cell>
          <cell r="D64">
            <v>0.01</v>
          </cell>
          <cell r="E64">
            <v>0.01</v>
          </cell>
          <cell r="F64">
            <v>0.25</v>
          </cell>
          <cell r="G64">
            <v>0.6</v>
          </cell>
          <cell r="H64">
            <v>1</v>
          </cell>
          <cell r="I64">
            <v>1.1000000000000001</v>
          </cell>
          <cell r="J64">
            <v>1.25</v>
          </cell>
        </row>
        <row r="65">
          <cell r="A65" t="str">
            <v>с учетом капитализации</v>
          </cell>
          <cell r="B65">
            <v>20000</v>
          </cell>
          <cell r="C65">
            <v>0</v>
          </cell>
          <cell r="D65">
            <v>0.01</v>
          </cell>
          <cell r="E65">
            <v>0.01</v>
          </cell>
          <cell r="F65">
            <v>0.25</v>
          </cell>
          <cell r="G65">
            <v>0.6</v>
          </cell>
          <cell r="H65">
            <v>1</v>
          </cell>
          <cell r="I65">
            <v>1.1100000000000001</v>
          </cell>
          <cell r="J65">
            <v>1.27</v>
          </cell>
        </row>
        <row r="66">
          <cell r="A66" t="str">
            <v>от 100 000</v>
          </cell>
          <cell r="B66">
            <v>100000</v>
          </cell>
          <cell r="C66">
            <v>0</v>
          </cell>
          <cell r="D66">
            <v>0.01</v>
          </cell>
          <cell r="E66">
            <v>0.01</v>
          </cell>
          <cell r="F66">
            <v>0.25</v>
          </cell>
          <cell r="G66">
            <v>0.6</v>
          </cell>
          <cell r="H66">
            <v>1</v>
          </cell>
          <cell r="I66">
            <v>1.1000000000000001</v>
          </cell>
          <cell r="J66">
            <v>1.25</v>
          </cell>
        </row>
        <row r="67">
          <cell r="A67" t="str">
            <v>с учетом капитализации</v>
          </cell>
          <cell r="B67">
            <v>100000</v>
          </cell>
          <cell r="C67">
            <v>0</v>
          </cell>
          <cell r="D67">
            <v>0.01</v>
          </cell>
          <cell r="E67">
            <v>0.01</v>
          </cell>
          <cell r="F67">
            <v>0.25</v>
          </cell>
          <cell r="G67">
            <v>0.6</v>
          </cell>
          <cell r="H67">
            <v>1</v>
          </cell>
          <cell r="I67">
            <v>1.1100000000000001</v>
          </cell>
          <cell r="J67">
            <v>1.27</v>
          </cell>
        </row>
      </sheetData>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abSelected="1" zoomScale="85" zoomScaleNormal="85" workbookViewId="0"/>
  </sheetViews>
  <sheetFormatPr defaultColWidth="11.42578125" defaultRowHeight="15" x14ac:dyDescent="0.25"/>
  <cols>
    <col min="1" max="1" width="20" style="1" customWidth="1"/>
    <col min="2" max="5" width="11.42578125" style="1"/>
    <col min="6" max="6" width="19.140625" style="1" customWidth="1"/>
    <col min="7" max="7" width="15.28515625" style="1" hidden="1" customWidth="1"/>
    <col min="8" max="16384" width="11.42578125" style="1"/>
  </cols>
  <sheetData>
    <row r="1" spans="1:16" x14ac:dyDescent="0.25">
      <c r="A1" s="2" t="s">
        <v>0</v>
      </c>
      <c r="B1" s="3" t="s">
        <v>22</v>
      </c>
    </row>
    <row r="2" spans="1:16" ht="15.75" thickBot="1" x14ac:dyDescent="0.3">
      <c r="A2" s="5" t="s">
        <v>1</v>
      </c>
    </row>
    <row r="3" spans="1:16" ht="19.5" thickBot="1" x14ac:dyDescent="0.35">
      <c r="A3" s="45" t="s">
        <v>2</v>
      </c>
      <c r="B3" s="46"/>
      <c r="C3" s="46"/>
      <c r="D3" s="46"/>
      <c r="E3" s="46"/>
      <c r="F3" s="46"/>
      <c r="G3" s="46"/>
      <c r="H3" s="46"/>
      <c r="I3" s="46"/>
      <c r="J3" s="46"/>
      <c r="K3" s="46"/>
      <c r="L3" s="46"/>
      <c r="M3" s="46"/>
      <c r="N3" s="46"/>
      <c r="O3" s="46"/>
      <c r="P3" s="47"/>
    </row>
    <row r="4" spans="1:16" ht="15.75" thickBot="1" x14ac:dyDescent="0.3"/>
    <row r="5" spans="1:16" x14ac:dyDescent="0.25">
      <c r="A5" s="48" t="s">
        <v>3</v>
      </c>
      <c r="B5" s="50" t="s">
        <v>4</v>
      </c>
      <c r="C5" s="51"/>
    </row>
    <row r="6" spans="1:16" ht="15.75" thickBot="1" x14ac:dyDescent="0.3">
      <c r="A6" s="49"/>
      <c r="B6" s="6" t="s">
        <v>5</v>
      </c>
      <c r="C6" s="7" t="s">
        <v>6</v>
      </c>
    </row>
    <row r="7" spans="1:16" x14ac:dyDescent="0.25">
      <c r="A7" s="8" t="s">
        <v>7</v>
      </c>
      <c r="B7" s="9">
        <v>14000</v>
      </c>
      <c r="C7" s="10">
        <v>5000</v>
      </c>
    </row>
    <row r="8" spans="1:16" ht="30" x14ac:dyDescent="0.25">
      <c r="A8" s="11" t="s">
        <v>8</v>
      </c>
      <c r="B8" s="12">
        <v>6000</v>
      </c>
      <c r="C8" s="13">
        <v>2000</v>
      </c>
    </row>
    <row r="9" spans="1:16" ht="45.75" thickBot="1" x14ac:dyDescent="0.3">
      <c r="A9" s="14" t="s">
        <v>9</v>
      </c>
      <c r="B9" s="15">
        <v>1600</v>
      </c>
      <c r="C9" s="16">
        <v>400</v>
      </c>
    </row>
    <row r="10" spans="1:16" ht="55.5" customHeight="1" x14ac:dyDescent="0.25">
      <c r="A10" s="52" t="s">
        <v>10</v>
      </c>
      <c r="B10" s="53"/>
      <c r="C10" s="53"/>
      <c r="D10" s="53"/>
      <c r="E10" s="53"/>
      <c r="F10" s="53"/>
      <c r="G10" s="53"/>
      <c r="H10" s="53"/>
      <c r="I10" s="53"/>
      <c r="J10" s="53"/>
      <c r="K10" s="53"/>
      <c r="L10" s="53"/>
      <c r="M10" s="53"/>
      <c r="N10" s="53"/>
      <c r="O10" s="53"/>
      <c r="P10" s="53"/>
    </row>
    <row r="11" spans="1:16" ht="36" customHeight="1" x14ac:dyDescent="0.25">
      <c r="A11" s="52" t="s">
        <v>11</v>
      </c>
      <c r="B11" s="53"/>
      <c r="C11" s="53"/>
      <c r="D11" s="53"/>
      <c r="E11" s="53"/>
      <c r="F11" s="53"/>
      <c r="G11" s="53"/>
      <c r="H11" s="53"/>
      <c r="I11" s="53"/>
      <c r="J11" s="53"/>
      <c r="K11" s="53"/>
      <c r="L11" s="53"/>
      <c r="M11" s="53"/>
      <c r="N11" s="53"/>
      <c r="O11" s="53"/>
      <c r="P11" s="53"/>
    </row>
    <row r="12" spans="1:16" ht="15.75" thickBot="1" x14ac:dyDescent="0.3"/>
    <row r="13" spans="1:16" ht="15.75" thickBot="1" x14ac:dyDescent="0.3">
      <c r="B13" s="17" t="s">
        <v>12</v>
      </c>
      <c r="C13" s="18"/>
      <c r="D13" s="18"/>
      <c r="E13" s="19"/>
      <c r="F13" s="20" t="s">
        <v>13</v>
      </c>
      <c r="G13" s="21"/>
    </row>
    <row r="14" spans="1:16" ht="27.75" customHeight="1" x14ac:dyDescent="0.25">
      <c r="A14" s="37" t="s">
        <v>14</v>
      </c>
      <c r="B14" s="39" t="s">
        <v>5</v>
      </c>
      <c r="C14" s="40"/>
      <c r="D14" s="41" t="s">
        <v>6</v>
      </c>
      <c r="E14" s="42"/>
      <c r="F14" s="43" t="s">
        <v>15</v>
      </c>
      <c r="G14" s="43" t="s">
        <v>16</v>
      </c>
    </row>
    <row r="15" spans="1:16" ht="60.75" thickBot="1" x14ac:dyDescent="0.3">
      <c r="A15" s="38"/>
      <c r="B15" s="22" t="s">
        <v>17</v>
      </c>
      <c r="C15" s="22" t="s">
        <v>18</v>
      </c>
      <c r="D15" s="22" t="s">
        <v>17</v>
      </c>
      <c r="E15" s="22" t="s">
        <v>18</v>
      </c>
      <c r="F15" s="44"/>
      <c r="G15" s="44"/>
    </row>
    <row r="16" spans="1:16" x14ac:dyDescent="0.25">
      <c r="A16" s="23">
        <v>5000</v>
      </c>
      <c r="B16" s="24"/>
      <c r="C16" s="24"/>
      <c r="D16" s="24"/>
      <c r="E16" s="24"/>
      <c r="F16" s="25"/>
      <c r="G16" s="1">
        <f>IF(F16='Лаз_или_струйный(решение)'!F16,1,0)</f>
        <v>0</v>
      </c>
    </row>
    <row r="17" spans="1:7" x14ac:dyDescent="0.25">
      <c r="A17" s="26">
        <v>5500</v>
      </c>
      <c r="B17" s="27"/>
      <c r="C17" s="27"/>
      <c r="D17" s="27"/>
      <c r="E17" s="27"/>
      <c r="F17" s="28"/>
      <c r="G17" s="1">
        <f>IF(F17='Лаз_или_струйный(решение)'!F17,1,0)</f>
        <v>0</v>
      </c>
    </row>
    <row r="18" spans="1:7" x14ac:dyDescent="0.25">
      <c r="A18" s="26">
        <v>6000</v>
      </c>
      <c r="B18" s="27"/>
      <c r="C18" s="27"/>
      <c r="D18" s="27"/>
      <c r="E18" s="27"/>
      <c r="F18" s="28"/>
      <c r="G18" s="1">
        <f>IF(F18='Лаз_или_струйный(решение)'!F18,1,0)</f>
        <v>0</v>
      </c>
    </row>
    <row r="19" spans="1:7" x14ac:dyDescent="0.25">
      <c r="A19" s="26">
        <v>6500</v>
      </c>
      <c r="B19" s="27"/>
      <c r="C19" s="27"/>
      <c r="D19" s="27"/>
      <c r="E19" s="27"/>
      <c r="F19" s="28"/>
      <c r="G19" s="1">
        <f>IF(F19='Лаз_или_струйный(решение)'!F19,1,0)</f>
        <v>0</v>
      </c>
    </row>
    <row r="20" spans="1:7" x14ac:dyDescent="0.25">
      <c r="A20" s="26">
        <v>7000</v>
      </c>
      <c r="B20" s="27"/>
      <c r="C20" s="27"/>
      <c r="D20" s="27"/>
      <c r="E20" s="27"/>
      <c r="F20" s="28"/>
      <c r="G20" s="1">
        <f>IF(F20='Лаз_или_струйный(решение)'!F20,1,0)</f>
        <v>0</v>
      </c>
    </row>
    <row r="21" spans="1:7" x14ac:dyDescent="0.25">
      <c r="A21" s="29">
        <v>7500</v>
      </c>
      <c r="B21" s="27"/>
      <c r="C21" s="27"/>
      <c r="D21" s="27"/>
      <c r="E21" s="27"/>
      <c r="F21" s="28"/>
      <c r="G21" s="1">
        <f>IF(F21='Лаз_или_струйный(решение)'!F21,1,0)</f>
        <v>0</v>
      </c>
    </row>
    <row r="22" spans="1:7" x14ac:dyDescent="0.25">
      <c r="A22" s="29">
        <v>8000</v>
      </c>
      <c r="B22" s="27"/>
      <c r="C22" s="27"/>
      <c r="D22" s="27"/>
      <c r="E22" s="27"/>
      <c r="F22" s="28"/>
      <c r="G22" s="1">
        <f>IF(F22='Лаз_или_струйный(решение)'!F22,1,0)</f>
        <v>0</v>
      </c>
    </row>
    <row r="23" spans="1:7" x14ac:dyDescent="0.25">
      <c r="A23" s="29">
        <v>8500</v>
      </c>
      <c r="B23" s="27"/>
      <c r="C23" s="27"/>
      <c r="D23" s="27"/>
      <c r="E23" s="27"/>
      <c r="F23" s="28"/>
      <c r="G23" s="1">
        <f>IF(F23='Лаз_или_струйный(решение)'!F23,1,0)</f>
        <v>0</v>
      </c>
    </row>
    <row r="24" spans="1:7" x14ac:dyDescent="0.25">
      <c r="A24" s="29">
        <v>9000</v>
      </c>
      <c r="B24" s="27"/>
      <c r="C24" s="27"/>
      <c r="D24" s="27"/>
      <c r="E24" s="27"/>
      <c r="F24" s="28"/>
      <c r="G24" s="1">
        <f>IF(F24='Лаз_или_струйный(решение)'!F24,1,0)</f>
        <v>0</v>
      </c>
    </row>
    <row r="25" spans="1:7" x14ac:dyDescent="0.25">
      <c r="A25" s="29">
        <v>9500</v>
      </c>
      <c r="B25" s="27"/>
      <c r="C25" s="27"/>
      <c r="D25" s="27"/>
      <c r="E25" s="27"/>
      <c r="F25" s="28"/>
      <c r="G25" s="1">
        <f>IF(F25='Лаз_или_струйный(решение)'!F25,1,0)</f>
        <v>0</v>
      </c>
    </row>
    <row r="26" spans="1:7" x14ac:dyDescent="0.25">
      <c r="A26" s="29">
        <v>10000</v>
      </c>
      <c r="B26" s="27"/>
      <c r="C26" s="27"/>
      <c r="D26" s="27"/>
      <c r="E26" s="27"/>
      <c r="F26" s="28"/>
      <c r="G26" s="1">
        <f>IF(F26='Лаз_или_струйный(решение)'!F26,1,0)</f>
        <v>0</v>
      </c>
    </row>
    <row r="27" spans="1:7" x14ac:dyDescent="0.25">
      <c r="A27" s="29">
        <v>10500</v>
      </c>
      <c r="B27" s="27"/>
      <c r="C27" s="27"/>
      <c r="D27" s="27"/>
      <c r="E27" s="27"/>
      <c r="F27" s="28"/>
      <c r="G27" s="1">
        <f>IF(F27='Лаз_или_струйный(решение)'!F27,1,0)</f>
        <v>0</v>
      </c>
    </row>
    <row r="28" spans="1:7" x14ac:dyDescent="0.25">
      <c r="A28" s="26">
        <v>11000</v>
      </c>
      <c r="B28" s="27"/>
      <c r="C28" s="27"/>
      <c r="D28" s="27"/>
      <c r="E28" s="27"/>
      <c r="F28" s="28"/>
      <c r="G28" s="1">
        <f>IF(F28='Лаз_или_струйный(решение)'!F28,1,0)</f>
        <v>0</v>
      </c>
    </row>
    <row r="29" spans="1:7" x14ac:dyDescent="0.25">
      <c r="A29" s="26">
        <v>11500</v>
      </c>
      <c r="B29" s="27"/>
      <c r="C29" s="27"/>
      <c r="D29" s="27"/>
      <c r="E29" s="27"/>
      <c r="F29" s="28"/>
      <c r="G29" s="1">
        <f>IF(F29='Лаз_или_струйный(решение)'!F29,1,0)</f>
        <v>0</v>
      </c>
    </row>
    <row r="30" spans="1:7" x14ac:dyDescent="0.25">
      <c r="A30" s="26">
        <v>12000</v>
      </c>
      <c r="B30" s="27"/>
      <c r="C30" s="27"/>
      <c r="D30" s="27"/>
      <c r="E30" s="27"/>
      <c r="F30" s="28"/>
      <c r="G30" s="1">
        <f>IF(F30='Лаз_или_струйный(решение)'!F30,1,0)</f>
        <v>0</v>
      </c>
    </row>
    <row r="31" spans="1:7" x14ac:dyDescent="0.25">
      <c r="A31" s="26">
        <v>12500</v>
      </c>
      <c r="B31" s="27"/>
      <c r="C31" s="27"/>
      <c r="D31" s="27"/>
      <c r="E31" s="27"/>
      <c r="F31" s="28"/>
      <c r="G31" s="1">
        <f>IF(F31='Лаз_или_струйный(решение)'!F31,1,0)</f>
        <v>0</v>
      </c>
    </row>
    <row r="32" spans="1:7" x14ac:dyDescent="0.25">
      <c r="A32" s="26">
        <v>13000</v>
      </c>
      <c r="B32" s="27"/>
      <c r="C32" s="27"/>
      <c r="D32" s="27"/>
      <c r="E32" s="27"/>
      <c r="F32" s="28"/>
      <c r="G32" s="1">
        <f>IF(F32='Лаз_или_струйный(решение)'!F32,1,0)</f>
        <v>0</v>
      </c>
    </row>
    <row r="33" spans="1:7" x14ac:dyDescent="0.25">
      <c r="A33" s="26">
        <v>13500</v>
      </c>
      <c r="B33" s="27"/>
      <c r="C33" s="27"/>
      <c r="D33" s="27"/>
      <c r="E33" s="27"/>
      <c r="F33" s="28"/>
      <c r="G33" s="1">
        <f>IF(F33='Лаз_или_струйный(решение)'!F33,1,0)</f>
        <v>0</v>
      </c>
    </row>
    <row r="34" spans="1:7" x14ac:dyDescent="0.25">
      <c r="A34" s="26">
        <v>14000</v>
      </c>
      <c r="B34" s="27"/>
      <c r="C34" s="27"/>
      <c r="D34" s="27"/>
      <c r="E34" s="27"/>
      <c r="F34" s="28"/>
      <c r="G34" s="1">
        <f>IF(F34='Лаз_или_струйный(решение)'!F34,1,0)</f>
        <v>0</v>
      </c>
    </row>
    <row r="35" spans="1:7" x14ac:dyDescent="0.25">
      <c r="A35" s="26">
        <v>14500</v>
      </c>
      <c r="B35" s="27"/>
      <c r="C35" s="27"/>
      <c r="D35" s="27"/>
      <c r="E35" s="27"/>
      <c r="F35" s="28"/>
      <c r="G35" s="1">
        <f>IF(F35='Лаз_или_струйный(решение)'!F35,1,0)</f>
        <v>0</v>
      </c>
    </row>
    <row r="36" spans="1:7" x14ac:dyDescent="0.25">
      <c r="A36" s="26">
        <v>15000</v>
      </c>
      <c r="B36" s="27"/>
      <c r="C36" s="27"/>
      <c r="D36" s="27"/>
      <c r="E36" s="27"/>
      <c r="F36" s="28"/>
      <c r="G36" s="1">
        <f>IF(F36='Лаз_или_струйный(решение)'!F36,1,0)</f>
        <v>0</v>
      </c>
    </row>
    <row r="37" spans="1:7" x14ac:dyDescent="0.25">
      <c r="A37" s="26">
        <v>15500</v>
      </c>
      <c r="B37" s="27"/>
      <c r="C37" s="27"/>
      <c r="D37" s="27"/>
      <c r="E37" s="27"/>
      <c r="F37" s="28"/>
      <c r="G37" s="1">
        <f>IF(F37='Лаз_или_струйный(решение)'!F37,1,0)</f>
        <v>0</v>
      </c>
    </row>
    <row r="38" spans="1:7" ht="15.75" thickBot="1" x14ac:dyDescent="0.3">
      <c r="A38" s="30">
        <v>16000</v>
      </c>
      <c r="B38" s="31"/>
      <c r="C38" s="31"/>
      <c r="D38" s="31"/>
      <c r="E38" s="31"/>
      <c r="F38" s="32"/>
      <c r="G38" s="1">
        <f>IF(F38='Лаз_или_струйный(решение)'!F38,1,0)</f>
        <v>0</v>
      </c>
    </row>
  </sheetData>
  <sheetProtection algorithmName="SHA-512" hashValue="DBtU+rCbfly22PXlVnHI6iGKk+HMWHlZ0HcZRZXHBVaJh277CX4Iobw/oBt8rDbKbHNzTYJQB16C6zOuarMpBA==" saltValue="vFKVW1cBgSrXSQ+e+oVq5w==" spinCount="100000" sheet="1" objects="1" scenarios="1"/>
  <mergeCells count="10">
    <mergeCell ref="A3:P3"/>
    <mergeCell ref="A5:A6"/>
    <mergeCell ref="B5:C5"/>
    <mergeCell ref="A10:P10"/>
    <mergeCell ref="A11:P11"/>
    <mergeCell ref="A14:A15"/>
    <mergeCell ref="B14:C14"/>
    <mergeCell ref="D14:E14"/>
    <mergeCell ref="F14:F15"/>
    <mergeCell ref="G14:G15"/>
  </mergeCells>
  <conditionalFormatting sqref="F16:F38">
    <cfRule type="cellIs" dxfId="7" priority="4" operator="equal">
      <formula>$B$14</formula>
    </cfRule>
    <cfRule type="cellIs" dxfId="6" priority="5" operator="equal">
      <formula>$D$14</formula>
    </cfRule>
  </conditionalFormatting>
  <pageMargins left="0.75" right="0.75" top="1" bottom="1" header="0.5" footer="0.5"/>
  <pageSetup paperSize="9" orientation="portrait" horizontalDpi="4294967292" verticalDpi="4294967292"/>
  <drawing r:id="rId1"/>
  <extLst>
    <ext xmlns:x14="http://schemas.microsoft.com/office/spreadsheetml/2009/9/main" uri="{CCE6A557-97BC-4b89-ADB6-D9C93CAAB3DF}">
      <x14:dataValidations xmlns:xm="http://schemas.microsoft.com/office/excel/2006/main" count="1">
        <x14:dataValidation type="list" allowBlank="1" showInputMessage="1" showErrorMessage="1" error="Необходимо ввести значения: Лазерный или Струйный_x000a_">
          <x14:formula1>
            <xm:f>'Лаз_или_струйный(решение)'!$F$42:$F$43</xm:f>
          </x14:formula1>
          <xm:sqref>F16:F38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zoomScale="70" zoomScaleNormal="70" workbookViewId="0">
      <selection activeCell="E1" sqref="E1"/>
    </sheetView>
  </sheetViews>
  <sheetFormatPr defaultColWidth="11.42578125" defaultRowHeight="15" x14ac:dyDescent="0.25"/>
  <cols>
    <col min="1" max="1" width="20" style="1" customWidth="1"/>
    <col min="2" max="5" width="11.42578125" style="1"/>
    <col min="6" max="6" width="19.140625" style="1" customWidth="1"/>
    <col min="7" max="16384" width="11.42578125" style="1"/>
  </cols>
  <sheetData>
    <row r="1" spans="1:16" x14ac:dyDescent="0.25">
      <c r="A1" s="2" t="s">
        <v>0</v>
      </c>
      <c r="B1" s="3" t="s">
        <v>22</v>
      </c>
      <c r="C1" s="4" t="str">
        <f>IF(AND('Лаз_или_струйный(решение)'!B40="верно",'Лаз_или_струйный(решение)'!C40="верно",'Лаз_или_струйный(решение)'!D40="верно",'Лаз_или_струйный(решение)'!E40="верно",'Лаз_или_струйный(решение)'!F40="верно"),"решена","не решена")</f>
        <v>не решена</v>
      </c>
      <c r="D1" s="34" t="str">
        <f>IF(AND(B40="верно",C40="верно",D40="верно",'Лаз_или_струйный(решение)'!E40="верно"),"верно","не верно")</f>
        <v>не верно</v>
      </c>
      <c r="E1" s="34" t="str">
        <f>IF(F40="верно","верно","не верно")</f>
        <v>не верно</v>
      </c>
    </row>
    <row r="2" spans="1:16" ht="15.75" thickBot="1" x14ac:dyDescent="0.3">
      <c r="A2" s="5" t="s">
        <v>1</v>
      </c>
    </row>
    <row r="3" spans="1:16" ht="19.5" thickBot="1" x14ac:dyDescent="0.35">
      <c r="A3" s="45" t="s">
        <v>2</v>
      </c>
      <c r="B3" s="46"/>
      <c r="C3" s="46"/>
      <c r="D3" s="46"/>
      <c r="E3" s="46"/>
      <c r="F3" s="46"/>
      <c r="G3" s="46"/>
      <c r="H3" s="46"/>
      <c r="I3" s="46"/>
      <c r="J3" s="46"/>
      <c r="K3" s="46"/>
      <c r="L3" s="46"/>
      <c r="M3" s="46"/>
      <c r="N3" s="46"/>
      <c r="O3" s="46"/>
      <c r="P3" s="47"/>
    </row>
    <row r="4" spans="1:16" ht="15.75" thickBot="1" x14ac:dyDescent="0.3"/>
    <row r="5" spans="1:16" x14ac:dyDescent="0.25">
      <c r="A5" s="48" t="s">
        <v>3</v>
      </c>
      <c r="B5" s="50" t="s">
        <v>4</v>
      </c>
      <c r="C5" s="51"/>
    </row>
    <row r="6" spans="1:16" ht="15.75" thickBot="1" x14ac:dyDescent="0.3">
      <c r="A6" s="49"/>
      <c r="B6" s="6" t="s">
        <v>5</v>
      </c>
      <c r="C6" s="7" t="s">
        <v>6</v>
      </c>
    </row>
    <row r="7" spans="1:16" x14ac:dyDescent="0.25">
      <c r="A7" s="8" t="s">
        <v>7</v>
      </c>
      <c r="B7" s="9">
        <v>14000</v>
      </c>
      <c r="C7" s="10">
        <v>5000</v>
      </c>
    </row>
    <row r="8" spans="1:16" ht="30" x14ac:dyDescent="0.25">
      <c r="A8" s="11" t="s">
        <v>8</v>
      </c>
      <c r="B8" s="12">
        <v>6000</v>
      </c>
      <c r="C8" s="13">
        <v>2000</v>
      </c>
    </row>
    <row r="9" spans="1:16" ht="45.75" thickBot="1" x14ac:dyDescent="0.3">
      <c r="A9" s="14" t="s">
        <v>9</v>
      </c>
      <c r="B9" s="15">
        <v>1600</v>
      </c>
      <c r="C9" s="16">
        <v>400</v>
      </c>
    </row>
    <row r="10" spans="1:16" ht="55.5" customHeight="1" x14ac:dyDescent="0.25">
      <c r="A10" s="52" t="s">
        <v>10</v>
      </c>
      <c r="B10" s="53"/>
      <c r="C10" s="53"/>
      <c r="D10" s="53"/>
      <c r="E10" s="53"/>
      <c r="F10" s="53"/>
      <c r="G10" s="53"/>
      <c r="H10" s="53"/>
      <c r="I10" s="53"/>
      <c r="J10" s="53"/>
      <c r="K10" s="53"/>
      <c r="L10" s="53"/>
      <c r="M10" s="53"/>
      <c r="N10" s="53"/>
      <c r="O10" s="53"/>
      <c r="P10" s="53"/>
    </row>
    <row r="11" spans="1:16" ht="36" customHeight="1" x14ac:dyDescent="0.25">
      <c r="A11" s="52" t="s">
        <v>11</v>
      </c>
      <c r="B11" s="53"/>
      <c r="C11" s="53"/>
      <c r="D11" s="53"/>
      <c r="E11" s="53"/>
      <c r="F11" s="53"/>
      <c r="G11" s="53"/>
      <c r="H11" s="53"/>
      <c r="I11" s="53"/>
      <c r="J11" s="53"/>
      <c r="K11" s="53"/>
      <c r="L11" s="53"/>
      <c r="M11" s="53"/>
      <c r="N11" s="53"/>
      <c r="O11" s="53"/>
      <c r="P11" s="53"/>
    </row>
    <row r="12" spans="1:16" ht="15.75" thickBot="1" x14ac:dyDescent="0.3"/>
    <row r="13" spans="1:16" ht="15.75" thickBot="1" x14ac:dyDescent="0.3">
      <c r="B13" s="17" t="s">
        <v>12</v>
      </c>
      <c r="C13" s="18"/>
      <c r="D13" s="18"/>
      <c r="E13" s="19"/>
      <c r="F13" s="35" t="s">
        <v>13</v>
      </c>
    </row>
    <row r="14" spans="1:16" ht="27.75" customHeight="1" x14ac:dyDescent="0.25">
      <c r="A14" s="37" t="s">
        <v>14</v>
      </c>
      <c r="B14" s="39" t="s">
        <v>5</v>
      </c>
      <c r="C14" s="40"/>
      <c r="D14" s="41" t="s">
        <v>6</v>
      </c>
      <c r="E14" s="42"/>
      <c r="F14" s="43" t="s">
        <v>15</v>
      </c>
    </row>
    <row r="15" spans="1:16" ht="60.75" thickBot="1" x14ac:dyDescent="0.3">
      <c r="A15" s="38"/>
      <c r="B15" s="22" t="s">
        <v>17</v>
      </c>
      <c r="C15" s="22" t="s">
        <v>18</v>
      </c>
      <c r="D15" s="22" t="s">
        <v>17</v>
      </c>
      <c r="E15" s="22" t="s">
        <v>18</v>
      </c>
      <c r="F15" s="44"/>
    </row>
    <row r="16" spans="1:16" x14ac:dyDescent="0.25">
      <c r="A16" s="23">
        <v>5000</v>
      </c>
      <c r="B16" s="24">
        <f>ROUNDUP(A16/$B$9,0)</f>
        <v>4</v>
      </c>
      <c r="C16" s="24">
        <f>$B$7+$B$8*B16</f>
        <v>38000</v>
      </c>
      <c r="D16" s="24">
        <f>ROUNDUP(A16/$C$9,0)</f>
        <v>13</v>
      </c>
      <c r="E16" s="24">
        <f>$C$7+$C$8*D16</f>
        <v>31000</v>
      </c>
      <c r="F16" s="25" t="str">
        <f t="shared" ref="F16:F38" si="0">IF(C16&gt;E16,$D$14,$B$14)</f>
        <v>Струйный</v>
      </c>
    </row>
    <row r="17" spans="1:6" x14ac:dyDescent="0.25">
      <c r="A17" s="26">
        <v>5500</v>
      </c>
      <c r="B17" s="27">
        <f t="shared" ref="B17:B38" si="1">ROUNDUP(A17/$B$9,0)</f>
        <v>4</v>
      </c>
      <c r="C17" s="27">
        <f t="shared" ref="C17:C37" si="2">$B$7+$B$8*B17</f>
        <v>38000</v>
      </c>
      <c r="D17" s="27">
        <f t="shared" ref="D17:D37" si="3">ROUNDUP(A17/$C$9,0)</f>
        <v>14</v>
      </c>
      <c r="E17" s="27">
        <f t="shared" ref="E17:E38" si="4">$C$7+$C$8*D17</f>
        <v>33000</v>
      </c>
      <c r="F17" s="28" t="str">
        <f t="shared" si="0"/>
        <v>Струйный</v>
      </c>
    </row>
    <row r="18" spans="1:6" x14ac:dyDescent="0.25">
      <c r="A18" s="26">
        <v>6000</v>
      </c>
      <c r="B18" s="27">
        <f t="shared" si="1"/>
        <v>4</v>
      </c>
      <c r="C18" s="27">
        <f t="shared" si="2"/>
        <v>38000</v>
      </c>
      <c r="D18" s="27">
        <f t="shared" si="3"/>
        <v>15</v>
      </c>
      <c r="E18" s="27">
        <f t="shared" si="4"/>
        <v>35000</v>
      </c>
      <c r="F18" s="28" t="str">
        <f t="shared" si="0"/>
        <v>Струйный</v>
      </c>
    </row>
    <row r="19" spans="1:6" x14ac:dyDescent="0.25">
      <c r="A19" s="26">
        <v>6500</v>
      </c>
      <c r="B19" s="27">
        <f t="shared" si="1"/>
        <v>5</v>
      </c>
      <c r="C19" s="27">
        <f t="shared" si="2"/>
        <v>44000</v>
      </c>
      <c r="D19" s="27">
        <f t="shared" si="3"/>
        <v>17</v>
      </c>
      <c r="E19" s="27">
        <f t="shared" si="4"/>
        <v>39000</v>
      </c>
      <c r="F19" s="28" t="str">
        <f t="shared" si="0"/>
        <v>Струйный</v>
      </c>
    </row>
    <row r="20" spans="1:6" x14ac:dyDescent="0.25">
      <c r="A20" s="26">
        <v>7000</v>
      </c>
      <c r="B20" s="27">
        <f t="shared" si="1"/>
        <v>5</v>
      </c>
      <c r="C20" s="27">
        <f t="shared" si="2"/>
        <v>44000</v>
      </c>
      <c r="D20" s="27">
        <f t="shared" si="3"/>
        <v>18</v>
      </c>
      <c r="E20" s="27">
        <f t="shared" si="4"/>
        <v>41000</v>
      </c>
      <c r="F20" s="28" t="str">
        <f t="shared" si="0"/>
        <v>Струйный</v>
      </c>
    </row>
    <row r="21" spans="1:6" x14ac:dyDescent="0.25">
      <c r="A21" s="29">
        <v>7500</v>
      </c>
      <c r="B21" s="27">
        <f t="shared" si="1"/>
        <v>5</v>
      </c>
      <c r="C21" s="27">
        <f t="shared" si="2"/>
        <v>44000</v>
      </c>
      <c r="D21" s="27">
        <f t="shared" si="3"/>
        <v>19</v>
      </c>
      <c r="E21" s="27">
        <f t="shared" si="4"/>
        <v>43000</v>
      </c>
      <c r="F21" s="28" t="str">
        <f t="shared" si="0"/>
        <v>Струйный</v>
      </c>
    </row>
    <row r="22" spans="1:6" x14ac:dyDescent="0.25">
      <c r="A22" s="29">
        <v>8000</v>
      </c>
      <c r="B22" s="27">
        <f t="shared" si="1"/>
        <v>5</v>
      </c>
      <c r="C22" s="27">
        <f t="shared" si="2"/>
        <v>44000</v>
      </c>
      <c r="D22" s="27">
        <f t="shared" si="3"/>
        <v>20</v>
      </c>
      <c r="E22" s="27">
        <f t="shared" si="4"/>
        <v>45000</v>
      </c>
      <c r="F22" s="28" t="str">
        <f t="shared" si="0"/>
        <v>Лазерный</v>
      </c>
    </row>
    <row r="23" spans="1:6" x14ac:dyDescent="0.25">
      <c r="A23" s="29">
        <v>8500</v>
      </c>
      <c r="B23" s="27">
        <f t="shared" si="1"/>
        <v>6</v>
      </c>
      <c r="C23" s="27">
        <f t="shared" si="2"/>
        <v>50000</v>
      </c>
      <c r="D23" s="27">
        <f t="shared" si="3"/>
        <v>22</v>
      </c>
      <c r="E23" s="27">
        <f t="shared" si="4"/>
        <v>49000</v>
      </c>
      <c r="F23" s="28" t="str">
        <f t="shared" si="0"/>
        <v>Струйный</v>
      </c>
    </row>
    <row r="24" spans="1:6" x14ac:dyDescent="0.25">
      <c r="A24" s="29">
        <v>9000</v>
      </c>
      <c r="B24" s="27">
        <f t="shared" si="1"/>
        <v>6</v>
      </c>
      <c r="C24" s="27">
        <f t="shared" si="2"/>
        <v>50000</v>
      </c>
      <c r="D24" s="27">
        <f t="shared" si="3"/>
        <v>23</v>
      </c>
      <c r="E24" s="27">
        <f t="shared" si="4"/>
        <v>51000</v>
      </c>
      <c r="F24" s="28" t="str">
        <f t="shared" si="0"/>
        <v>Лазерный</v>
      </c>
    </row>
    <row r="25" spans="1:6" x14ac:dyDescent="0.25">
      <c r="A25" s="29">
        <v>9500</v>
      </c>
      <c r="B25" s="27">
        <f t="shared" si="1"/>
        <v>6</v>
      </c>
      <c r="C25" s="27">
        <f t="shared" si="2"/>
        <v>50000</v>
      </c>
      <c r="D25" s="27">
        <f t="shared" si="3"/>
        <v>24</v>
      </c>
      <c r="E25" s="27">
        <f t="shared" si="4"/>
        <v>53000</v>
      </c>
      <c r="F25" s="28" t="str">
        <f t="shared" si="0"/>
        <v>Лазерный</v>
      </c>
    </row>
    <row r="26" spans="1:6" x14ac:dyDescent="0.25">
      <c r="A26" s="29">
        <v>10000</v>
      </c>
      <c r="B26" s="27">
        <f t="shared" si="1"/>
        <v>7</v>
      </c>
      <c r="C26" s="27">
        <f t="shared" si="2"/>
        <v>56000</v>
      </c>
      <c r="D26" s="27">
        <f t="shared" si="3"/>
        <v>25</v>
      </c>
      <c r="E26" s="27">
        <f t="shared" si="4"/>
        <v>55000</v>
      </c>
      <c r="F26" s="28" t="str">
        <f t="shared" si="0"/>
        <v>Струйный</v>
      </c>
    </row>
    <row r="27" spans="1:6" x14ac:dyDescent="0.25">
      <c r="A27" s="29">
        <v>10500</v>
      </c>
      <c r="B27" s="27">
        <f t="shared" si="1"/>
        <v>7</v>
      </c>
      <c r="C27" s="27">
        <f t="shared" si="2"/>
        <v>56000</v>
      </c>
      <c r="D27" s="27">
        <f t="shared" si="3"/>
        <v>27</v>
      </c>
      <c r="E27" s="27">
        <f t="shared" si="4"/>
        <v>59000</v>
      </c>
      <c r="F27" s="28" t="str">
        <f t="shared" si="0"/>
        <v>Лазерный</v>
      </c>
    </row>
    <row r="28" spans="1:6" x14ac:dyDescent="0.25">
      <c r="A28" s="26">
        <v>11000</v>
      </c>
      <c r="B28" s="27">
        <f t="shared" si="1"/>
        <v>7</v>
      </c>
      <c r="C28" s="27">
        <f t="shared" si="2"/>
        <v>56000</v>
      </c>
      <c r="D28" s="27">
        <f t="shared" si="3"/>
        <v>28</v>
      </c>
      <c r="E28" s="27">
        <f t="shared" si="4"/>
        <v>61000</v>
      </c>
      <c r="F28" s="28" t="str">
        <f t="shared" si="0"/>
        <v>Лазерный</v>
      </c>
    </row>
    <row r="29" spans="1:6" x14ac:dyDescent="0.25">
      <c r="A29" s="26">
        <v>11500</v>
      </c>
      <c r="B29" s="27">
        <f t="shared" si="1"/>
        <v>8</v>
      </c>
      <c r="C29" s="27">
        <f t="shared" si="2"/>
        <v>62000</v>
      </c>
      <c r="D29" s="27">
        <f t="shared" si="3"/>
        <v>29</v>
      </c>
      <c r="E29" s="27">
        <f t="shared" si="4"/>
        <v>63000</v>
      </c>
      <c r="F29" s="28" t="str">
        <f t="shared" si="0"/>
        <v>Лазерный</v>
      </c>
    </row>
    <row r="30" spans="1:6" x14ac:dyDescent="0.25">
      <c r="A30" s="26">
        <v>12000</v>
      </c>
      <c r="B30" s="27">
        <f t="shared" si="1"/>
        <v>8</v>
      </c>
      <c r="C30" s="27">
        <f t="shared" si="2"/>
        <v>62000</v>
      </c>
      <c r="D30" s="27">
        <f t="shared" si="3"/>
        <v>30</v>
      </c>
      <c r="E30" s="27">
        <f t="shared" si="4"/>
        <v>65000</v>
      </c>
      <c r="F30" s="28" t="str">
        <f t="shared" si="0"/>
        <v>Лазерный</v>
      </c>
    </row>
    <row r="31" spans="1:6" x14ac:dyDescent="0.25">
      <c r="A31" s="26">
        <v>12500</v>
      </c>
      <c r="B31" s="27">
        <f t="shared" si="1"/>
        <v>8</v>
      </c>
      <c r="C31" s="27">
        <f t="shared" si="2"/>
        <v>62000</v>
      </c>
      <c r="D31" s="27">
        <f t="shared" si="3"/>
        <v>32</v>
      </c>
      <c r="E31" s="27">
        <f t="shared" si="4"/>
        <v>69000</v>
      </c>
      <c r="F31" s="28" t="str">
        <f t="shared" si="0"/>
        <v>Лазерный</v>
      </c>
    </row>
    <row r="32" spans="1:6" x14ac:dyDescent="0.25">
      <c r="A32" s="26">
        <v>13000</v>
      </c>
      <c r="B32" s="27">
        <f t="shared" si="1"/>
        <v>9</v>
      </c>
      <c r="C32" s="27">
        <f t="shared" si="2"/>
        <v>68000</v>
      </c>
      <c r="D32" s="27">
        <f t="shared" si="3"/>
        <v>33</v>
      </c>
      <c r="E32" s="27">
        <f t="shared" si="4"/>
        <v>71000</v>
      </c>
      <c r="F32" s="28" t="str">
        <f t="shared" si="0"/>
        <v>Лазерный</v>
      </c>
    </row>
    <row r="33" spans="1:6" x14ac:dyDescent="0.25">
      <c r="A33" s="26">
        <v>13500</v>
      </c>
      <c r="B33" s="27">
        <f t="shared" si="1"/>
        <v>9</v>
      </c>
      <c r="C33" s="27">
        <f t="shared" si="2"/>
        <v>68000</v>
      </c>
      <c r="D33" s="27">
        <f t="shared" si="3"/>
        <v>34</v>
      </c>
      <c r="E33" s="27">
        <f t="shared" si="4"/>
        <v>73000</v>
      </c>
      <c r="F33" s="28" t="str">
        <f t="shared" si="0"/>
        <v>Лазерный</v>
      </c>
    </row>
    <row r="34" spans="1:6" x14ac:dyDescent="0.25">
      <c r="A34" s="26">
        <v>14000</v>
      </c>
      <c r="B34" s="27">
        <f t="shared" si="1"/>
        <v>9</v>
      </c>
      <c r="C34" s="27">
        <f t="shared" si="2"/>
        <v>68000</v>
      </c>
      <c r="D34" s="27">
        <f t="shared" si="3"/>
        <v>35</v>
      </c>
      <c r="E34" s="27">
        <f t="shared" si="4"/>
        <v>75000</v>
      </c>
      <c r="F34" s="28" t="str">
        <f t="shared" si="0"/>
        <v>Лазерный</v>
      </c>
    </row>
    <row r="35" spans="1:6" x14ac:dyDescent="0.25">
      <c r="A35" s="26">
        <v>14500</v>
      </c>
      <c r="B35" s="27">
        <f t="shared" si="1"/>
        <v>10</v>
      </c>
      <c r="C35" s="27">
        <f t="shared" si="2"/>
        <v>74000</v>
      </c>
      <c r="D35" s="27">
        <f t="shared" si="3"/>
        <v>37</v>
      </c>
      <c r="E35" s="27">
        <f t="shared" si="4"/>
        <v>79000</v>
      </c>
      <c r="F35" s="28" t="str">
        <f t="shared" si="0"/>
        <v>Лазерный</v>
      </c>
    </row>
    <row r="36" spans="1:6" x14ac:dyDescent="0.25">
      <c r="A36" s="26">
        <v>15000</v>
      </c>
      <c r="B36" s="27">
        <f t="shared" si="1"/>
        <v>10</v>
      </c>
      <c r="C36" s="27">
        <f t="shared" si="2"/>
        <v>74000</v>
      </c>
      <c r="D36" s="27">
        <f t="shared" si="3"/>
        <v>38</v>
      </c>
      <c r="E36" s="27">
        <f t="shared" si="4"/>
        <v>81000</v>
      </c>
      <c r="F36" s="28" t="str">
        <f t="shared" si="0"/>
        <v>Лазерный</v>
      </c>
    </row>
    <row r="37" spans="1:6" x14ac:dyDescent="0.25">
      <c r="A37" s="26">
        <v>15500</v>
      </c>
      <c r="B37" s="27">
        <f t="shared" si="1"/>
        <v>10</v>
      </c>
      <c r="C37" s="27">
        <f t="shared" si="2"/>
        <v>74000</v>
      </c>
      <c r="D37" s="27">
        <f t="shared" si="3"/>
        <v>39</v>
      </c>
      <c r="E37" s="27">
        <f t="shared" si="4"/>
        <v>83000</v>
      </c>
      <c r="F37" s="28" t="str">
        <f t="shared" si="0"/>
        <v>Лазерный</v>
      </c>
    </row>
    <row r="38" spans="1:6" ht="15.75" thickBot="1" x14ac:dyDescent="0.3">
      <c r="A38" s="30">
        <v>16000</v>
      </c>
      <c r="B38" s="31">
        <f t="shared" si="1"/>
        <v>10</v>
      </c>
      <c r="C38" s="31">
        <f>$B$7+$B$8*B38</f>
        <v>74000</v>
      </c>
      <c r="D38" s="31">
        <f>ROUNDUP(A38/$C$9,0)</f>
        <v>40</v>
      </c>
      <c r="E38" s="31">
        <f t="shared" si="4"/>
        <v>85000</v>
      </c>
      <c r="F38" s="32" t="str">
        <f t="shared" si="0"/>
        <v>Лазерный</v>
      </c>
    </row>
    <row r="39" spans="1:6" x14ac:dyDescent="0.25">
      <c r="A39" s="1" t="s">
        <v>20</v>
      </c>
      <c r="B39" s="1">
        <f>SUMPRODUCT($A$16:$A$38,B16:B38)</f>
        <v>1856000</v>
      </c>
      <c r="C39" s="1">
        <f>SUMPRODUCT($A$16:$A$38,C16:C38)</f>
        <v>14517000000</v>
      </c>
      <c r="D39" s="1">
        <f>SUMPRODUCT($A$16:$A$38,D16:D38)</f>
        <v>7057000</v>
      </c>
      <c r="E39" s="1">
        <f>SUMPRODUCT($A$16:$A$38,E16:E38)</f>
        <v>15321500000</v>
      </c>
    </row>
    <row r="40" spans="1:6" x14ac:dyDescent="0.25">
      <c r="A40" s="33" t="s">
        <v>19</v>
      </c>
      <c r="B40" s="34" t="str">
        <f>IFERROR(IF(SUMPRODUCT(Лаз_или_струйный!$A$16:$A$38,Лаз_или_струйный!B16:B38)='Лаз_или_струйный(решение)'!B39,"верно","не верно"),"не верно")</f>
        <v>не верно</v>
      </c>
      <c r="C40" s="34" t="str">
        <f>IFERROR(IF(SUMPRODUCT(Лаз_или_струйный!$A$16:$A$38,Лаз_или_струйный!C16:C38)='Лаз_или_струйный(решение)'!C39,"верно","не верно"),"не верно")</f>
        <v>не верно</v>
      </c>
      <c r="D40" s="34" t="str">
        <f>IFERROR(IF(SUMPRODUCT(Лаз_или_струйный!$A$16:$A$38,Лаз_или_струйный!D16:D38)='Лаз_или_струйный(решение)'!D39,"верно","не верно"),"не верно")</f>
        <v>не верно</v>
      </c>
      <c r="E40" s="34" t="str">
        <f>IFERROR(IF(SUMPRODUCT(Лаз_или_струйный!$A$16:$A$38,Лаз_или_струйный!E16:E38)='Лаз_или_струйный(решение)'!E39,"верно","не верно"),"не верно")</f>
        <v>не верно</v>
      </c>
      <c r="F40" s="34" t="str">
        <f>IFERROR(IF(SUM(Лаз_или_струйный!G16:G38)=23,"верно","не верно"),"не верно")</f>
        <v>не верно</v>
      </c>
    </row>
    <row r="41" spans="1:6" x14ac:dyDescent="0.25">
      <c r="F41" s="1" t="s">
        <v>21</v>
      </c>
    </row>
    <row r="42" spans="1:6" x14ac:dyDescent="0.25">
      <c r="F42" s="36" t="s">
        <v>5</v>
      </c>
    </row>
    <row r="43" spans="1:6" x14ac:dyDescent="0.25">
      <c r="F43" s="36" t="s">
        <v>6</v>
      </c>
    </row>
  </sheetData>
  <mergeCells count="9">
    <mergeCell ref="A14:A15"/>
    <mergeCell ref="B14:C14"/>
    <mergeCell ref="D14:E14"/>
    <mergeCell ref="F14:F15"/>
    <mergeCell ref="A3:P3"/>
    <mergeCell ref="A5:A6"/>
    <mergeCell ref="B5:C5"/>
    <mergeCell ref="A10:P10"/>
    <mergeCell ref="A11:P11"/>
  </mergeCells>
  <conditionalFormatting sqref="F16:F38">
    <cfRule type="cellIs" dxfId="5" priority="7" operator="equal">
      <formula>$B$14</formula>
    </cfRule>
    <cfRule type="cellIs" dxfId="4" priority="8" operator="equal">
      <formula>$D$14</formula>
    </cfRule>
  </conditionalFormatting>
  <conditionalFormatting sqref="C1">
    <cfRule type="cellIs" dxfId="3" priority="4" operator="equal">
      <formula>"верно"</formula>
    </cfRule>
  </conditionalFormatting>
  <conditionalFormatting sqref="C1">
    <cfRule type="cellIs" dxfId="2" priority="3" operator="equal">
      <formula>"Решена"</formula>
    </cfRule>
  </conditionalFormatting>
  <conditionalFormatting sqref="B40:F40">
    <cfRule type="cellIs" dxfId="1" priority="2" operator="equal">
      <formula>"верно"</formula>
    </cfRule>
  </conditionalFormatting>
  <conditionalFormatting sqref="D1:E1">
    <cfRule type="cellIs" dxfId="0" priority="1" operator="equal">
      <formula>"верно"</formula>
    </cfRule>
  </conditionalFormatting>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Лаз_или_струйный</vt:lpstr>
      <vt:lpstr>Лаз_или_струйный(решение)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Бачило Д.В.</dc:creator>
  <cp:lastModifiedBy>Бачило Д.В.</cp:lastModifiedBy>
  <dcterms:created xsi:type="dcterms:W3CDTF">2018-07-19T12:00:39Z</dcterms:created>
  <dcterms:modified xsi:type="dcterms:W3CDTF">2018-08-14T10:31:22Z</dcterms:modified>
</cp:coreProperties>
</file>