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A_Work\2017_ФХИ_Информатика\3_Рабочие материалы\Эксель-интерактив\Задачи в Приложение для ПК\Excel-решения_Сапунова\"/>
    </mc:Choice>
  </mc:AlternateContent>
  <workbookProtection workbookPassword="EE34" lockStructure="1"/>
  <bookViews>
    <workbookView xWindow="0" yWindow="0" windowWidth="20490" windowHeight="7470"/>
  </bookViews>
  <sheets>
    <sheet name="Валютный кредит" sheetId="1" r:id="rId1"/>
    <sheet name="Валютный кредит (решение)" sheetId="2" state="hidden" r:id="rId2"/>
  </sheets>
  <calcPr calcId="152511"/>
</workbook>
</file>

<file path=xl/calcChain.xml><?xml version="1.0" encoding="utf-8"?>
<calcChain xmlns="http://schemas.openxmlformats.org/spreadsheetml/2006/main">
  <c r="B12" i="1" l="1"/>
  <c r="D66" i="2" l="1"/>
  <c r="D60" i="2"/>
  <c r="D56" i="2"/>
  <c r="D5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E18" i="2"/>
  <c r="F18" i="2" s="1"/>
  <c r="D18" i="2"/>
  <c r="E19" i="2" s="1"/>
  <c r="F19" i="2" s="1"/>
  <c r="C18" i="2"/>
  <c r="B18" i="2"/>
  <c r="B12" i="2"/>
  <c r="D71" i="2" s="1"/>
  <c r="B19" i="2" l="1"/>
  <c r="F48" i="2"/>
  <c r="G48" i="2" s="1"/>
  <c r="H48" i="2" s="1"/>
  <c r="D51" i="2"/>
  <c r="D55" i="2"/>
  <c r="D59" i="2"/>
  <c r="D64" i="2"/>
  <c r="D19" i="2"/>
  <c r="B20" i="2" s="1"/>
  <c r="C48" i="2"/>
  <c r="D49" i="2"/>
  <c r="D53" i="2"/>
  <c r="D57" i="2"/>
  <c r="D61" i="2"/>
  <c r="D68" i="2"/>
  <c r="D48" i="2"/>
  <c r="D50" i="2"/>
  <c r="D54" i="2"/>
  <c r="D58" i="2"/>
  <c r="D62" i="2"/>
  <c r="D70" i="2"/>
  <c r="E20" i="2"/>
  <c r="F20" i="2" s="1"/>
  <c r="D20" i="2"/>
  <c r="E48" i="2"/>
  <c r="D63" i="2"/>
  <c r="D65" i="2"/>
  <c r="D67" i="2"/>
  <c r="D69" i="2"/>
  <c r="E21" i="2" l="1"/>
  <c r="F21" i="2" s="1"/>
  <c r="B21" i="2"/>
  <c r="D21" i="2"/>
  <c r="C49" i="2"/>
  <c r="F49" i="2"/>
  <c r="G49" i="2" s="1"/>
  <c r="E49" i="2"/>
  <c r="F50" i="2" s="1"/>
  <c r="D22" i="2" l="1"/>
  <c r="B22" i="2"/>
  <c r="E22" i="2"/>
  <c r="F22" i="2" s="1"/>
  <c r="E50" i="2"/>
  <c r="F51" i="2" s="1"/>
  <c r="C50" i="2"/>
  <c r="H49" i="2"/>
  <c r="D23" i="2" l="1"/>
  <c r="B23" i="2"/>
  <c r="E23" i="2"/>
  <c r="F23" i="2" s="1"/>
  <c r="G50" i="2"/>
  <c r="C51" i="2"/>
  <c r="E51" i="2"/>
  <c r="F52" i="2" s="1"/>
  <c r="B24" i="2" l="1"/>
  <c r="E24" i="2"/>
  <c r="F24" i="2" s="1"/>
  <c r="D24" i="2"/>
  <c r="H50" i="2"/>
  <c r="E52" i="2"/>
  <c r="F53" i="2" s="1"/>
  <c r="G51" i="2"/>
  <c r="H51" i="2" s="1"/>
  <c r="C52" i="2"/>
  <c r="E25" i="2" l="1"/>
  <c r="F25" i="2" s="1"/>
  <c r="B25" i="2"/>
  <c r="D25" i="2"/>
  <c r="G52" i="2"/>
  <c r="H52" i="2" s="1"/>
  <c r="C53" i="2"/>
  <c r="E53" i="2"/>
  <c r="F54" i="2" s="1"/>
  <c r="D26" i="2" l="1"/>
  <c r="B26" i="2"/>
  <c r="E26" i="2"/>
  <c r="F26" i="2" s="1"/>
  <c r="E54" i="2"/>
  <c r="F55" i="2" s="1"/>
  <c r="G53" i="2"/>
  <c r="H53" i="2" s="1"/>
  <c r="C54" i="2"/>
  <c r="G54" i="2" l="1"/>
  <c r="C55" i="2"/>
  <c r="E55" i="2"/>
  <c r="F56" i="2" s="1"/>
  <c r="D27" i="2"/>
  <c r="B27" i="2"/>
  <c r="E27" i="2"/>
  <c r="F27" i="2" s="1"/>
  <c r="H54" i="2" l="1"/>
  <c r="B28" i="2"/>
  <c r="E28" i="2"/>
  <c r="F28" i="2" s="1"/>
  <c r="D28" i="2"/>
  <c r="E56" i="2"/>
  <c r="F57" i="2" s="1"/>
  <c r="G55" i="2"/>
  <c r="H55" i="2" s="1"/>
  <c r="C56" i="2"/>
  <c r="G56" i="2" l="1"/>
  <c r="H56" i="2" s="1"/>
  <c r="C57" i="2"/>
  <c r="E57" i="2"/>
  <c r="F58" i="2" s="1"/>
  <c r="B29" i="2"/>
  <c r="E29" i="2"/>
  <c r="F29" i="2" s="1"/>
  <c r="D29" i="2"/>
  <c r="E58" i="2" l="1"/>
  <c r="F59" i="2" s="1"/>
  <c r="G57" i="2"/>
  <c r="H57" i="2" s="1"/>
  <c r="C58" i="2"/>
  <c r="E30" i="2"/>
  <c r="F30" i="2" s="1"/>
  <c r="D30" i="2"/>
  <c r="B30" i="2"/>
  <c r="D31" i="2" l="1"/>
  <c r="B31" i="2"/>
  <c r="E31" i="2"/>
  <c r="F31" i="2" s="1"/>
  <c r="G58" i="2"/>
  <c r="H58" i="2" s="1"/>
  <c r="C59" i="2"/>
  <c r="E59" i="2"/>
  <c r="F60" i="2" s="1"/>
  <c r="E60" i="2" l="1"/>
  <c r="F61" i="2" s="1"/>
  <c r="G59" i="2"/>
  <c r="H59" i="2" s="1"/>
  <c r="C60" i="2"/>
  <c r="B32" i="2"/>
  <c r="E32" i="2"/>
  <c r="F32" i="2" s="1"/>
  <c r="D32" i="2"/>
  <c r="G60" i="2" l="1"/>
  <c r="H60" i="2" s="1"/>
  <c r="C61" i="2"/>
  <c r="E61" i="2"/>
  <c r="F62" i="2" s="1"/>
  <c r="B33" i="2"/>
  <c r="E33" i="2"/>
  <c r="F33" i="2" s="1"/>
  <c r="D33" i="2"/>
  <c r="E62" i="2" l="1"/>
  <c r="F63" i="2" s="1"/>
  <c r="G61" i="2"/>
  <c r="H61" i="2" s="1"/>
  <c r="C62" i="2"/>
  <c r="E34" i="2"/>
  <c r="F34" i="2" s="1"/>
  <c r="D34" i="2"/>
  <c r="B34" i="2"/>
  <c r="D35" i="2" l="1"/>
  <c r="E35" i="2"/>
  <c r="F35" i="2" s="1"/>
  <c r="B35" i="2"/>
  <c r="G62" i="2"/>
  <c r="H62" i="2" s="1"/>
  <c r="C63" i="2"/>
  <c r="E63" i="2"/>
  <c r="F64" i="2" s="1"/>
  <c r="E64" i="2" l="1"/>
  <c r="F65" i="2" s="1"/>
  <c r="G63" i="2"/>
  <c r="H63" i="2" s="1"/>
  <c r="C64" i="2"/>
  <c r="B36" i="2"/>
  <c r="D36" i="2"/>
  <c r="E36" i="2"/>
  <c r="F36" i="2" s="1"/>
  <c r="B37" i="2" l="1"/>
  <c r="E37" i="2"/>
  <c r="F37" i="2" s="1"/>
  <c r="D37" i="2"/>
  <c r="G64" i="2"/>
  <c r="H64" i="2" s="1"/>
  <c r="C65" i="2"/>
  <c r="E65" i="2"/>
  <c r="F66" i="2" s="1"/>
  <c r="E38" i="2" l="1"/>
  <c r="F38" i="2" s="1"/>
  <c r="D38" i="2"/>
  <c r="B38" i="2"/>
  <c r="E66" i="2"/>
  <c r="F67" i="2" s="1"/>
  <c r="G65" i="2"/>
  <c r="H65" i="2" s="1"/>
  <c r="C66" i="2"/>
  <c r="D39" i="2" l="1"/>
  <c r="E39" i="2"/>
  <c r="F39" i="2" s="1"/>
  <c r="B39" i="2"/>
  <c r="G66" i="2"/>
  <c r="H66" i="2" s="1"/>
  <c r="C67" i="2"/>
  <c r="E67" i="2"/>
  <c r="F68" i="2" s="1"/>
  <c r="E68" i="2" l="1"/>
  <c r="F69" i="2" s="1"/>
  <c r="G67" i="2"/>
  <c r="H67" i="2" s="1"/>
  <c r="C68" i="2"/>
  <c r="B40" i="2"/>
  <c r="E40" i="2"/>
  <c r="F40" i="2" s="1"/>
  <c r="D40" i="2"/>
  <c r="B41" i="2" l="1"/>
  <c r="E41" i="2"/>
  <c r="F41" i="2" s="1"/>
  <c r="E8" i="2" s="1"/>
  <c r="D41" i="2"/>
  <c r="G68" i="2"/>
  <c r="H68" i="2" s="1"/>
  <c r="C69" i="2"/>
  <c r="E69" i="2"/>
  <c r="F70" i="2" s="1"/>
  <c r="E70" i="2" l="1"/>
  <c r="F71" i="2" s="1"/>
  <c r="G69" i="2"/>
  <c r="H69" i="2" s="1"/>
  <c r="C70" i="2"/>
  <c r="G70" i="2" l="1"/>
  <c r="H70" i="2" s="1"/>
  <c r="C71" i="2"/>
  <c r="E71" i="2"/>
  <c r="G71" i="2" s="1"/>
  <c r="H71" i="2" l="1"/>
  <c r="E10" i="2" s="1"/>
  <c r="E12" i="2" s="1"/>
  <c r="F12" i="2" s="1"/>
  <c r="C1" i="2" s="1"/>
  <c r="E9" i="2"/>
</calcChain>
</file>

<file path=xl/comments1.xml><?xml version="1.0" encoding="utf-8"?>
<comments xmlns="http://schemas.openxmlformats.org/spreadsheetml/2006/main">
  <authors>
    <author>Бачило Д.В.</author>
  </authors>
  <commentList>
    <comment ref="D12" authorId="0" shapeId="0">
      <text>
        <r>
          <rPr>
            <sz val="9"/>
            <color indexed="81"/>
            <rFont val="Tahoma"/>
            <family val="2"/>
            <charset val="204"/>
          </rPr>
          <t>Выплаты по рублевому кредиту минус выплаты по долларовому кредиту в рублях</t>
        </r>
      </text>
    </comment>
  </commentList>
</comments>
</file>

<file path=xl/sharedStrings.xml><?xml version="1.0" encoding="utf-8"?>
<sst xmlns="http://schemas.openxmlformats.org/spreadsheetml/2006/main" count="71" uniqueCount="30">
  <si>
    <t>Риски валютного кредита</t>
  </si>
  <si>
    <t>Сумма выплат</t>
  </si>
  <si>
    <t>Задача Учебного пособия №</t>
  </si>
  <si>
    <t>Ячейки для заполнения значениями или формулами закрашены голубой заливкой</t>
  </si>
  <si>
    <t>3.4.8.19</t>
  </si>
  <si>
    <t>Условия по рублевому кредиту:</t>
  </si>
  <si>
    <t>Сумма кредита, руб.</t>
  </si>
  <si>
    <t>Годовая ставка</t>
  </si>
  <si>
    <t>Условия по долларовому кредиту:</t>
  </si>
  <si>
    <t>Сумма кредита, долл.</t>
  </si>
  <si>
    <t>Расчеты по рублевому кредиту:</t>
  </si>
  <si>
    <t>Период</t>
  </si>
  <si>
    <t>Расчеты по долларовому кредиту:</t>
  </si>
  <si>
    <t>По руб. кредиту, руб.</t>
  </si>
  <si>
    <t>По долл. кредиту, руб.</t>
  </si>
  <si>
    <t>По долл. кредиту, долл.</t>
  </si>
  <si>
    <t>Сумма долга на начало периода, руб.</t>
  </si>
  <si>
    <t>Платеж по основному долгу, руб.</t>
  </si>
  <si>
    <t>Сумма долга на конец периода, руб.</t>
  </si>
  <si>
    <t>Суммарный платеж, руб.</t>
  </si>
  <si>
    <t>Проценты, руб.</t>
  </si>
  <si>
    <t>Проценты, долл.</t>
  </si>
  <si>
    <t>Суммарный платеж, долл.</t>
  </si>
  <si>
    <t>Сумма долга на конец периода, долл.</t>
  </si>
  <si>
    <t xml:space="preserve">Курс доллара, руб. за долл. </t>
  </si>
  <si>
    <t>Задание: используя электронные таблицы, вычислите, на сколько  выгоднее взять долларовый, а не рублевый кредит?</t>
  </si>
  <si>
    <t>Выгода (убыток) при выборе долл. кредита, руб.</t>
  </si>
  <si>
    <t>Таблица для внесения ответа. Расчет произведите в таблицах ниже.</t>
  </si>
  <si>
    <t>Выгода (убыток) при выборе долл. кредита, руб. (см. подсказку)</t>
  </si>
  <si>
    <t>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</si>
</sst>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3" fontId="0" fillId="0" borderId="0" xfId="0" applyNumberFormat="1" applyFont="1" applyFill="1" applyBorder="1"/>
    <xf numFmtId="17" fontId="1" fillId="0" borderId="0" xfId="0" applyNumberFormat="1" applyFont="1"/>
    <xf numFmtId="0" fontId="0" fillId="0" borderId="0" xfId="0" applyFont="1"/>
    <xf numFmtId="0" fontId="4" fillId="0" borderId="0" xfId="1" applyFont="1" applyProtection="1">
      <protection hidden="1"/>
    </xf>
    <xf numFmtId="49" fontId="0" fillId="0" borderId="0" xfId="0" applyNumberFormat="1" applyAlignment="1" applyProtection="1">
      <alignment wrapText="1"/>
      <protection hidden="1"/>
    </xf>
    <xf numFmtId="49" fontId="0" fillId="3" borderId="0" xfId="0" applyNumberFormat="1" applyFill="1" applyProtection="1">
      <protection hidden="1"/>
    </xf>
    <xf numFmtId="0" fontId="0" fillId="3" borderId="0" xfId="0" applyFill="1" applyProtection="1">
      <protection hidden="1"/>
    </xf>
    <xf numFmtId="0" fontId="0" fillId="3" borderId="0" xfId="0" applyFont="1" applyFill="1"/>
    <xf numFmtId="0" fontId="0" fillId="0" borderId="0" xfId="0" applyFont="1" applyAlignment="1">
      <alignment horizontal="center"/>
    </xf>
    <xf numFmtId="0" fontId="0" fillId="0" borderId="13" xfId="0" applyFont="1" applyBorder="1"/>
    <xf numFmtId="0" fontId="0" fillId="0" borderId="16" xfId="0" applyFont="1" applyBorder="1"/>
    <xf numFmtId="0" fontId="0" fillId="2" borderId="14" xfId="0" applyFont="1" applyFill="1" applyBorder="1" applyAlignment="1">
      <alignment horizontal="center" vertical="center" wrapText="1"/>
    </xf>
    <xf numFmtId="17" fontId="1" fillId="0" borderId="15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7" fontId="1" fillId="0" borderId="17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4" fontId="0" fillId="3" borderId="13" xfId="0" applyNumberFormat="1" applyFont="1" applyFill="1" applyBorder="1" applyAlignment="1">
      <alignment horizontal="center"/>
    </xf>
    <xf numFmtId="4" fontId="0" fillId="3" borderId="16" xfId="0" applyNumberFormat="1" applyFont="1" applyFill="1" applyBorder="1" applyAlignment="1">
      <alignment horizontal="center"/>
    </xf>
    <xf numFmtId="4" fontId="0" fillId="3" borderId="18" xfId="0" applyNumberFormat="1" applyFont="1" applyFill="1" applyBorder="1" applyAlignment="1">
      <alignment horizontal="center"/>
    </xf>
    <xf numFmtId="4" fontId="0" fillId="3" borderId="19" xfId="0" applyNumberFormat="1" applyFont="1" applyFill="1" applyBorder="1" applyAlignment="1">
      <alignment horizontal="center"/>
    </xf>
    <xf numFmtId="0" fontId="0" fillId="0" borderId="20" xfId="0" applyFont="1" applyBorder="1"/>
    <xf numFmtId="3" fontId="0" fillId="0" borderId="21" xfId="0" applyNumberFormat="1" applyFont="1" applyBorder="1"/>
    <xf numFmtId="0" fontId="0" fillId="0" borderId="17" xfId="0" applyFont="1" applyBorder="1"/>
    <xf numFmtId="9" fontId="4" fillId="0" borderId="19" xfId="0" applyNumberFormat="1" applyFont="1" applyBorder="1"/>
    <xf numFmtId="3" fontId="0" fillId="3" borderId="4" xfId="0" applyNumberFormat="1" applyFont="1" applyFill="1" applyBorder="1"/>
    <xf numFmtId="3" fontId="0" fillId="3" borderId="6" xfId="0" applyNumberFormat="1" applyFont="1" applyFill="1" applyBorder="1"/>
    <xf numFmtId="3" fontId="0" fillId="3" borderId="8" xfId="0" applyNumberFormat="1" applyFont="1" applyFill="1" applyBorder="1"/>
    <xf numFmtId="0" fontId="0" fillId="2" borderId="22" xfId="0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21" xfId="0" applyFont="1" applyFill="1" applyBorder="1" applyAlignment="1">
      <alignment horizontal="center" vertical="center" wrapText="1"/>
    </xf>
    <xf numFmtId="0" fontId="0" fillId="0" borderId="0" xfId="0" applyFont="1" applyFill="1"/>
    <xf numFmtId="3" fontId="0" fillId="3" borderId="4" xfId="0" applyNumberFormat="1" applyFont="1" applyFill="1" applyBorder="1" applyProtection="1">
      <protection locked="0"/>
    </xf>
    <xf numFmtId="3" fontId="0" fillId="3" borderId="6" xfId="0" applyNumberFormat="1" applyFont="1" applyFill="1" applyBorder="1" applyProtection="1">
      <protection locked="0"/>
    </xf>
    <xf numFmtId="3" fontId="0" fillId="3" borderId="8" xfId="0" applyNumberFormat="1" applyFont="1" applyFill="1" applyBorder="1" applyProtection="1">
      <protection locked="0"/>
    </xf>
    <xf numFmtId="4" fontId="0" fillId="3" borderId="13" xfId="0" applyNumberFormat="1" applyFont="1" applyFill="1" applyBorder="1" applyAlignment="1" applyProtection="1">
      <alignment horizontal="center"/>
      <protection locked="0"/>
    </xf>
    <xf numFmtId="4" fontId="0" fillId="3" borderId="16" xfId="0" applyNumberFormat="1" applyFont="1" applyFill="1" applyBorder="1" applyAlignment="1" applyProtection="1">
      <alignment horizontal="center"/>
      <protection locked="0"/>
    </xf>
    <xf numFmtId="4" fontId="0" fillId="3" borderId="18" xfId="0" applyNumberFormat="1" applyFont="1" applyFill="1" applyBorder="1" applyAlignment="1" applyProtection="1">
      <alignment horizontal="center"/>
      <protection locked="0"/>
    </xf>
    <xf numFmtId="4" fontId="0" fillId="3" borderId="19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4" borderId="23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3" fontId="0" fillId="3" borderId="24" xfId="0" applyNumberFormat="1" applyFont="1" applyFill="1" applyBorder="1" applyAlignment="1" applyProtection="1">
      <alignment horizontal="center" vertical="center"/>
      <protection locked="0"/>
    </xf>
    <xf numFmtId="3" fontId="0" fillId="3" borderId="25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4" borderId="10" xfId="0" applyFont="1" applyFill="1" applyBorder="1" applyAlignment="1">
      <alignment horizontal="left" vertical="center"/>
    </xf>
    <xf numFmtId="0" fontId="5" fillId="4" borderId="11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3" fontId="0" fillId="3" borderId="24" xfId="0" applyNumberFormat="1" applyFont="1" applyFill="1" applyBorder="1" applyAlignment="1">
      <alignment horizontal="center" vertical="center"/>
    </xf>
    <xf numFmtId="3" fontId="0" fillId="3" borderId="25" xfId="0" applyNumberFormat="1" applyFont="1" applyFill="1" applyBorder="1" applyAlignment="1">
      <alignment horizontal="center" vertical="center"/>
    </xf>
    <xf numFmtId="0" fontId="5" fillId="0" borderId="0" xfId="0" applyFont="1"/>
    <xf numFmtId="0" fontId="0" fillId="0" borderId="13" xfId="0" applyFont="1" applyBorder="1" applyAlignment="1">
      <alignment horizontal="center"/>
    </xf>
    <xf numFmtId="0" fontId="0" fillId="0" borderId="16" xfId="0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1"/>
  <sheetViews>
    <sheetView tabSelected="1" workbookViewId="0">
      <selection activeCell="A2" sqref="A2"/>
    </sheetView>
  </sheetViews>
  <sheetFormatPr defaultRowHeight="15" x14ac:dyDescent="0.25"/>
  <cols>
    <col min="1" max="1" width="23.5703125" style="8" customWidth="1"/>
    <col min="2" max="2" width="14" style="8" customWidth="1"/>
    <col min="3" max="3" width="24.140625" style="8" customWidth="1"/>
    <col min="4" max="4" width="36.7109375" style="8" customWidth="1"/>
    <col min="5" max="5" width="12.85546875" style="8" customWidth="1"/>
    <col min="6" max="6" width="14" style="8" customWidth="1"/>
    <col min="7" max="7" width="16.85546875" style="8" customWidth="1"/>
    <col min="8" max="8" width="12.7109375" style="8" customWidth="1"/>
    <col min="9" max="9" width="9.5703125" style="8" bestFit="1" customWidth="1"/>
    <col min="10" max="10" width="10.7109375" style="8" customWidth="1"/>
    <col min="11" max="16384" width="9.140625" style="8"/>
  </cols>
  <sheetData>
    <row r="1" spans="1:10" x14ac:dyDescent="0.25">
      <c r="A1" s="9" t="s">
        <v>2</v>
      </c>
      <c r="B1" s="10" t="s">
        <v>4</v>
      </c>
    </row>
    <row r="2" spans="1:10" x14ac:dyDescent="0.25">
      <c r="A2" s="11" t="s">
        <v>3</v>
      </c>
      <c r="B2" s="12"/>
      <c r="C2" s="13"/>
      <c r="D2" s="13"/>
      <c r="E2" s="38"/>
      <c r="F2" s="38"/>
    </row>
    <row r="3" spans="1:10" ht="15.75" thickBot="1" x14ac:dyDescent="0.3"/>
    <row r="4" spans="1:10" ht="19.5" thickBot="1" x14ac:dyDescent="0.35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5"/>
    </row>
    <row r="5" spans="1:10" x14ac:dyDescent="0.25">
      <c r="A5" s="56" t="s">
        <v>25</v>
      </c>
      <c r="B5" s="57"/>
      <c r="C5" s="57"/>
      <c r="D5" s="57"/>
      <c r="E5" s="57"/>
      <c r="F5" s="57"/>
      <c r="G5" s="57"/>
      <c r="H5" s="57"/>
      <c r="I5" s="57"/>
      <c r="J5" s="57"/>
    </row>
    <row r="6" spans="1:10" ht="15.75" thickBot="1" x14ac:dyDescent="0.3">
      <c r="D6" s="64" t="s">
        <v>27</v>
      </c>
      <c r="G6" s="5"/>
      <c r="H6" s="6"/>
    </row>
    <row r="7" spans="1:10" ht="15.75" thickBot="1" x14ac:dyDescent="0.3">
      <c r="A7" s="58" t="s">
        <v>5</v>
      </c>
      <c r="B7" s="59"/>
      <c r="D7" s="46" t="s">
        <v>1</v>
      </c>
      <c r="E7" s="47"/>
    </row>
    <row r="8" spans="1:10" x14ac:dyDescent="0.25">
      <c r="A8" s="26" t="s">
        <v>6</v>
      </c>
      <c r="B8" s="27">
        <v>240000</v>
      </c>
      <c r="D8" s="2" t="s">
        <v>13</v>
      </c>
      <c r="E8" s="39"/>
    </row>
    <row r="9" spans="1:10" ht="15.75" thickBot="1" x14ac:dyDescent="0.3">
      <c r="A9" s="28" t="s">
        <v>7</v>
      </c>
      <c r="B9" s="29">
        <v>0.12</v>
      </c>
      <c r="D9" s="3" t="s">
        <v>15</v>
      </c>
      <c r="E9" s="40"/>
    </row>
    <row r="10" spans="1:10" ht="15.75" thickBot="1" x14ac:dyDescent="0.3">
      <c r="D10" s="4" t="s">
        <v>14</v>
      </c>
      <c r="E10" s="41"/>
    </row>
    <row r="11" spans="1:10" ht="15.75" thickBot="1" x14ac:dyDescent="0.3">
      <c r="A11" s="58" t="s">
        <v>8</v>
      </c>
      <c r="B11" s="59"/>
      <c r="D11" s="5"/>
      <c r="E11" s="6"/>
    </row>
    <row r="12" spans="1:10" ht="14.25" customHeight="1" x14ac:dyDescent="0.25">
      <c r="A12" s="26" t="s">
        <v>9</v>
      </c>
      <c r="B12" s="27">
        <f>B8/B47</f>
        <v>7665.2826572979884</v>
      </c>
      <c r="D12" s="49" t="s">
        <v>28</v>
      </c>
      <c r="E12" s="51"/>
    </row>
    <row r="13" spans="1:10" ht="15" customHeight="1" thickBot="1" x14ac:dyDescent="0.3">
      <c r="A13" s="28" t="s">
        <v>7</v>
      </c>
      <c r="B13" s="29">
        <v>0.09</v>
      </c>
      <c r="C13" s="1"/>
      <c r="D13" s="50"/>
      <c r="E13" s="52"/>
    </row>
    <row r="14" spans="1:10" ht="15.75" thickBot="1" x14ac:dyDescent="0.3">
      <c r="C14" s="1"/>
    </row>
    <row r="15" spans="1:10" ht="15.75" thickBot="1" x14ac:dyDescent="0.3">
      <c r="A15" s="46" t="s">
        <v>10</v>
      </c>
      <c r="B15" s="48"/>
      <c r="C15" s="48"/>
      <c r="D15" s="48"/>
      <c r="E15" s="48"/>
      <c r="F15" s="47"/>
    </row>
    <row r="16" spans="1:10" ht="15.75" thickBot="1" x14ac:dyDescent="0.3">
      <c r="C16" s="1"/>
    </row>
    <row r="17" spans="1:6" ht="45" x14ac:dyDescent="0.25">
      <c r="A17" s="35" t="s">
        <v>11</v>
      </c>
      <c r="B17" s="17" t="s">
        <v>16</v>
      </c>
      <c r="C17" s="17" t="s">
        <v>17</v>
      </c>
      <c r="D17" s="17" t="s">
        <v>18</v>
      </c>
      <c r="E17" s="17" t="s">
        <v>20</v>
      </c>
      <c r="F17" s="36" t="s">
        <v>19</v>
      </c>
    </row>
    <row r="18" spans="1:6" x14ac:dyDescent="0.25">
      <c r="A18" s="18">
        <v>41426</v>
      </c>
      <c r="B18" s="42"/>
      <c r="C18" s="42"/>
      <c r="D18" s="42"/>
      <c r="E18" s="42"/>
      <c r="F18" s="43"/>
    </row>
    <row r="19" spans="1:6" x14ac:dyDescent="0.25">
      <c r="A19" s="18">
        <v>41456</v>
      </c>
      <c r="B19" s="42"/>
      <c r="C19" s="42"/>
      <c r="D19" s="42"/>
      <c r="E19" s="42"/>
      <c r="F19" s="43"/>
    </row>
    <row r="20" spans="1:6" x14ac:dyDescent="0.25">
      <c r="A20" s="18">
        <v>41487</v>
      </c>
      <c r="B20" s="42"/>
      <c r="C20" s="42"/>
      <c r="D20" s="42"/>
      <c r="E20" s="42"/>
      <c r="F20" s="43"/>
    </row>
    <row r="21" spans="1:6" x14ac:dyDescent="0.25">
      <c r="A21" s="18">
        <v>41518</v>
      </c>
      <c r="B21" s="42"/>
      <c r="C21" s="42"/>
      <c r="D21" s="42"/>
      <c r="E21" s="42"/>
      <c r="F21" s="43"/>
    </row>
    <row r="22" spans="1:6" x14ac:dyDescent="0.25">
      <c r="A22" s="18">
        <v>41548</v>
      </c>
      <c r="B22" s="42"/>
      <c r="C22" s="42"/>
      <c r="D22" s="42"/>
      <c r="E22" s="42"/>
      <c r="F22" s="43"/>
    </row>
    <row r="23" spans="1:6" x14ac:dyDescent="0.25">
      <c r="A23" s="18">
        <v>41579</v>
      </c>
      <c r="B23" s="42"/>
      <c r="C23" s="42"/>
      <c r="D23" s="42"/>
      <c r="E23" s="42"/>
      <c r="F23" s="43"/>
    </row>
    <row r="24" spans="1:6" x14ac:dyDescent="0.25">
      <c r="A24" s="18">
        <v>41609</v>
      </c>
      <c r="B24" s="42"/>
      <c r="C24" s="42"/>
      <c r="D24" s="42"/>
      <c r="E24" s="42"/>
      <c r="F24" s="43"/>
    </row>
    <row r="25" spans="1:6" x14ac:dyDescent="0.25">
      <c r="A25" s="18">
        <v>41640</v>
      </c>
      <c r="B25" s="42"/>
      <c r="C25" s="42"/>
      <c r="D25" s="42"/>
      <c r="E25" s="42"/>
      <c r="F25" s="43"/>
    </row>
    <row r="26" spans="1:6" x14ac:dyDescent="0.25">
      <c r="A26" s="18">
        <v>41671</v>
      </c>
      <c r="B26" s="42"/>
      <c r="C26" s="42"/>
      <c r="D26" s="42"/>
      <c r="E26" s="42"/>
      <c r="F26" s="43"/>
    </row>
    <row r="27" spans="1:6" x14ac:dyDescent="0.25">
      <c r="A27" s="18">
        <v>41699</v>
      </c>
      <c r="B27" s="42"/>
      <c r="C27" s="42"/>
      <c r="D27" s="42"/>
      <c r="E27" s="42"/>
      <c r="F27" s="43"/>
    </row>
    <row r="28" spans="1:6" x14ac:dyDescent="0.25">
      <c r="A28" s="18">
        <v>41730</v>
      </c>
      <c r="B28" s="42"/>
      <c r="C28" s="42"/>
      <c r="D28" s="42"/>
      <c r="E28" s="42"/>
      <c r="F28" s="43"/>
    </row>
    <row r="29" spans="1:6" x14ac:dyDescent="0.25">
      <c r="A29" s="18">
        <v>41760</v>
      </c>
      <c r="B29" s="42"/>
      <c r="C29" s="42"/>
      <c r="D29" s="42"/>
      <c r="E29" s="42"/>
      <c r="F29" s="43"/>
    </row>
    <row r="30" spans="1:6" x14ac:dyDescent="0.25">
      <c r="A30" s="18">
        <v>41791</v>
      </c>
      <c r="B30" s="42"/>
      <c r="C30" s="42"/>
      <c r="D30" s="42"/>
      <c r="E30" s="42"/>
      <c r="F30" s="43"/>
    </row>
    <row r="31" spans="1:6" x14ac:dyDescent="0.25">
      <c r="A31" s="18">
        <v>41821</v>
      </c>
      <c r="B31" s="42"/>
      <c r="C31" s="42"/>
      <c r="D31" s="42"/>
      <c r="E31" s="42"/>
      <c r="F31" s="43"/>
    </row>
    <row r="32" spans="1:6" x14ac:dyDescent="0.25">
      <c r="A32" s="18">
        <v>41852</v>
      </c>
      <c r="B32" s="42"/>
      <c r="C32" s="42"/>
      <c r="D32" s="42"/>
      <c r="E32" s="42"/>
      <c r="F32" s="43"/>
    </row>
    <row r="33" spans="1:8" x14ac:dyDescent="0.25">
      <c r="A33" s="18">
        <v>41883</v>
      </c>
      <c r="B33" s="42"/>
      <c r="C33" s="42"/>
      <c r="D33" s="42"/>
      <c r="E33" s="42"/>
      <c r="F33" s="43"/>
    </row>
    <row r="34" spans="1:8" x14ac:dyDescent="0.25">
      <c r="A34" s="18">
        <v>41913</v>
      </c>
      <c r="B34" s="42"/>
      <c r="C34" s="42"/>
      <c r="D34" s="42"/>
      <c r="E34" s="42"/>
      <c r="F34" s="43"/>
    </row>
    <row r="35" spans="1:8" x14ac:dyDescent="0.25">
      <c r="A35" s="18">
        <v>41944</v>
      </c>
      <c r="B35" s="42"/>
      <c r="C35" s="42"/>
      <c r="D35" s="42"/>
      <c r="E35" s="42"/>
      <c r="F35" s="43"/>
    </row>
    <row r="36" spans="1:8" x14ac:dyDescent="0.25">
      <c r="A36" s="18">
        <v>41974</v>
      </c>
      <c r="B36" s="42"/>
      <c r="C36" s="42"/>
      <c r="D36" s="42"/>
      <c r="E36" s="42"/>
      <c r="F36" s="43"/>
    </row>
    <row r="37" spans="1:8" x14ac:dyDescent="0.25">
      <c r="A37" s="18">
        <v>42005</v>
      </c>
      <c r="B37" s="42"/>
      <c r="C37" s="42"/>
      <c r="D37" s="42"/>
      <c r="E37" s="42"/>
      <c r="F37" s="43"/>
    </row>
    <row r="38" spans="1:8" x14ac:dyDescent="0.25">
      <c r="A38" s="18">
        <v>42036</v>
      </c>
      <c r="B38" s="42"/>
      <c r="C38" s="42"/>
      <c r="D38" s="42"/>
      <c r="E38" s="42"/>
      <c r="F38" s="43"/>
    </row>
    <row r="39" spans="1:8" x14ac:dyDescent="0.25">
      <c r="A39" s="18">
        <v>42064</v>
      </c>
      <c r="B39" s="42"/>
      <c r="C39" s="42"/>
      <c r="D39" s="42"/>
      <c r="E39" s="42"/>
      <c r="F39" s="43"/>
    </row>
    <row r="40" spans="1:8" x14ac:dyDescent="0.25">
      <c r="A40" s="18">
        <v>42095</v>
      </c>
      <c r="B40" s="42"/>
      <c r="C40" s="42"/>
      <c r="D40" s="42"/>
      <c r="E40" s="42"/>
      <c r="F40" s="43"/>
    </row>
    <row r="41" spans="1:8" ht="15.75" thickBot="1" x14ac:dyDescent="0.3">
      <c r="A41" s="20">
        <v>42125</v>
      </c>
      <c r="B41" s="44"/>
      <c r="C41" s="44"/>
      <c r="D41" s="44"/>
      <c r="E41" s="44"/>
      <c r="F41" s="45"/>
    </row>
    <row r="42" spans="1:8" x14ac:dyDescent="0.25">
      <c r="A42" s="7"/>
      <c r="B42" s="1"/>
    </row>
    <row r="43" spans="1:8" ht="15.75" thickBot="1" x14ac:dyDescent="0.3"/>
    <row r="44" spans="1:8" ht="15.75" thickBot="1" x14ac:dyDescent="0.3">
      <c r="A44" s="46" t="s">
        <v>12</v>
      </c>
      <c r="B44" s="48"/>
      <c r="C44" s="48"/>
      <c r="D44" s="48"/>
      <c r="E44" s="48"/>
      <c r="F44" s="48"/>
      <c r="G44" s="48"/>
      <c r="H44" s="47"/>
    </row>
    <row r="45" spans="1:8" ht="15.75" thickBot="1" x14ac:dyDescent="0.3"/>
    <row r="46" spans="1:8" ht="75" x14ac:dyDescent="0.25">
      <c r="A46" s="34" t="s">
        <v>11</v>
      </c>
      <c r="B46" s="33" t="s">
        <v>24</v>
      </c>
      <c r="C46" s="33" t="s">
        <v>16</v>
      </c>
      <c r="D46" s="33" t="s">
        <v>17</v>
      </c>
      <c r="E46" s="33" t="s">
        <v>23</v>
      </c>
      <c r="F46" s="33" t="s">
        <v>21</v>
      </c>
      <c r="G46" s="33" t="s">
        <v>22</v>
      </c>
      <c r="H46" s="37" t="s">
        <v>19</v>
      </c>
    </row>
    <row r="47" spans="1:8" x14ac:dyDescent="0.25">
      <c r="A47" s="18">
        <v>41395</v>
      </c>
      <c r="B47" s="19">
        <v>31.31</v>
      </c>
      <c r="C47" s="65" t="s">
        <v>29</v>
      </c>
      <c r="D47" s="65" t="s">
        <v>29</v>
      </c>
      <c r="E47" s="65" t="s">
        <v>29</v>
      </c>
      <c r="F47" s="65" t="s">
        <v>29</v>
      </c>
      <c r="G47" s="65" t="s">
        <v>29</v>
      </c>
      <c r="H47" s="66" t="s">
        <v>29</v>
      </c>
    </row>
    <row r="48" spans="1:8" x14ac:dyDescent="0.25">
      <c r="A48" s="18">
        <v>41426</v>
      </c>
      <c r="B48" s="19">
        <v>32.31</v>
      </c>
      <c r="C48" s="42"/>
      <c r="D48" s="42"/>
      <c r="E48" s="42"/>
      <c r="F48" s="42"/>
      <c r="G48" s="42"/>
      <c r="H48" s="43"/>
    </row>
    <row r="49" spans="1:8" x14ac:dyDescent="0.25">
      <c r="A49" s="18">
        <v>41456</v>
      </c>
      <c r="B49" s="19">
        <v>32.74</v>
      </c>
      <c r="C49" s="42"/>
      <c r="D49" s="42"/>
      <c r="E49" s="42"/>
      <c r="F49" s="42"/>
      <c r="G49" s="42"/>
      <c r="H49" s="43"/>
    </row>
    <row r="50" spans="1:8" x14ac:dyDescent="0.25">
      <c r="A50" s="18">
        <v>41487</v>
      </c>
      <c r="B50" s="19">
        <v>33.020000000000003</v>
      </c>
      <c r="C50" s="42"/>
      <c r="D50" s="42"/>
      <c r="E50" s="42"/>
      <c r="F50" s="42"/>
      <c r="G50" s="42"/>
      <c r="H50" s="43"/>
    </row>
    <row r="51" spans="1:8" x14ac:dyDescent="0.25">
      <c r="A51" s="18">
        <v>41518</v>
      </c>
      <c r="B51" s="19">
        <v>32.6</v>
      </c>
      <c r="C51" s="42"/>
      <c r="D51" s="42"/>
      <c r="E51" s="42"/>
      <c r="F51" s="42"/>
      <c r="G51" s="42"/>
      <c r="H51" s="43"/>
    </row>
    <row r="52" spans="1:8" x14ac:dyDescent="0.25">
      <c r="A52" s="18">
        <v>41548</v>
      </c>
      <c r="B52" s="19">
        <v>32.1</v>
      </c>
      <c r="C52" s="42"/>
      <c r="D52" s="42"/>
      <c r="E52" s="42"/>
      <c r="F52" s="42"/>
      <c r="G52" s="42"/>
      <c r="H52" s="43"/>
    </row>
    <row r="53" spans="1:8" x14ac:dyDescent="0.25">
      <c r="A53" s="18">
        <v>41579</v>
      </c>
      <c r="B53" s="19">
        <v>32.69</v>
      </c>
      <c r="C53" s="42"/>
      <c r="D53" s="42"/>
      <c r="E53" s="42"/>
      <c r="F53" s="42"/>
      <c r="G53" s="42"/>
      <c r="H53" s="43"/>
    </row>
    <row r="54" spans="1:8" x14ac:dyDescent="0.25">
      <c r="A54" s="18">
        <v>41609</v>
      </c>
      <c r="B54" s="19">
        <v>32.659999999999997</v>
      </c>
      <c r="C54" s="42"/>
      <c r="D54" s="42"/>
      <c r="E54" s="42"/>
      <c r="F54" s="42"/>
      <c r="G54" s="42"/>
      <c r="H54" s="43"/>
    </row>
    <row r="55" spans="1:8" x14ac:dyDescent="0.25">
      <c r="A55" s="18">
        <v>41640</v>
      </c>
      <c r="B55" s="19">
        <v>32.96</v>
      </c>
      <c r="C55" s="42"/>
      <c r="D55" s="42"/>
      <c r="E55" s="42"/>
      <c r="F55" s="42"/>
      <c r="G55" s="42"/>
      <c r="H55" s="43"/>
    </row>
    <row r="56" spans="1:8" x14ac:dyDescent="0.25">
      <c r="A56" s="18">
        <v>41671</v>
      </c>
      <c r="B56" s="19">
        <v>34.630000000000003</v>
      </c>
      <c r="C56" s="42"/>
      <c r="D56" s="42"/>
      <c r="E56" s="42"/>
      <c r="F56" s="42"/>
      <c r="G56" s="42"/>
      <c r="H56" s="43"/>
    </row>
    <row r="57" spans="1:8" x14ac:dyDescent="0.25">
      <c r="A57" s="18">
        <v>41699</v>
      </c>
      <c r="B57" s="19">
        <v>36.04</v>
      </c>
      <c r="C57" s="42"/>
      <c r="D57" s="42"/>
      <c r="E57" s="42"/>
      <c r="F57" s="42"/>
      <c r="G57" s="42"/>
      <c r="H57" s="43"/>
    </row>
    <row r="58" spans="1:8" x14ac:dyDescent="0.25">
      <c r="A58" s="18">
        <v>41730</v>
      </c>
      <c r="B58" s="19">
        <v>35.68</v>
      </c>
      <c r="C58" s="42"/>
      <c r="D58" s="42"/>
      <c r="E58" s="42"/>
      <c r="F58" s="42"/>
      <c r="G58" s="42"/>
      <c r="H58" s="43"/>
    </row>
    <row r="59" spans="1:8" x14ac:dyDescent="0.25">
      <c r="A59" s="18">
        <v>41760</v>
      </c>
      <c r="B59" s="19">
        <v>35.47</v>
      </c>
      <c r="C59" s="42"/>
      <c r="D59" s="42"/>
      <c r="E59" s="42"/>
      <c r="F59" s="42"/>
      <c r="G59" s="42"/>
      <c r="H59" s="43"/>
    </row>
    <row r="60" spans="1:8" x14ac:dyDescent="0.25">
      <c r="A60" s="18">
        <v>41791</v>
      </c>
      <c r="B60" s="19">
        <v>34.71</v>
      </c>
      <c r="C60" s="42"/>
      <c r="D60" s="42"/>
      <c r="E60" s="42"/>
      <c r="F60" s="42"/>
      <c r="G60" s="42"/>
      <c r="H60" s="43"/>
    </row>
    <row r="61" spans="1:8" x14ac:dyDescent="0.25">
      <c r="A61" s="18">
        <v>41821</v>
      </c>
      <c r="B61" s="19">
        <v>34.200000000000003</v>
      </c>
      <c r="C61" s="42"/>
      <c r="D61" s="42"/>
      <c r="E61" s="42"/>
      <c r="F61" s="42"/>
      <c r="G61" s="42"/>
      <c r="H61" s="43"/>
    </row>
    <row r="62" spans="1:8" x14ac:dyDescent="0.25">
      <c r="A62" s="18">
        <v>41852</v>
      </c>
      <c r="B62" s="19">
        <v>35.75</v>
      </c>
      <c r="C62" s="42"/>
      <c r="D62" s="42"/>
      <c r="E62" s="42"/>
      <c r="F62" s="42"/>
      <c r="G62" s="42"/>
      <c r="H62" s="43"/>
    </row>
    <row r="63" spans="1:8" x14ac:dyDescent="0.25">
      <c r="A63" s="18">
        <v>41883</v>
      </c>
      <c r="B63" s="19">
        <v>37.22</v>
      </c>
      <c r="C63" s="42"/>
      <c r="D63" s="42"/>
      <c r="E63" s="42"/>
      <c r="F63" s="42"/>
      <c r="G63" s="42"/>
      <c r="H63" s="43"/>
    </row>
    <row r="64" spans="1:8" x14ac:dyDescent="0.25">
      <c r="A64" s="18">
        <v>41913</v>
      </c>
      <c r="B64" s="19">
        <v>39.630000000000003</v>
      </c>
      <c r="C64" s="42"/>
      <c r="D64" s="42"/>
      <c r="E64" s="42"/>
      <c r="F64" s="42"/>
      <c r="G64" s="42"/>
      <c r="H64" s="43"/>
    </row>
    <row r="65" spans="1:8" x14ac:dyDescent="0.25">
      <c r="A65" s="18">
        <v>41944</v>
      </c>
      <c r="B65" s="19">
        <v>44.06</v>
      </c>
      <c r="C65" s="42"/>
      <c r="D65" s="42"/>
      <c r="E65" s="42"/>
      <c r="F65" s="42"/>
      <c r="G65" s="42"/>
      <c r="H65" s="43"/>
    </row>
    <row r="66" spans="1:8" x14ac:dyDescent="0.25">
      <c r="A66" s="18">
        <v>41974</v>
      </c>
      <c r="B66" s="19">
        <v>48.49</v>
      </c>
      <c r="C66" s="42"/>
      <c r="D66" s="42"/>
      <c r="E66" s="42"/>
      <c r="F66" s="42"/>
      <c r="G66" s="42"/>
      <c r="H66" s="43"/>
    </row>
    <row r="67" spans="1:8" x14ac:dyDescent="0.25">
      <c r="A67" s="18">
        <v>42005</v>
      </c>
      <c r="B67" s="19">
        <v>57.99</v>
      </c>
      <c r="C67" s="42"/>
      <c r="D67" s="42"/>
      <c r="E67" s="42"/>
      <c r="F67" s="42"/>
      <c r="G67" s="42"/>
      <c r="H67" s="43"/>
    </row>
    <row r="68" spans="1:8" x14ac:dyDescent="0.25">
      <c r="A68" s="18">
        <v>42036</v>
      </c>
      <c r="B68" s="19">
        <v>66.569999999999993</v>
      </c>
      <c r="C68" s="42"/>
      <c r="D68" s="42"/>
      <c r="E68" s="42"/>
      <c r="F68" s="42"/>
      <c r="G68" s="42"/>
      <c r="H68" s="43"/>
    </row>
    <row r="69" spans="1:8" x14ac:dyDescent="0.25">
      <c r="A69" s="18">
        <v>42064</v>
      </c>
      <c r="B69" s="19">
        <v>61.91</v>
      </c>
      <c r="C69" s="42"/>
      <c r="D69" s="42"/>
      <c r="E69" s="42"/>
      <c r="F69" s="42"/>
      <c r="G69" s="42"/>
      <c r="H69" s="43"/>
    </row>
    <row r="70" spans="1:8" x14ac:dyDescent="0.25">
      <c r="A70" s="18">
        <v>42095</v>
      </c>
      <c r="B70" s="19">
        <v>55.4</v>
      </c>
      <c r="C70" s="42"/>
      <c r="D70" s="42"/>
      <c r="E70" s="42"/>
      <c r="F70" s="42"/>
      <c r="G70" s="42"/>
      <c r="H70" s="43"/>
    </row>
    <row r="71" spans="1:8" ht="15.75" thickBot="1" x14ac:dyDescent="0.3">
      <c r="A71" s="20">
        <v>42125</v>
      </c>
      <c r="B71" s="21">
        <v>50.95</v>
      </c>
      <c r="C71" s="44"/>
      <c r="D71" s="44"/>
      <c r="E71" s="44"/>
      <c r="F71" s="44"/>
      <c r="G71" s="44"/>
      <c r="H71" s="45"/>
    </row>
  </sheetData>
  <sheetProtection algorithmName="SHA-512" hashValue="/lmC70Dn5dcATRyZ7yFPe4tqZOpXwYKN9ljjgD5KUTlKDe5lD5vzEPx6z8RSgCQBwfoNsZ9hbS7eGlghO38ORQ==" saltValue="1d3ombOQoLqjbYqhC3YsIg==" spinCount="100000" sheet="1" objects="1" scenarios="1"/>
  <mergeCells count="9">
    <mergeCell ref="D7:E7"/>
    <mergeCell ref="A44:H44"/>
    <mergeCell ref="D12:D13"/>
    <mergeCell ref="E12:E13"/>
    <mergeCell ref="A4:J4"/>
    <mergeCell ref="A5:J5"/>
    <mergeCell ref="A7:B7"/>
    <mergeCell ref="A11:B11"/>
    <mergeCell ref="A15:F1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selection activeCell="F49" sqref="F49:F71"/>
    </sheetView>
  </sheetViews>
  <sheetFormatPr defaultRowHeight="15" x14ac:dyDescent="0.25"/>
  <cols>
    <col min="1" max="1" width="23.5703125" style="8" customWidth="1"/>
    <col min="2" max="2" width="14" style="8" customWidth="1"/>
    <col min="3" max="3" width="24.140625" style="8" customWidth="1"/>
    <col min="4" max="4" width="28" style="8" customWidth="1"/>
    <col min="5" max="5" width="12.85546875" style="8" customWidth="1"/>
    <col min="6" max="6" width="14" style="8" customWidth="1"/>
    <col min="7" max="7" width="16.85546875" style="8" customWidth="1"/>
    <col min="8" max="8" width="12.7109375" style="8" customWidth="1"/>
    <col min="9" max="9" width="9.5703125" style="8" bestFit="1" customWidth="1"/>
    <col min="10" max="10" width="10.7109375" style="8" customWidth="1"/>
    <col min="11" max="16384" width="9.140625" style="8"/>
  </cols>
  <sheetData>
    <row r="1" spans="1:10" x14ac:dyDescent="0.25">
      <c r="A1" s="9" t="s">
        <v>2</v>
      </c>
      <c r="B1" s="10" t="s">
        <v>4</v>
      </c>
      <c r="C1" s="14" t="str">
        <f>IF('Валютный кредит (решение)'!F12="верно","решена","не решена")</f>
        <v>не решена</v>
      </c>
    </row>
    <row r="2" spans="1:10" x14ac:dyDescent="0.25">
      <c r="A2" s="11" t="s">
        <v>3</v>
      </c>
      <c r="B2" s="12"/>
      <c r="C2" s="13"/>
      <c r="D2" s="13"/>
      <c r="E2" s="38"/>
      <c r="F2" s="38"/>
    </row>
    <row r="3" spans="1:10" ht="15.75" thickBot="1" x14ac:dyDescent="0.3"/>
    <row r="4" spans="1:10" ht="19.5" thickBot="1" x14ac:dyDescent="0.35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5"/>
    </row>
    <row r="5" spans="1:10" x14ac:dyDescent="0.25">
      <c r="A5" s="56" t="s">
        <v>25</v>
      </c>
      <c r="B5" s="57"/>
      <c r="C5" s="57"/>
      <c r="D5" s="57"/>
      <c r="E5" s="57"/>
      <c r="F5" s="57"/>
      <c r="G5" s="57"/>
      <c r="H5" s="57"/>
      <c r="I5" s="57"/>
      <c r="J5" s="57"/>
    </row>
    <row r="6" spans="1:10" ht="15.75" thickBot="1" x14ac:dyDescent="0.3">
      <c r="G6" s="5"/>
      <c r="H6" s="6"/>
    </row>
    <row r="7" spans="1:10" ht="15.75" thickBot="1" x14ac:dyDescent="0.3">
      <c r="A7" s="58" t="s">
        <v>5</v>
      </c>
      <c r="B7" s="59"/>
      <c r="D7" s="46" t="s">
        <v>1</v>
      </c>
      <c r="E7" s="47"/>
    </row>
    <row r="8" spans="1:10" x14ac:dyDescent="0.25">
      <c r="A8" s="26" t="s">
        <v>6</v>
      </c>
      <c r="B8" s="27">
        <v>240000</v>
      </c>
      <c r="D8" s="2" t="s">
        <v>13</v>
      </c>
      <c r="E8" s="30">
        <f>SUM(F18:F41)</f>
        <v>270000</v>
      </c>
    </row>
    <row r="9" spans="1:10" ht="15.75" thickBot="1" x14ac:dyDescent="0.3">
      <c r="A9" s="28" t="s">
        <v>7</v>
      </c>
      <c r="B9" s="29">
        <v>0.12</v>
      </c>
      <c r="D9" s="3" t="s">
        <v>15</v>
      </c>
      <c r="E9" s="31">
        <f>SUM(G48:G71)</f>
        <v>8383.9029064196748</v>
      </c>
    </row>
    <row r="10" spans="1:10" ht="15.75" thickBot="1" x14ac:dyDescent="0.3">
      <c r="D10" s="4" t="s">
        <v>14</v>
      </c>
      <c r="E10" s="32">
        <f>SUM(H48:H71)</f>
        <v>335393.07729160017</v>
      </c>
    </row>
    <row r="11" spans="1:10" ht="15.75" thickBot="1" x14ac:dyDescent="0.3">
      <c r="A11" s="58" t="s">
        <v>8</v>
      </c>
      <c r="B11" s="59"/>
      <c r="D11" s="5"/>
      <c r="E11" s="6"/>
    </row>
    <row r="12" spans="1:10" ht="14.25" customHeight="1" x14ac:dyDescent="0.25">
      <c r="A12" s="26" t="s">
        <v>9</v>
      </c>
      <c r="B12" s="27">
        <f>B8/B47</f>
        <v>7665.2826572979884</v>
      </c>
      <c r="D12" s="60" t="s">
        <v>26</v>
      </c>
      <c r="E12" s="62">
        <f>E8-E10</f>
        <v>-65393.077291600173</v>
      </c>
      <c r="F12" s="14" t="str">
        <f>IFERROR(IF(ABS('Валютный кредит'!E12:E13)=ABS('Валютный кредит (решение)'!E12:E13),"верно","не верно"),"не верно")</f>
        <v>не верно</v>
      </c>
    </row>
    <row r="13" spans="1:10" ht="15" customHeight="1" thickBot="1" x14ac:dyDescent="0.3">
      <c r="A13" s="28" t="s">
        <v>7</v>
      </c>
      <c r="B13" s="29">
        <v>0.09</v>
      </c>
      <c r="C13" s="1"/>
      <c r="D13" s="61"/>
      <c r="E13" s="63"/>
    </row>
    <row r="14" spans="1:10" ht="15.75" thickBot="1" x14ac:dyDescent="0.3">
      <c r="C14" s="1"/>
    </row>
    <row r="15" spans="1:10" ht="15.75" thickBot="1" x14ac:dyDescent="0.3">
      <c r="A15" s="46" t="s">
        <v>10</v>
      </c>
      <c r="B15" s="48"/>
      <c r="C15" s="48"/>
      <c r="D15" s="48"/>
      <c r="E15" s="48"/>
      <c r="F15" s="47"/>
    </row>
    <row r="16" spans="1:10" ht="15.75" thickBot="1" x14ac:dyDescent="0.3">
      <c r="C16" s="1"/>
    </row>
    <row r="17" spans="1:6" ht="45" x14ac:dyDescent="0.25">
      <c r="A17" s="35" t="s">
        <v>11</v>
      </c>
      <c r="B17" s="17" t="s">
        <v>16</v>
      </c>
      <c r="C17" s="17" t="s">
        <v>17</v>
      </c>
      <c r="D17" s="17" t="s">
        <v>18</v>
      </c>
      <c r="E17" s="17" t="s">
        <v>20</v>
      </c>
      <c r="F17" s="36" t="s">
        <v>19</v>
      </c>
    </row>
    <row r="18" spans="1:6" x14ac:dyDescent="0.25">
      <c r="A18" s="18">
        <v>41426</v>
      </c>
      <c r="B18" s="22">
        <f>B8</f>
        <v>240000</v>
      </c>
      <c r="C18" s="22">
        <f>$B$8/24</f>
        <v>10000</v>
      </c>
      <c r="D18" s="22">
        <f>B8-$B$8/24</f>
        <v>230000</v>
      </c>
      <c r="E18" s="22">
        <f>B8*B9/12</f>
        <v>2400</v>
      </c>
      <c r="F18" s="23">
        <f t="shared" ref="F18:F41" si="0">E18+$B$8/24</f>
        <v>12400</v>
      </c>
    </row>
    <row r="19" spans="1:6" x14ac:dyDescent="0.25">
      <c r="A19" s="18">
        <v>41456</v>
      </c>
      <c r="B19" s="22">
        <f>D18</f>
        <v>230000</v>
      </c>
      <c r="C19" s="22">
        <f t="shared" ref="C19:C41" si="1">$B$8/24</f>
        <v>10000</v>
      </c>
      <c r="D19" s="22">
        <f t="shared" ref="D19:D41" si="2">D18-$B$8/24</f>
        <v>220000</v>
      </c>
      <c r="E19" s="22">
        <f t="shared" ref="E19:E41" si="3">D18*$B$9/12</f>
        <v>2300</v>
      </c>
      <c r="F19" s="23">
        <f t="shared" si="0"/>
        <v>12300</v>
      </c>
    </row>
    <row r="20" spans="1:6" x14ac:dyDescent="0.25">
      <c r="A20" s="18">
        <v>41487</v>
      </c>
      <c r="B20" s="22">
        <f t="shared" ref="B20:B41" si="4">D19</f>
        <v>220000</v>
      </c>
      <c r="C20" s="22">
        <f t="shared" si="1"/>
        <v>10000</v>
      </c>
      <c r="D20" s="22">
        <f t="shared" si="2"/>
        <v>210000</v>
      </c>
      <c r="E20" s="22">
        <f t="shared" si="3"/>
        <v>2200</v>
      </c>
      <c r="F20" s="23">
        <f t="shared" si="0"/>
        <v>12200</v>
      </c>
    </row>
    <row r="21" spans="1:6" x14ac:dyDescent="0.25">
      <c r="A21" s="18">
        <v>41518</v>
      </c>
      <c r="B21" s="22">
        <f t="shared" si="4"/>
        <v>210000</v>
      </c>
      <c r="C21" s="22">
        <f t="shared" si="1"/>
        <v>10000</v>
      </c>
      <c r="D21" s="22">
        <f t="shared" si="2"/>
        <v>200000</v>
      </c>
      <c r="E21" s="22">
        <f t="shared" si="3"/>
        <v>2100</v>
      </c>
      <c r="F21" s="23">
        <f t="shared" si="0"/>
        <v>12100</v>
      </c>
    </row>
    <row r="22" spans="1:6" x14ac:dyDescent="0.25">
      <c r="A22" s="18">
        <v>41548</v>
      </c>
      <c r="B22" s="22">
        <f t="shared" si="4"/>
        <v>200000</v>
      </c>
      <c r="C22" s="22">
        <f t="shared" si="1"/>
        <v>10000</v>
      </c>
      <c r="D22" s="22">
        <f t="shared" si="2"/>
        <v>190000</v>
      </c>
      <c r="E22" s="22">
        <f t="shared" si="3"/>
        <v>2000</v>
      </c>
      <c r="F22" s="23">
        <f t="shared" si="0"/>
        <v>12000</v>
      </c>
    </row>
    <row r="23" spans="1:6" x14ac:dyDescent="0.25">
      <c r="A23" s="18">
        <v>41579</v>
      </c>
      <c r="B23" s="22">
        <f t="shared" si="4"/>
        <v>190000</v>
      </c>
      <c r="C23" s="22">
        <f t="shared" si="1"/>
        <v>10000</v>
      </c>
      <c r="D23" s="22">
        <f t="shared" si="2"/>
        <v>180000</v>
      </c>
      <c r="E23" s="22">
        <f t="shared" si="3"/>
        <v>1900</v>
      </c>
      <c r="F23" s="23">
        <f t="shared" si="0"/>
        <v>11900</v>
      </c>
    </row>
    <row r="24" spans="1:6" x14ac:dyDescent="0.25">
      <c r="A24" s="18">
        <v>41609</v>
      </c>
      <c r="B24" s="22">
        <f t="shared" si="4"/>
        <v>180000</v>
      </c>
      <c r="C24" s="22">
        <f t="shared" si="1"/>
        <v>10000</v>
      </c>
      <c r="D24" s="22">
        <f t="shared" si="2"/>
        <v>170000</v>
      </c>
      <c r="E24" s="22">
        <f t="shared" si="3"/>
        <v>1800</v>
      </c>
      <c r="F24" s="23">
        <f t="shared" si="0"/>
        <v>11800</v>
      </c>
    </row>
    <row r="25" spans="1:6" x14ac:dyDescent="0.25">
      <c r="A25" s="18">
        <v>41640</v>
      </c>
      <c r="B25" s="22">
        <f t="shared" si="4"/>
        <v>170000</v>
      </c>
      <c r="C25" s="22">
        <f t="shared" si="1"/>
        <v>10000</v>
      </c>
      <c r="D25" s="22">
        <f t="shared" si="2"/>
        <v>160000</v>
      </c>
      <c r="E25" s="22">
        <f t="shared" si="3"/>
        <v>1700</v>
      </c>
      <c r="F25" s="23">
        <f t="shared" si="0"/>
        <v>11700</v>
      </c>
    </row>
    <row r="26" spans="1:6" x14ac:dyDescent="0.25">
      <c r="A26" s="18">
        <v>41671</v>
      </c>
      <c r="B26" s="22">
        <f t="shared" si="4"/>
        <v>160000</v>
      </c>
      <c r="C26" s="22">
        <f t="shared" si="1"/>
        <v>10000</v>
      </c>
      <c r="D26" s="22">
        <f t="shared" si="2"/>
        <v>150000</v>
      </c>
      <c r="E26" s="22">
        <f t="shared" si="3"/>
        <v>1600</v>
      </c>
      <c r="F26" s="23">
        <f t="shared" si="0"/>
        <v>11600</v>
      </c>
    </row>
    <row r="27" spans="1:6" x14ac:dyDescent="0.25">
      <c r="A27" s="18">
        <v>41699</v>
      </c>
      <c r="B27" s="22">
        <f t="shared" si="4"/>
        <v>150000</v>
      </c>
      <c r="C27" s="22">
        <f t="shared" si="1"/>
        <v>10000</v>
      </c>
      <c r="D27" s="22">
        <f t="shared" si="2"/>
        <v>140000</v>
      </c>
      <c r="E27" s="22">
        <f t="shared" si="3"/>
        <v>1500</v>
      </c>
      <c r="F27" s="23">
        <f t="shared" si="0"/>
        <v>11500</v>
      </c>
    </row>
    <row r="28" spans="1:6" x14ac:dyDescent="0.25">
      <c r="A28" s="18">
        <v>41730</v>
      </c>
      <c r="B28" s="22">
        <f t="shared" si="4"/>
        <v>140000</v>
      </c>
      <c r="C28" s="22">
        <f t="shared" si="1"/>
        <v>10000</v>
      </c>
      <c r="D28" s="22">
        <f t="shared" si="2"/>
        <v>130000</v>
      </c>
      <c r="E28" s="22">
        <f t="shared" si="3"/>
        <v>1400</v>
      </c>
      <c r="F28" s="23">
        <f t="shared" si="0"/>
        <v>11400</v>
      </c>
    </row>
    <row r="29" spans="1:6" x14ac:dyDescent="0.25">
      <c r="A29" s="18">
        <v>41760</v>
      </c>
      <c r="B29" s="22">
        <f t="shared" si="4"/>
        <v>130000</v>
      </c>
      <c r="C29" s="22">
        <f t="shared" si="1"/>
        <v>10000</v>
      </c>
      <c r="D29" s="22">
        <f t="shared" si="2"/>
        <v>120000</v>
      </c>
      <c r="E29" s="22">
        <f t="shared" si="3"/>
        <v>1300</v>
      </c>
      <c r="F29" s="23">
        <f t="shared" si="0"/>
        <v>11300</v>
      </c>
    </row>
    <row r="30" spans="1:6" x14ac:dyDescent="0.25">
      <c r="A30" s="18">
        <v>41791</v>
      </c>
      <c r="B30" s="22">
        <f t="shared" si="4"/>
        <v>120000</v>
      </c>
      <c r="C30" s="22">
        <f t="shared" si="1"/>
        <v>10000</v>
      </c>
      <c r="D30" s="22">
        <f t="shared" si="2"/>
        <v>110000</v>
      </c>
      <c r="E30" s="22">
        <f t="shared" si="3"/>
        <v>1200</v>
      </c>
      <c r="F30" s="23">
        <f t="shared" si="0"/>
        <v>11200</v>
      </c>
    </row>
    <row r="31" spans="1:6" x14ac:dyDescent="0.25">
      <c r="A31" s="18">
        <v>41821</v>
      </c>
      <c r="B31" s="22">
        <f t="shared" si="4"/>
        <v>110000</v>
      </c>
      <c r="C31" s="22">
        <f t="shared" si="1"/>
        <v>10000</v>
      </c>
      <c r="D31" s="22">
        <f t="shared" si="2"/>
        <v>100000</v>
      </c>
      <c r="E31" s="22">
        <f t="shared" si="3"/>
        <v>1100</v>
      </c>
      <c r="F31" s="23">
        <f t="shared" si="0"/>
        <v>11100</v>
      </c>
    </row>
    <row r="32" spans="1:6" x14ac:dyDescent="0.25">
      <c r="A32" s="18">
        <v>41852</v>
      </c>
      <c r="B32" s="22">
        <f t="shared" si="4"/>
        <v>100000</v>
      </c>
      <c r="C32" s="22">
        <f t="shared" si="1"/>
        <v>10000</v>
      </c>
      <c r="D32" s="22">
        <f t="shared" si="2"/>
        <v>90000</v>
      </c>
      <c r="E32" s="22">
        <f t="shared" si="3"/>
        <v>1000</v>
      </c>
      <c r="F32" s="23">
        <f t="shared" si="0"/>
        <v>11000</v>
      </c>
    </row>
    <row r="33" spans="1:8" x14ac:dyDescent="0.25">
      <c r="A33" s="18">
        <v>41883</v>
      </c>
      <c r="B33" s="22">
        <f t="shared" si="4"/>
        <v>90000</v>
      </c>
      <c r="C33" s="22">
        <f t="shared" si="1"/>
        <v>10000</v>
      </c>
      <c r="D33" s="22">
        <f t="shared" si="2"/>
        <v>80000</v>
      </c>
      <c r="E33" s="22">
        <f t="shared" si="3"/>
        <v>900</v>
      </c>
      <c r="F33" s="23">
        <f t="shared" si="0"/>
        <v>10900</v>
      </c>
    </row>
    <row r="34" spans="1:8" x14ac:dyDescent="0.25">
      <c r="A34" s="18">
        <v>41913</v>
      </c>
      <c r="B34" s="22">
        <f t="shared" si="4"/>
        <v>80000</v>
      </c>
      <c r="C34" s="22">
        <f t="shared" si="1"/>
        <v>10000</v>
      </c>
      <c r="D34" s="22">
        <f t="shared" si="2"/>
        <v>70000</v>
      </c>
      <c r="E34" s="22">
        <f t="shared" si="3"/>
        <v>800</v>
      </c>
      <c r="F34" s="23">
        <f t="shared" si="0"/>
        <v>10800</v>
      </c>
    </row>
    <row r="35" spans="1:8" x14ac:dyDescent="0.25">
      <c r="A35" s="18">
        <v>41944</v>
      </c>
      <c r="B35" s="22">
        <f t="shared" si="4"/>
        <v>70000</v>
      </c>
      <c r="C35" s="22">
        <f t="shared" si="1"/>
        <v>10000</v>
      </c>
      <c r="D35" s="22">
        <f t="shared" si="2"/>
        <v>60000</v>
      </c>
      <c r="E35" s="22">
        <f t="shared" si="3"/>
        <v>700</v>
      </c>
      <c r="F35" s="23">
        <f t="shared" si="0"/>
        <v>10700</v>
      </c>
    </row>
    <row r="36" spans="1:8" x14ac:dyDescent="0.25">
      <c r="A36" s="18">
        <v>41974</v>
      </c>
      <c r="B36" s="22">
        <f t="shared" si="4"/>
        <v>60000</v>
      </c>
      <c r="C36" s="22">
        <f t="shared" si="1"/>
        <v>10000</v>
      </c>
      <c r="D36" s="22">
        <f t="shared" si="2"/>
        <v>50000</v>
      </c>
      <c r="E36" s="22">
        <f t="shared" si="3"/>
        <v>600</v>
      </c>
      <c r="F36" s="23">
        <f t="shared" si="0"/>
        <v>10600</v>
      </c>
    </row>
    <row r="37" spans="1:8" x14ac:dyDescent="0.25">
      <c r="A37" s="18">
        <v>42005</v>
      </c>
      <c r="B37" s="22">
        <f t="shared" si="4"/>
        <v>50000</v>
      </c>
      <c r="C37" s="22">
        <f t="shared" si="1"/>
        <v>10000</v>
      </c>
      <c r="D37" s="22">
        <f t="shared" si="2"/>
        <v>40000</v>
      </c>
      <c r="E37" s="22">
        <f t="shared" si="3"/>
        <v>500</v>
      </c>
      <c r="F37" s="23">
        <f t="shared" si="0"/>
        <v>10500</v>
      </c>
    </row>
    <row r="38" spans="1:8" x14ac:dyDescent="0.25">
      <c r="A38" s="18">
        <v>42036</v>
      </c>
      <c r="B38" s="22">
        <f t="shared" si="4"/>
        <v>40000</v>
      </c>
      <c r="C38" s="22">
        <f t="shared" si="1"/>
        <v>10000</v>
      </c>
      <c r="D38" s="22">
        <f t="shared" si="2"/>
        <v>30000</v>
      </c>
      <c r="E38" s="22">
        <f t="shared" si="3"/>
        <v>400</v>
      </c>
      <c r="F38" s="23">
        <f t="shared" si="0"/>
        <v>10400</v>
      </c>
    </row>
    <row r="39" spans="1:8" x14ac:dyDescent="0.25">
      <c r="A39" s="18">
        <v>42064</v>
      </c>
      <c r="B39" s="22">
        <f t="shared" si="4"/>
        <v>30000</v>
      </c>
      <c r="C39" s="22">
        <f t="shared" si="1"/>
        <v>10000</v>
      </c>
      <c r="D39" s="22">
        <f t="shared" si="2"/>
        <v>20000</v>
      </c>
      <c r="E39" s="22">
        <f t="shared" si="3"/>
        <v>300</v>
      </c>
      <c r="F39" s="23">
        <f t="shared" si="0"/>
        <v>10300</v>
      </c>
    </row>
    <row r="40" spans="1:8" x14ac:dyDescent="0.25">
      <c r="A40" s="18">
        <v>42095</v>
      </c>
      <c r="B40" s="22">
        <f t="shared" si="4"/>
        <v>20000</v>
      </c>
      <c r="C40" s="22">
        <f t="shared" si="1"/>
        <v>10000</v>
      </c>
      <c r="D40" s="22">
        <f t="shared" si="2"/>
        <v>10000</v>
      </c>
      <c r="E40" s="22">
        <f t="shared" si="3"/>
        <v>200</v>
      </c>
      <c r="F40" s="23">
        <f t="shared" si="0"/>
        <v>10200</v>
      </c>
    </row>
    <row r="41" spans="1:8" ht="15.75" thickBot="1" x14ac:dyDescent="0.3">
      <c r="A41" s="20">
        <v>42125</v>
      </c>
      <c r="B41" s="24">
        <f t="shared" si="4"/>
        <v>10000</v>
      </c>
      <c r="C41" s="24">
        <f t="shared" si="1"/>
        <v>10000</v>
      </c>
      <c r="D41" s="24">
        <f t="shared" si="2"/>
        <v>0</v>
      </c>
      <c r="E41" s="24">
        <f t="shared" si="3"/>
        <v>100</v>
      </c>
      <c r="F41" s="25">
        <f t="shared" si="0"/>
        <v>10100</v>
      </c>
    </row>
    <row r="42" spans="1:8" x14ac:dyDescent="0.25">
      <c r="A42" s="7"/>
      <c r="B42" s="1"/>
    </row>
    <row r="43" spans="1:8" ht="15.75" thickBot="1" x14ac:dyDescent="0.3"/>
    <row r="44" spans="1:8" ht="15.75" thickBot="1" x14ac:dyDescent="0.3">
      <c r="A44" s="46" t="s">
        <v>12</v>
      </c>
      <c r="B44" s="48"/>
      <c r="C44" s="48"/>
      <c r="D44" s="48"/>
      <c r="E44" s="48"/>
      <c r="F44" s="48"/>
      <c r="G44" s="48"/>
      <c r="H44" s="47"/>
    </row>
    <row r="45" spans="1:8" ht="15.75" thickBot="1" x14ac:dyDescent="0.3"/>
    <row r="46" spans="1:8" ht="75" x14ac:dyDescent="0.25">
      <c r="A46" s="34" t="s">
        <v>11</v>
      </c>
      <c r="B46" s="33" t="s">
        <v>24</v>
      </c>
      <c r="C46" s="33" t="s">
        <v>16</v>
      </c>
      <c r="D46" s="33" t="s">
        <v>17</v>
      </c>
      <c r="E46" s="33" t="s">
        <v>23</v>
      </c>
      <c r="F46" s="33" t="s">
        <v>21</v>
      </c>
      <c r="G46" s="33" t="s">
        <v>22</v>
      </c>
      <c r="H46" s="37" t="s">
        <v>19</v>
      </c>
    </row>
    <row r="47" spans="1:8" x14ac:dyDescent="0.25">
      <c r="A47" s="18">
        <v>41395</v>
      </c>
      <c r="B47" s="19">
        <v>31.31</v>
      </c>
      <c r="C47" s="15"/>
      <c r="D47" s="15"/>
      <c r="E47" s="15"/>
      <c r="F47" s="15"/>
      <c r="G47" s="15"/>
      <c r="H47" s="16"/>
    </row>
    <row r="48" spans="1:8" x14ac:dyDescent="0.25">
      <c r="A48" s="18">
        <v>41426</v>
      </c>
      <c r="B48" s="19">
        <v>32.31</v>
      </c>
      <c r="C48" s="22">
        <f>B12</f>
        <v>7665.2826572979884</v>
      </c>
      <c r="D48" s="22">
        <f>$B$12/24</f>
        <v>319.3867773874162</v>
      </c>
      <c r="E48" s="22">
        <f>B12-$B$12/24</f>
        <v>7345.8958799105721</v>
      </c>
      <c r="F48" s="22">
        <f>B12*$B$13/12</f>
        <v>57.489619929734914</v>
      </c>
      <c r="G48" s="22">
        <f t="shared" ref="G48:G71" si="5">$B$12/24+F48</f>
        <v>376.87639731715115</v>
      </c>
      <c r="H48" s="23">
        <f t="shared" ref="H48:H71" si="6">G48*B48</f>
        <v>12176.876397317154</v>
      </c>
    </row>
    <row r="49" spans="1:8" x14ac:dyDescent="0.25">
      <c r="A49" s="18">
        <v>41456</v>
      </c>
      <c r="B49" s="19">
        <v>32.74</v>
      </c>
      <c r="C49" s="22">
        <f>E48</f>
        <v>7345.8958799105721</v>
      </c>
      <c r="D49" s="22">
        <f t="shared" ref="D49:D71" si="7">$B$12/24</f>
        <v>319.3867773874162</v>
      </c>
      <c r="E49" s="22">
        <f t="shared" ref="E49:E71" si="8">E48-$B$12/24</f>
        <v>7026.5091025231559</v>
      </c>
      <c r="F49" s="22">
        <f>E48*$B$13/12</f>
        <v>55.094219099329287</v>
      </c>
      <c r="G49" s="22">
        <f t="shared" si="5"/>
        <v>374.48099648674548</v>
      </c>
      <c r="H49" s="23">
        <f t="shared" si="6"/>
        <v>12260.507824976048</v>
      </c>
    </row>
    <row r="50" spans="1:8" x14ac:dyDescent="0.25">
      <c r="A50" s="18">
        <v>41487</v>
      </c>
      <c r="B50" s="19">
        <v>33.020000000000003</v>
      </c>
      <c r="C50" s="22">
        <f t="shared" ref="C50:C71" si="9">E49</f>
        <v>7026.5091025231559</v>
      </c>
      <c r="D50" s="22">
        <f t="shared" si="7"/>
        <v>319.3867773874162</v>
      </c>
      <c r="E50" s="22">
        <f t="shared" si="8"/>
        <v>6707.1223251357396</v>
      </c>
      <c r="F50" s="22">
        <f t="shared" ref="F50:F71" si="10">E49*$B$13/12</f>
        <v>52.698818268923667</v>
      </c>
      <c r="G50" s="22">
        <f t="shared" si="5"/>
        <v>372.08559565633988</v>
      </c>
      <c r="H50" s="23">
        <f t="shared" si="6"/>
        <v>12286.266368572344</v>
      </c>
    </row>
    <row r="51" spans="1:8" x14ac:dyDescent="0.25">
      <c r="A51" s="18">
        <v>41518</v>
      </c>
      <c r="B51" s="19">
        <v>32.6</v>
      </c>
      <c r="C51" s="22">
        <f t="shared" si="9"/>
        <v>6707.1223251357396</v>
      </c>
      <c r="D51" s="22">
        <f t="shared" si="7"/>
        <v>319.3867773874162</v>
      </c>
      <c r="E51" s="22">
        <f t="shared" si="8"/>
        <v>6387.7355477483234</v>
      </c>
      <c r="F51" s="22">
        <f t="shared" si="10"/>
        <v>50.303417438518046</v>
      </c>
      <c r="G51" s="22">
        <f t="shared" si="5"/>
        <v>369.69019482593427</v>
      </c>
      <c r="H51" s="23">
        <f t="shared" si="6"/>
        <v>12051.900351325457</v>
      </c>
    </row>
    <row r="52" spans="1:8" x14ac:dyDescent="0.25">
      <c r="A52" s="18">
        <v>41548</v>
      </c>
      <c r="B52" s="19">
        <v>32.1</v>
      </c>
      <c r="C52" s="22">
        <f t="shared" si="9"/>
        <v>6387.7355477483234</v>
      </c>
      <c r="D52" s="22">
        <f t="shared" si="7"/>
        <v>319.3867773874162</v>
      </c>
      <c r="E52" s="22">
        <f t="shared" si="8"/>
        <v>6068.3487703609071</v>
      </c>
      <c r="F52" s="22">
        <f t="shared" si="10"/>
        <v>47.908016608112426</v>
      </c>
      <c r="G52" s="22">
        <f t="shared" si="5"/>
        <v>367.29479399552861</v>
      </c>
      <c r="H52" s="23">
        <f t="shared" si="6"/>
        <v>11790.162887256469</v>
      </c>
    </row>
    <row r="53" spans="1:8" x14ac:dyDescent="0.25">
      <c r="A53" s="18">
        <v>41579</v>
      </c>
      <c r="B53" s="19">
        <v>32.69</v>
      </c>
      <c r="C53" s="22">
        <f t="shared" si="9"/>
        <v>6068.3487703609071</v>
      </c>
      <c r="D53" s="22">
        <f t="shared" si="7"/>
        <v>319.3867773874162</v>
      </c>
      <c r="E53" s="22">
        <f t="shared" si="8"/>
        <v>5748.9619929734909</v>
      </c>
      <c r="F53" s="22">
        <f t="shared" si="10"/>
        <v>45.512615777706799</v>
      </c>
      <c r="G53" s="22">
        <f t="shared" si="5"/>
        <v>364.899393165123</v>
      </c>
      <c r="H53" s="23">
        <f t="shared" si="6"/>
        <v>11928.56116256787</v>
      </c>
    </row>
    <row r="54" spans="1:8" x14ac:dyDescent="0.25">
      <c r="A54" s="18">
        <v>41609</v>
      </c>
      <c r="B54" s="19">
        <v>32.659999999999997</v>
      </c>
      <c r="C54" s="22">
        <f t="shared" si="9"/>
        <v>5748.9619929734909</v>
      </c>
      <c r="D54" s="22">
        <f t="shared" si="7"/>
        <v>319.3867773874162</v>
      </c>
      <c r="E54" s="22">
        <f t="shared" si="8"/>
        <v>5429.5752155860746</v>
      </c>
      <c r="F54" s="22">
        <f t="shared" si="10"/>
        <v>43.117214947301186</v>
      </c>
      <c r="G54" s="22">
        <f t="shared" si="5"/>
        <v>362.5039923347174</v>
      </c>
      <c r="H54" s="23">
        <f t="shared" si="6"/>
        <v>11839.380389651869</v>
      </c>
    </row>
    <row r="55" spans="1:8" x14ac:dyDescent="0.25">
      <c r="A55" s="18">
        <v>41640</v>
      </c>
      <c r="B55" s="19">
        <v>32.96</v>
      </c>
      <c r="C55" s="22">
        <f t="shared" si="9"/>
        <v>5429.5752155860746</v>
      </c>
      <c r="D55" s="22">
        <f t="shared" si="7"/>
        <v>319.3867773874162</v>
      </c>
      <c r="E55" s="22">
        <f t="shared" si="8"/>
        <v>5110.1884381986583</v>
      </c>
      <c r="F55" s="22">
        <f t="shared" si="10"/>
        <v>40.721814116895558</v>
      </c>
      <c r="G55" s="22">
        <f t="shared" si="5"/>
        <v>360.10859150431179</v>
      </c>
      <c r="H55" s="23">
        <f t="shared" si="6"/>
        <v>11869.179175982117</v>
      </c>
    </row>
    <row r="56" spans="1:8" x14ac:dyDescent="0.25">
      <c r="A56" s="18">
        <v>41671</v>
      </c>
      <c r="B56" s="19">
        <v>34.630000000000003</v>
      </c>
      <c r="C56" s="22">
        <f t="shared" si="9"/>
        <v>5110.1884381986583</v>
      </c>
      <c r="D56" s="22">
        <f t="shared" si="7"/>
        <v>319.3867773874162</v>
      </c>
      <c r="E56" s="22">
        <f t="shared" si="8"/>
        <v>4790.8016608112421</v>
      </c>
      <c r="F56" s="22">
        <f t="shared" si="10"/>
        <v>38.326413286489938</v>
      </c>
      <c r="G56" s="22">
        <f t="shared" si="5"/>
        <v>357.71319067390613</v>
      </c>
      <c r="H56" s="23">
        <f t="shared" si="6"/>
        <v>12387.60779303737</v>
      </c>
    </row>
    <row r="57" spans="1:8" x14ac:dyDescent="0.25">
      <c r="A57" s="18">
        <v>41699</v>
      </c>
      <c r="B57" s="19">
        <v>36.04</v>
      </c>
      <c r="C57" s="22">
        <f t="shared" si="9"/>
        <v>4790.8016608112421</v>
      </c>
      <c r="D57" s="22">
        <f t="shared" si="7"/>
        <v>319.3867773874162</v>
      </c>
      <c r="E57" s="22">
        <f t="shared" si="8"/>
        <v>4471.4148834238258</v>
      </c>
      <c r="F57" s="22">
        <f t="shared" si="10"/>
        <v>35.931012456084311</v>
      </c>
      <c r="G57" s="22">
        <f t="shared" si="5"/>
        <v>355.31778984350052</v>
      </c>
      <c r="H57" s="23">
        <f t="shared" si="6"/>
        <v>12805.653145959759</v>
      </c>
    </row>
    <row r="58" spans="1:8" x14ac:dyDescent="0.25">
      <c r="A58" s="18">
        <v>41730</v>
      </c>
      <c r="B58" s="19">
        <v>35.68</v>
      </c>
      <c r="C58" s="22">
        <f t="shared" si="9"/>
        <v>4471.4148834238258</v>
      </c>
      <c r="D58" s="22">
        <f t="shared" si="7"/>
        <v>319.3867773874162</v>
      </c>
      <c r="E58" s="22">
        <f t="shared" si="8"/>
        <v>4152.0281060364096</v>
      </c>
      <c r="F58" s="22">
        <f t="shared" si="10"/>
        <v>33.53561162567869</v>
      </c>
      <c r="G58" s="22">
        <f t="shared" si="5"/>
        <v>352.92238901309491</v>
      </c>
      <c r="H58" s="23">
        <f t="shared" si="6"/>
        <v>12592.270839987226</v>
      </c>
    </row>
    <row r="59" spans="1:8" x14ac:dyDescent="0.25">
      <c r="A59" s="18">
        <v>41760</v>
      </c>
      <c r="B59" s="19">
        <v>35.47</v>
      </c>
      <c r="C59" s="22">
        <f t="shared" si="9"/>
        <v>4152.0281060364096</v>
      </c>
      <c r="D59" s="22">
        <f t="shared" si="7"/>
        <v>319.3867773874162</v>
      </c>
      <c r="E59" s="22">
        <f t="shared" si="8"/>
        <v>3832.6413286489933</v>
      </c>
      <c r="F59" s="22">
        <f t="shared" si="10"/>
        <v>31.140210795273074</v>
      </c>
      <c r="G59" s="22">
        <f t="shared" si="5"/>
        <v>350.52698818268925</v>
      </c>
      <c r="H59" s="23">
        <f t="shared" si="6"/>
        <v>12433.192270839987</v>
      </c>
    </row>
    <row r="60" spans="1:8" x14ac:dyDescent="0.25">
      <c r="A60" s="18">
        <v>41791</v>
      </c>
      <c r="B60" s="19">
        <v>34.71</v>
      </c>
      <c r="C60" s="22">
        <f t="shared" si="9"/>
        <v>3832.6413286489933</v>
      </c>
      <c r="D60" s="22">
        <f t="shared" si="7"/>
        <v>319.3867773874162</v>
      </c>
      <c r="E60" s="22">
        <f t="shared" si="8"/>
        <v>3513.254551261577</v>
      </c>
      <c r="F60" s="22">
        <f t="shared" si="10"/>
        <v>28.744809964867446</v>
      </c>
      <c r="G60" s="22">
        <f t="shared" si="5"/>
        <v>348.13158735228365</v>
      </c>
      <c r="H60" s="23">
        <f t="shared" si="6"/>
        <v>12083.647396997765</v>
      </c>
    </row>
    <row r="61" spans="1:8" x14ac:dyDescent="0.25">
      <c r="A61" s="18">
        <v>41821</v>
      </c>
      <c r="B61" s="19">
        <v>34.200000000000003</v>
      </c>
      <c r="C61" s="22">
        <f t="shared" si="9"/>
        <v>3513.254551261577</v>
      </c>
      <c r="D61" s="22">
        <f t="shared" si="7"/>
        <v>319.3867773874162</v>
      </c>
      <c r="E61" s="22">
        <f t="shared" si="8"/>
        <v>3193.8677738741608</v>
      </c>
      <c r="F61" s="22">
        <f t="shared" si="10"/>
        <v>26.349409134461826</v>
      </c>
      <c r="G61" s="22">
        <f t="shared" si="5"/>
        <v>345.73618652187804</v>
      </c>
      <c r="H61" s="23">
        <f t="shared" si="6"/>
        <v>11824.17757904823</v>
      </c>
    </row>
    <row r="62" spans="1:8" x14ac:dyDescent="0.25">
      <c r="A62" s="18">
        <v>41852</v>
      </c>
      <c r="B62" s="19">
        <v>35.75</v>
      </c>
      <c r="C62" s="22">
        <f t="shared" si="9"/>
        <v>3193.8677738741608</v>
      </c>
      <c r="D62" s="22">
        <f t="shared" si="7"/>
        <v>319.3867773874162</v>
      </c>
      <c r="E62" s="22">
        <f t="shared" si="8"/>
        <v>2874.4809964867445</v>
      </c>
      <c r="F62" s="22">
        <f t="shared" si="10"/>
        <v>23.954008304056206</v>
      </c>
      <c r="G62" s="22">
        <f t="shared" si="5"/>
        <v>343.34078569147243</v>
      </c>
      <c r="H62" s="23">
        <f t="shared" si="6"/>
        <v>12274.433088470139</v>
      </c>
    </row>
    <row r="63" spans="1:8" x14ac:dyDescent="0.25">
      <c r="A63" s="18">
        <v>41883</v>
      </c>
      <c r="B63" s="19">
        <v>37.22</v>
      </c>
      <c r="C63" s="22">
        <f t="shared" si="9"/>
        <v>2874.4809964867445</v>
      </c>
      <c r="D63" s="22">
        <f t="shared" si="7"/>
        <v>319.3867773874162</v>
      </c>
      <c r="E63" s="22">
        <f t="shared" si="8"/>
        <v>2555.0942190993283</v>
      </c>
      <c r="F63" s="22">
        <f t="shared" si="10"/>
        <v>21.558607473650582</v>
      </c>
      <c r="G63" s="22">
        <f t="shared" si="5"/>
        <v>340.94538486106677</v>
      </c>
      <c r="H63" s="23">
        <f t="shared" si="6"/>
        <v>12689.987224528904</v>
      </c>
    </row>
    <row r="64" spans="1:8" x14ac:dyDescent="0.25">
      <c r="A64" s="18">
        <v>41913</v>
      </c>
      <c r="B64" s="19">
        <v>39.630000000000003</v>
      </c>
      <c r="C64" s="22">
        <f t="shared" si="9"/>
        <v>2555.0942190993283</v>
      </c>
      <c r="D64" s="22">
        <f t="shared" si="7"/>
        <v>319.3867773874162</v>
      </c>
      <c r="E64" s="22">
        <f t="shared" si="8"/>
        <v>2235.707441711912</v>
      </c>
      <c r="F64" s="22">
        <f t="shared" si="10"/>
        <v>19.163206643244962</v>
      </c>
      <c r="G64" s="22">
        <f t="shared" si="5"/>
        <v>338.54998403066116</v>
      </c>
      <c r="H64" s="23">
        <f t="shared" si="6"/>
        <v>13416.735867135103</v>
      </c>
    </row>
    <row r="65" spans="1:8" x14ac:dyDescent="0.25">
      <c r="A65" s="18">
        <v>41944</v>
      </c>
      <c r="B65" s="19">
        <v>44.06</v>
      </c>
      <c r="C65" s="22">
        <f t="shared" si="9"/>
        <v>2235.707441711912</v>
      </c>
      <c r="D65" s="22">
        <f t="shared" si="7"/>
        <v>319.3867773874162</v>
      </c>
      <c r="E65" s="22">
        <f t="shared" si="8"/>
        <v>1916.3206643244957</v>
      </c>
      <c r="F65" s="22">
        <f t="shared" si="10"/>
        <v>16.767805812839338</v>
      </c>
      <c r="G65" s="22">
        <f t="shared" si="5"/>
        <v>336.15458320025556</v>
      </c>
      <c r="H65" s="23">
        <f t="shared" si="6"/>
        <v>14810.970935803261</v>
      </c>
    </row>
    <row r="66" spans="1:8" x14ac:dyDescent="0.25">
      <c r="A66" s="18">
        <v>41974</v>
      </c>
      <c r="B66" s="19">
        <v>48.49</v>
      </c>
      <c r="C66" s="22">
        <f t="shared" si="9"/>
        <v>1916.3206643244957</v>
      </c>
      <c r="D66" s="22">
        <f t="shared" si="7"/>
        <v>319.3867773874162</v>
      </c>
      <c r="E66" s="22">
        <f t="shared" si="8"/>
        <v>1596.9338869370795</v>
      </c>
      <c r="F66" s="22">
        <f t="shared" si="10"/>
        <v>14.372404982433716</v>
      </c>
      <c r="G66" s="22">
        <f t="shared" si="5"/>
        <v>333.7591823698499</v>
      </c>
      <c r="H66" s="23">
        <f t="shared" si="6"/>
        <v>16183.982753114022</v>
      </c>
    </row>
    <row r="67" spans="1:8" x14ac:dyDescent="0.25">
      <c r="A67" s="18">
        <v>42005</v>
      </c>
      <c r="B67" s="19">
        <v>57.99</v>
      </c>
      <c r="C67" s="22">
        <f t="shared" si="9"/>
        <v>1596.9338869370795</v>
      </c>
      <c r="D67" s="22">
        <f t="shared" si="7"/>
        <v>319.3867773874162</v>
      </c>
      <c r="E67" s="22">
        <f t="shared" si="8"/>
        <v>1277.5471095496632</v>
      </c>
      <c r="F67" s="22">
        <f t="shared" si="10"/>
        <v>11.977004152028096</v>
      </c>
      <c r="G67" s="22">
        <f t="shared" si="5"/>
        <v>331.36378153944429</v>
      </c>
      <c r="H67" s="23">
        <f t="shared" si="6"/>
        <v>19215.785691472374</v>
      </c>
    </row>
    <row r="68" spans="1:8" x14ac:dyDescent="0.25">
      <c r="A68" s="18">
        <v>42036</v>
      </c>
      <c r="B68" s="19">
        <v>66.569999999999993</v>
      </c>
      <c r="C68" s="22">
        <f t="shared" si="9"/>
        <v>1277.5471095496632</v>
      </c>
      <c r="D68" s="22">
        <f t="shared" si="7"/>
        <v>319.3867773874162</v>
      </c>
      <c r="E68" s="22">
        <f t="shared" si="8"/>
        <v>958.16033216224696</v>
      </c>
      <c r="F68" s="22">
        <f t="shared" si="10"/>
        <v>9.5816033216224739</v>
      </c>
      <c r="G68" s="22">
        <f t="shared" si="5"/>
        <v>328.96838070903868</v>
      </c>
      <c r="H68" s="23">
        <f t="shared" si="6"/>
        <v>21899.425103800702</v>
      </c>
    </row>
    <row r="69" spans="1:8" x14ac:dyDescent="0.25">
      <c r="A69" s="18">
        <v>42064</v>
      </c>
      <c r="B69" s="19">
        <v>61.91</v>
      </c>
      <c r="C69" s="22">
        <f t="shared" si="9"/>
        <v>958.16033216224696</v>
      </c>
      <c r="D69" s="22">
        <f t="shared" si="7"/>
        <v>319.3867773874162</v>
      </c>
      <c r="E69" s="22">
        <f t="shared" si="8"/>
        <v>638.7735547748307</v>
      </c>
      <c r="F69" s="22">
        <f t="shared" si="10"/>
        <v>7.1862024912168527</v>
      </c>
      <c r="G69" s="22">
        <f t="shared" si="5"/>
        <v>326.57297987863308</v>
      </c>
      <c r="H69" s="23">
        <f t="shared" si="6"/>
        <v>20218.133184286173</v>
      </c>
    </row>
    <row r="70" spans="1:8" x14ac:dyDescent="0.25">
      <c r="A70" s="18">
        <v>42095</v>
      </c>
      <c r="B70" s="19">
        <v>55.4</v>
      </c>
      <c r="C70" s="22">
        <f t="shared" si="9"/>
        <v>638.7735547748307</v>
      </c>
      <c r="D70" s="22">
        <f t="shared" si="7"/>
        <v>319.3867773874162</v>
      </c>
      <c r="E70" s="22">
        <f t="shared" si="8"/>
        <v>319.3867773874145</v>
      </c>
      <c r="F70" s="22">
        <f t="shared" si="10"/>
        <v>4.7908016608112298</v>
      </c>
      <c r="G70" s="22">
        <f t="shared" si="5"/>
        <v>324.17757904822741</v>
      </c>
      <c r="H70" s="23">
        <f t="shared" si="6"/>
        <v>17959.437879271798</v>
      </c>
    </row>
    <row r="71" spans="1:8" ht="15.75" thickBot="1" x14ac:dyDescent="0.3">
      <c r="A71" s="20">
        <v>42125</v>
      </c>
      <c r="B71" s="21">
        <v>50.95</v>
      </c>
      <c r="C71" s="24">
        <f t="shared" si="9"/>
        <v>319.3867773874145</v>
      </c>
      <c r="D71" s="24">
        <f t="shared" si="7"/>
        <v>319.3867773874162</v>
      </c>
      <c r="E71" s="24">
        <f t="shared" si="8"/>
        <v>-1.7053025658242404E-12</v>
      </c>
      <c r="F71" s="22">
        <f t="shared" si="10"/>
        <v>2.3954008304056087</v>
      </c>
      <c r="G71" s="24">
        <f t="shared" si="5"/>
        <v>321.78217821782181</v>
      </c>
      <c r="H71" s="25">
        <f t="shared" si="6"/>
        <v>16394.801980198023</v>
      </c>
    </row>
  </sheetData>
  <mergeCells count="9">
    <mergeCell ref="A15:F15"/>
    <mergeCell ref="A44:H44"/>
    <mergeCell ref="A4:J4"/>
    <mergeCell ref="A5:J5"/>
    <mergeCell ref="A7:B7"/>
    <mergeCell ref="D7:E7"/>
    <mergeCell ref="A11:B11"/>
    <mergeCell ref="D12:D13"/>
    <mergeCell ref="E12:E13"/>
  </mergeCells>
  <conditionalFormatting sqref="F12">
    <cfRule type="cellIs" dxfId="1" priority="2" operator="equal">
      <formula>"верно"</formula>
    </cfRule>
  </conditionalFormatting>
  <conditionalFormatting sqref="C1">
    <cfRule type="cellIs" dxfId="0" priority="1" operator="equal">
      <formula>"решена"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Валютный кредит</vt:lpstr>
      <vt:lpstr>Валютный кредит (решение)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Сапунова А.Д.</dc:creator>
  <cp:lastModifiedBy>Бачило Д.В.</cp:lastModifiedBy>
  <dcterms:created xsi:type="dcterms:W3CDTF">2018-08-01T11:16:23Z</dcterms:created>
  <dcterms:modified xsi:type="dcterms:W3CDTF">2018-08-14T10:23:17Z</dcterms:modified>
</cp:coreProperties>
</file>