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<sst xmlns="http://schemas.openxmlformats.org/spreadsheetml/2006/main" count="150" uniqueCount="84">
  <si>
    <t>Nama</t>
  </si>
  <si>
    <t>Lita Dwi Lestari</t>
  </si>
  <si>
    <t>Nim</t>
  </si>
  <si>
    <t>G.211.20.0011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</si>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</sst>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4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3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3" fillId="0" fontId="1" numFmtId="0" xfId="0" applyBorder="1" applyFont="1"/>
    <xf borderId="5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0" fontId="2" numFmtId="0" xfId="0" applyBorder="1" applyFont="1"/>
    <xf borderId="3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1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2" fillId="2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165" xfId="0" applyAlignment="1" applyBorder="1" applyFont="1" applyNumberFormat="1">
      <alignment horizontal="right" vertical="bottom"/>
    </xf>
    <xf borderId="2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vertical="bottom"/>
    </xf>
    <xf borderId="6" fillId="0" fontId="1" numFmtId="0" xfId="0" applyAlignment="1" applyBorder="1" applyFont="1">
      <alignment horizontal="center"/>
    </xf>
    <xf borderId="2" fillId="2" fontId="1" numFmtId="0" xfId="0" applyBorder="1" applyFont="1"/>
    <xf borderId="3" fillId="2" fontId="1" numFmtId="165" xfId="0" applyAlignment="1" applyBorder="1" applyFont="1" applyNumberFormat="1">
      <alignment horizontal="center"/>
    </xf>
    <xf borderId="3" fillId="0" fontId="1" numFmtId="0" xfId="0" applyAlignment="1" applyBorder="1" applyFont="1">
      <alignment horizontal="right" vertical="bottom"/>
    </xf>
    <xf borderId="2" fillId="3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Font="1"/>
    <xf borderId="0" fillId="0" fontId="1" numFmtId="165" xfId="0" applyFont="1" applyNumberFormat="1"/>
    <xf borderId="1" fillId="0" fontId="1" numFmtId="165" xfId="0" applyBorder="1" applyFont="1" applyNumberFormat="1"/>
    <xf borderId="0" fillId="0" fontId="1" numFmtId="1" xfId="0" applyFont="1" applyNumberFormat="1"/>
    <xf borderId="0" fillId="0" fontId="1" numFmtId="164" xfId="0" applyFont="1" applyNumberFormat="1"/>
    <xf borderId="3" fillId="0" fontId="1" numFmtId="165" xfId="0" applyAlignment="1" applyBorder="1" applyFont="1" applyNumberFormat="1">
      <alignment horizontal="center" vertical="bottom"/>
    </xf>
    <xf borderId="3" fillId="4" fontId="1" numFmtId="1" xfId="0" applyAlignment="1" applyBorder="1" applyFill="1" applyFont="1" applyNumberFormat="1">
      <alignment horizont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 t="s">
        <v>3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</v>
      </c>
      <c r="B4" s="6" t="s">
        <v>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6</v>
      </c>
      <c r="B6" s="7"/>
      <c r="C6" s="7"/>
      <c r="D6" s="7"/>
      <c r="E6" s="7"/>
      <c r="F6" s="2"/>
      <c r="G6" s="8" t="s">
        <v>7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8</v>
      </c>
      <c r="B7" s="10" t="s">
        <v>9</v>
      </c>
      <c r="C7" s="5"/>
      <c r="D7" s="11" t="s">
        <v>10</v>
      </c>
      <c r="E7" s="12" t="s">
        <v>11</v>
      </c>
      <c r="F7" s="13"/>
      <c r="G7" s="14"/>
      <c r="H7" s="14" t="s">
        <v>12</v>
      </c>
      <c r="I7" s="14" t="s">
        <v>13</v>
      </c>
      <c r="J7" s="14" t="s">
        <v>14</v>
      </c>
      <c r="K7" s="14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>
        <v>1.0</v>
      </c>
      <c r="B8" s="6" t="s">
        <v>16</v>
      </c>
      <c r="C8" s="5"/>
      <c r="D8" s="16" t="s">
        <v>17</v>
      </c>
      <c r="E8" s="16" t="s">
        <v>17</v>
      </c>
      <c r="F8" s="13"/>
      <c r="G8" s="17" t="s">
        <v>12</v>
      </c>
      <c r="H8" s="16">
        <v>1.0</v>
      </c>
      <c r="I8" s="16">
        <v>5.0</v>
      </c>
      <c r="J8" s="16">
        <v>2.0</v>
      </c>
      <c r="K8" s="16">
        <v>3.0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2.0</v>
      </c>
      <c r="B9" s="6" t="s">
        <v>18</v>
      </c>
      <c r="C9" s="5"/>
      <c r="D9" s="16" t="s">
        <v>19</v>
      </c>
      <c r="E9" s="16" t="s">
        <v>20</v>
      </c>
      <c r="F9" s="13"/>
      <c r="G9" s="17" t="s">
        <v>13</v>
      </c>
      <c r="H9" s="16">
        <v>0.0</v>
      </c>
      <c r="I9" s="16">
        <v>1.0</v>
      </c>
      <c r="J9" s="16">
        <v>3.0</v>
      </c>
      <c r="K9" s="16">
        <v>7.0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>
        <v>3.0</v>
      </c>
      <c r="B10" s="6" t="s">
        <v>21</v>
      </c>
      <c r="C10" s="5"/>
      <c r="D10" s="16" t="s">
        <v>22</v>
      </c>
      <c r="E10" s="16" t="s">
        <v>23</v>
      </c>
      <c r="F10" s="13"/>
      <c r="G10" s="17" t="s">
        <v>14</v>
      </c>
      <c r="H10" s="16">
        <v>0.0</v>
      </c>
      <c r="I10" s="16">
        <v>0.0</v>
      </c>
      <c r="J10" s="16">
        <v>1.0</v>
      </c>
      <c r="K10" s="16">
        <v>3.0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4.0</v>
      </c>
      <c r="B11" s="6" t="s">
        <v>18</v>
      </c>
      <c r="C11" s="5"/>
      <c r="D11" s="16" t="s">
        <v>24</v>
      </c>
      <c r="E11" s="16" t="s">
        <v>25</v>
      </c>
      <c r="F11" s="13"/>
      <c r="G11" s="17" t="s">
        <v>15</v>
      </c>
      <c r="H11" s="16">
        <v>0.0</v>
      </c>
      <c r="I11" s="16">
        <v>0.0</v>
      </c>
      <c r="J11" s="16">
        <v>0.0</v>
      </c>
      <c r="K11" s="16">
        <v>1.0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>
        <v>5.0</v>
      </c>
      <c r="B12" s="6" t="s">
        <v>26</v>
      </c>
      <c r="C12" s="5"/>
      <c r="D12" s="16" t="s">
        <v>27</v>
      </c>
      <c r="E12" s="16" t="s">
        <v>28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6.0</v>
      </c>
      <c r="B13" s="6" t="s">
        <v>18</v>
      </c>
      <c r="C13" s="5"/>
      <c r="D13" s="16" t="s">
        <v>29</v>
      </c>
      <c r="E13" s="16" t="s">
        <v>30</v>
      </c>
      <c r="F13" s="13"/>
      <c r="G13" s="12" t="s">
        <v>31</v>
      </c>
      <c r="H13" s="12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>
        <v>7.0</v>
      </c>
      <c r="B14" s="6" t="s">
        <v>33</v>
      </c>
      <c r="C14" s="5"/>
      <c r="D14" s="16" t="s">
        <v>34</v>
      </c>
      <c r="E14" s="16" t="s">
        <v>35</v>
      </c>
      <c r="F14" s="13"/>
      <c r="G14" s="16" t="s">
        <v>36</v>
      </c>
      <c r="H14" s="18" t="s">
        <v>37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>
        <v>8.0</v>
      </c>
      <c r="B15" s="6" t="s">
        <v>18</v>
      </c>
      <c r="C15" s="5"/>
      <c r="D15" s="16" t="s">
        <v>38</v>
      </c>
      <c r="E15" s="16" t="s">
        <v>39</v>
      </c>
      <c r="F15" s="13"/>
      <c r="G15" s="16" t="s">
        <v>40</v>
      </c>
      <c r="H15" s="18" t="s">
        <v>41</v>
      </c>
      <c r="I15" s="2"/>
      <c r="J15" s="2"/>
      <c r="K15" s="2"/>
      <c r="L15" s="2"/>
      <c r="M15" s="2"/>
      <c r="N15" s="19"/>
      <c r="O15" s="19"/>
      <c r="P15" s="19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>
        <v>9.0</v>
      </c>
      <c r="B16" s="6" t="s">
        <v>42</v>
      </c>
      <c r="C16" s="5"/>
      <c r="D16" s="16" t="s">
        <v>43</v>
      </c>
      <c r="E16" s="16" t="s">
        <v>44</v>
      </c>
      <c r="F16" s="13"/>
      <c r="G16" s="16" t="s">
        <v>45</v>
      </c>
      <c r="H16" s="18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13"/>
      <c r="G17" s="16" t="s">
        <v>47</v>
      </c>
      <c r="H17" s="20" t="s">
        <v>48</v>
      </c>
      <c r="I17" s="19"/>
      <c r="J17" s="19"/>
      <c r="K17" s="1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/>
      <c r="B20" s="10" t="s">
        <v>12</v>
      </c>
      <c r="C20" s="7"/>
      <c r="D20" s="5"/>
      <c r="E20" s="10" t="s">
        <v>13</v>
      </c>
      <c r="F20" s="7"/>
      <c r="G20" s="5"/>
      <c r="H20" s="10" t="s">
        <v>14</v>
      </c>
      <c r="I20" s="7"/>
      <c r="J20" s="5"/>
      <c r="K20" s="22" t="s">
        <v>15</v>
      </c>
      <c r="L20" s="7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3"/>
      <c r="B21" s="24" t="s">
        <v>50</v>
      </c>
      <c r="C21" s="24" t="s">
        <v>51</v>
      </c>
      <c r="D21" s="24" t="s">
        <v>52</v>
      </c>
      <c r="E21" s="24" t="s">
        <v>50</v>
      </c>
      <c r="F21" s="24" t="s">
        <v>51</v>
      </c>
      <c r="G21" s="24" t="s">
        <v>52</v>
      </c>
      <c r="H21" s="24" t="s">
        <v>50</v>
      </c>
      <c r="I21" s="24" t="s">
        <v>51</v>
      </c>
      <c r="J21" s="24" t="s">
        <v>52</v>
      </c>
      <c r="K21" s="24" t="s">
        <v>50</v>
      </c>
      <c r="L21" s="24" t="s">
        <v>51</v>
      </c>
      <c r="M21" s="24" t="s">
        <v>52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5" t="s">
        <v>12</v>
      </c>
      <c r="B22" s="16">
        <v>1.0</v>
      </c>
      <c r="C22" s="16">
        <v>1.0</v>
      </c>
      <c r="D22" s="16">
        <v>1.0</v>
      </c>
      <c r="E22" s="16">
        <v>2.0</v>
      </c>
      <c r="F22" s="26">
        <v>2.5</v>
      </c>
      <c r="G22" s="16">
        <v>3.0</v>
      </c>
      <c r="H22" s="26">
        <v>0.5</v>
      </c>
      <c r="I22" s="27">
        <v>1.0</v>
      </c>
      <c r="J22" s="26">
        <v>1.5</v>
      </c>
      <c r="K22" s="27">
        <v>1.0</v>
      </c>
      <c r="L22" s="26">
        <v>1.5</v>
      </c>
      <c r="M22" s="27">
        <v>2.0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5" t="s">
        <v>13</v>
      </c>
      <c r="B23" s="28">
        <v>0.3333333333333333</v>
      </c>
      <c r="C23" s="26">
        <v>0.4</v>
      </c>
      <c r="D23" s="26">
        <v>0.5</v>
      </c>
      <c r="E23" s="16">
        <v>1.0</v>
      </c>
      <c r="F23" s="16">
        <v>1.0</v>
      </c>
      <c r="G23" s="16">
        <v>1.0</v>
      </c>
      <c r="H23" s="27">
        <v>1.0</v>
      </c>
      <c r="I23" s="26">
        <v>1.5</v>
      </c>
      <c r="J23" s="27">
        <v>2.0</v>
      </c>
      <c r="K23" s="27">
        <v>3.0</v>
      </c>
      <c r="L23" s="26">
        <v>3.5</v>
      </c>
      <c r="M23" s="27">
        <v>4.0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5" t="s">
        <v>14</v>
      </c>
      <c r="B24" s="28">
        <v>0.6666666666666666</v>
      </c>
      <c r="C24" s="27">
        <v>1.0</v>
      </c>
      <c r="D24" s="27">
        <v>2.0</v>
      </c>
      <c r="E24" s="26">
        <v>0.5</v>
      </c>
      <c r="F24" s="28">
        <v>0.6666666666666666</v>
      </c>
      <c r="G24" s="27">
        <v>1.0</v>
      </c>
      <c r="H24" s="16">
        <v>1.0</v>
      </c>
      <c r="I24" s="16">
        <v>1.0</v>
      </c>
      <c r="J24" s="16">
        <v>1.0</v>
      </c>
      <c r="K24" s="16">
        <v>1.0</v>
      </c>
      <c r="L24" s="26">
        <v>1.5</v>
      </c>
      <c r="M24" s="27">
        <v>2.0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5" t="s">
        <v>15</v>
      </c>
      <c r="B25" s="26">
        <v>0.5</v>
      </c>
      <c r="C25" s="28">
        <v>0.6666666666666666</v>
      </c>
      <c r="D25" s="27">
        <v>1.0</v>
      </c>
      <c r="E25" s="29">
        <v>0.25</v>
      </c>
      <c r="F25" s="28">
        <v>0.2857142857142857</v>
      </c>
      <c r="G25" s="28">
        <v>0.3333333333333333</v>
      </c>
      <c r="H25" s="26">
        <v>0.5</v>
      </c>
      <c r="I25" s="28">
        <v>0.6666666666666666</v>
      </c>
      <c r="J25" s="27">
        <v>1.0</v>
      </c>
      <c r="K25" s="16">
        <v>1.0</v>
      </c>
      <c r="L25" s="16">
        <v>1.0</v>
      </c>
      <c r="M25" s="16">
        <v>1.0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 t="s">
        <v>53</v>
      </c>
      <c r="B27" s="7"/>
      <c r="C27" s="7"/>
      <c r="D27" s="2"/>
      <c r="E27" s="6" t="s">
        <v>54</v>
      </c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0" t="s">
        <v>50</v>
      </c>
      <c r="B28" s="14" t="s">
        <v>51</v>
      </c>
      <c r="C28" s="14" t="s">
        <v>52</v>
      </c>
      <c r="D28" s="13"/>
      <c r="E28" s="14"/>
      <c r="F28" s="14" t="s">
        <v>50</v>
      </c>
      <c r="G28" s="14" t="s">
        <v>51</v>
      </c>
      <c r="H28" s="14" t="s">
        <v>52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1">
        <f t="shared" ref="A29:C29" si="1">SUM(B22,E22,H22,K22)</f>
        <v>4.5</v>
      </c>
      <c r="B29" s="32">
        <f t="shared" si="1"/>
        <v>6</v>
      </c>
      <c r="C29" s="32">
        <f t="shared" si="1"/>
        <v>7.5</v>
      </c>
      <c r="D29" s="13"/>
      <c r="E29" s="17" t="s">
        <v>12</v>
      </c>
      <c r="F29" s="33">
        <f t="shared" ref="F29:F32" si="3">A29*1/C$33</f>
        <v>0.1849315068</v>
      </c>
      <c r="G29" s="33">
        <f t="shared" ref="G29:G32" si="4">B29*1/B$33</f>
        <v>0.312732688</v>
      </c>
      <c r="H29" s="28">
        <f t="shared" ref="H29:H32" si="5">C29*1/A$33</f>
        <v>0.4918032787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1">
        <f t="shared" ref="A30:C30" si="2">SUM(B23,E23,H23,K23)</f>
        <v>5.333333333</v>
      </c>
      <c r="B30" s="32">
        <f t="shared" si="2"/>
        <v>6.4</v>
      </c>
      <c r="C30" s="32">
        <f t="shared" si="2"/>
        <v>7.5</v>
      </c>
      <c r="D30" s="13"/>
      <c r="E30" s="17" t="s">
        <v>13</v>
      </c>
      <c r="F30" s="33">
        <f t="shared" si="3"/>
        <v>0.2191780822</v>
      </c>
      <c r="G30" s="33">
        <f t="shared" si="4"/>
        <v>0.3335815339</v>
      </c>
      <c r="H30" s="28">
        <f t="shared" si="5"/>
        <v>0.4918032787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1">
        <f t="shared" ref="A31:C31" si="6">SUM(B24,E24,H24,K24)</f>
        <v>3.166666667</v>
      </c>
      <c r="B31" s="32">
        <f t="shared" si="6"/>
        <v>4.166666667</v>
      </c>
      <c r="C31" s="32">
        <f t="shared" si="6"/>
        <v>6</v>
      </c>
      <c r="D31" s="13"/>
      <c r="E31" s="17" t="s">
        <v>14</v>
      </c>
      <c r="F31" s="33">
        <f t="shared" si="3"/>
        <v>0.1301369863</v>
      </c>
      <c r="G31" s="33">
        <f t="shared" si="4"/>
        <v>0.2171754778</v>
      </c>
      <c r="H31" s="28">
        <f t="shared" si="5"/>
        <v>0.393442623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1">
        <f t="shared" ref="A32:C32" si="7">SUM(B25,E25,H25,K25)</f>
        <v>2.25</v>
      </c>
      <c r="B32" s="32">
        <f t="shared" si="7"/>
        <v>2.619047619</v>
      </c>
      <c r="C32" s="32">
        <f t="shared" si="7"/>
        <v>3.333333333</v>
      </c>
      <c r="D32" s="13"/>
      <c r="E32" s="17" t="s">
        <v>15</v>
      </c>
      <c r="F32" s="33">
        <f t="shared" si="3"/>
        <v>0.09246575342</v>
      </c>
      <c r="G32" s="33">
        <f t="shared" si="4"/>
        <v>0.1365103003</v>
      </c>
      <c r="H32" s="28">
        <f t="shared" si="5"/>
        <v>0.218579235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4">
        <f t="shared" ref="A33:C33" si="8">SUM(A29:A32)</f>
        <v>15.25</v>
      </c>
      <c r="B33" s="35">
        <f t="shared" si="8"/>
        <v>19.18571429</v>
      </c>
      <c r="C33" s="35">
        <f t="shared" si="8"/>
        <v>24.33333333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/>
      <c r="C34" s="1"/>
      <c r="D34" s="1"/>
      <c r="E34" s="1"/>
      <c r="F34" s="3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7" t="s">
        <v>55</v>
      </c>
      <c r="B35" s="7"/>
      <c r="C35" s="7"/>
      <c r="D35" s="7"/>
      <c r="E35" s="7"/>
      <c r="F35" s="7"/>
      <c r="G35" s="7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56</v>
      </c>
      <c r="B36" s="16">
        <v>1.0</v>
      </c>
      <c r="C36" s="12" t="s">
        <v>57</v>
      </c>
      <c r="D36" s="28">
        <f>(F29-H30)/(G30-H30)-(G29-F29)</f>
        <v>1.811703229</v>
      </c>
      <c r="E36" s="12" t="s">
        <v>58</v>
      </c>
      <c r="F36" s="28">
        <f>(F29-H31)/(G31-H31)-(G29-F29)</f>
        <v>1.05512554</v>
      </c>
      <c r="G36" s="12" t="s">
        <v>59</v>
      </c>
      <c r="H36" s="16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60</v>
      </c>
      <c r="B37" s="16">
        <v>1.0</v>
      </c>
      <c r="C37" s="12" t="s">
        <v>61</v>
      </c>
      <c r="D37" s="16">
        <v>1.0</v>
      </c>
      <c r="E37" s="12" t="s">
        <v>62</v>
      </c>
      <c r="F37" s="28">
        <f>(F30-H31)/(G31-H31)-(G30-F30)</f>
        <v>0.874235359</v>
      </c>
      <c r="G37" s="12" t="s">
        <v>63</v>
      </c>
      <c r="H37" s="16">
        <v>0.0</v>
      </c>
      <c r="I37" s="2"/>
      <c r="J37" s="2"/>
      <c r="K37" s="1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64</v>
      </c>
      <c r="B38" s="16">
        <v>1.0</v>
      </c>
      <c r="C38" s="12" t="s">
        <v>65</v>
      </c>
      <c r="D38" s="16">
        <v>1.0</v>
      </c>
      <c r="E38" s="12" t="s">
        <v>66</v>
      </c>
      <c r="F38" s="16">
        <v>1.0</v>
      </c>
      <c r="G38" s="12" t="s">
        <v>67</v>
      </c>
      <c r="H38" s="28">
        <f>(F31-H32)/(G32-H32)-(G31-F31)</f>
        <v>0.9906195657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5" t="s">
        <v>68</v>
      </c>
      <c r="B39" s="16">
        <f>MIN(B36:B38)</f>
        <v>1</v>
      </c>
      <c r="C39" s="24" t="s">
        <v>68</v>
      </c>
      <c r="D39" s="27">
        <f>MIN(D36:D38)</f>
        <v>1</v>
      </c>
      <c r="E39" s="24" t="s">
        <v>68</v>
      </c>
      <c r="F39" s="28">
        <f>MIN(F36:F38)</f>
        <v>0.874235359</v>
      </c>
      <c r="G39" s="24" t="s">
        <v>68</v>
      </c>
      <c r="H39" s="16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69</v>
      </c>
      <c r="B41" s="7"/>
      <c r="C41" s="7"/>
      <c r="D41" s="7"/>
      <c r="E41" s="7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8" t="s">
        <v>70</v>
      </c>
      <c r="B42" s="39" t="s">
        <v>12</v>
      </c>
      <c r="C42" s="39" t="s">
        <v>13</v>
      </c>
      <c r="D42" s="39" t="s">
        <v>14</v>
      </c>
      <c r="E42" s="39" t="s">
        <v>15</v>
      </c>
      <c r="F42" s="39" t="s">
        <v>71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5" t="s">
        <v>72</v>
      </c>
      <c r="B43" s="40">
        <f>B39</f>
        <v>1</v>
      </c>
      <c r="C43" s="33">
        <f>D39</f>
        <v>1</v>
      </c>
      <c r="D43" s="33">
        <f>F39</f>
        <v>0.874235359</v>
      </c>
      <c r="E43" s="40">
        <f>H39</f>
        <v>0</v>
      </c>
      <c r="F43" s="33">
        <f>SUM(B43:E43)</f>
        <v>2.874235359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5" t="s">
        <v>73</v>
      </c>
      <c r="B44" s="33">
        <f t="shared" ref="B44:E44" si="9">B43/$F43</f>
        <v>0.3479186201</v>
      </c>
      <c r="C44" s="33">
        <f t="shared" si="9"/>
        <v>0.3479186201</v>
      </c>
      <c r="D44" s="33">
        <f t="shared" si="9"/>
        <v>0.3041627598</v>
      </c>
      <c r="E44" s="40">
        <f t="shared" si="9"/>
        <v>0</v>
      </c>
      <c r="F44" s="40">
        <v>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 t="s">
        <v>74</v>
      </c>
      <c r="B46" s="7"/>
      <c r="C46" s="7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31</v>
      </c>
      <c r="B47" s="12" t="s">
        <v>75</v>
      </c>
      <c r="C47" s="12" t="s">
        <v>76</v>
      </c>
      <c r="D47" s="12" t="s">
        <v>77</v>
      </c>
      <c r="E47" s="12" t="s">
        <v>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1" t="s">
        <v>36</v>
      </c>
      <c r="B48" s="16">
        <v>3.0</v>
      </c>
      <c r="C48" s="16">
        <v>3.0</v>
      </c>
      <c r="D48" s="42">
        <v>2.0</v>
      </c>
      <c r="E48" s="42">
        <v>2.0</v>
      </c>
      <c r="F48" s="43"/>
      <c r="G48" s="43"/>
      <c r="H48" s="43"/>
      <c r="I48" s="4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1" t="s">
        <v>40</v>
      </c>
      <c r="B49" s="16">
        <v>5.0</v>
      </c>
      <c r="C49" s="16">
        <v>3.0</v>
      </c>
      <c r="D49" s="27">
        <v>2.0</v>
      </c>
      <c r="E49" s="27">
        <v>2.0</v>
      </c>
      <c r="F49" s="44"/>
      <c r="G49" s="44"/>
      <c r="H49" s="44"/>
      <c r="I49" s="4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1" t="s">
        <v>45</v>
      </c>
      <c r="B50" s="16">
        <v>1.0</v>
      </c>
      <c r="C50" s="16">
        <v>1.0</v>
      </c>
      <c r="D50" s="27">
        <v>3.0</v>
      </c>
      <c r="E50" s="27">
        <v>1.0</v>
      </c>
      <c r="F50" s="44"/>
      <c r="G50" s="44"/>
      <c r="H50" s="44"/>
      <c r="I50" s="4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1" t="s">
        <v>47</v>
      </c>
      <c r="B51" s="16">
        <v>2.0</v>
      </c>
      <c r="C51" s="16">
        <v>1.0</v>
      </c>
      <c r="D51" s="27">
        <v>3.0</v>
      </c>
      <c r="E51" s="27">
        <v>1.0</v>
      </c>
      <c r="F51" s="44"/>
      <c r="G51" s="44"/>
      <c r="H51" s="44"/>
      <c r="I51" s="4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9"/>
      <c r="B52" s="43"/>
      <c r="C52" s="43"/>
      <c r="D52" s="44"/>
      <c r="E52" s="44"/>
      <c r="F52" s="44"/>
      <c r="G52" s="44"/>
      <c r="H52" s="44"/>
      <c r="I52" s="4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 t="s">
        <v>79</v>
      </c>
      <c r="B53" s="7"/>
      <c r="C53" s="7"/>
      <c r="D53" s="7"/>
      <c r="E53" s="7"/>
      <c r="F53" s="45"/>
      <c r="G53" s="44"/>
      <c r="H53" s="44"/>
      <c r="I53" s="4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9" t="s">
        <v>31</v>
      </c>
      <c r="B54" s="12" t="s">
        <v>12</v>
      </c>
      <c r="C54" s="12" t="s">
        <v>13</v>
      </c>
      <c r="D54" s="12" t="s">
        <v>14</v>
      </c>
      <c r="E54" s="12" t="s">
        <v>15</v>
      </c>
      <c r="F54" s="39" t="s">
        <v>80</v>
      </c>
      <c r="G54" s="44"/>
      <c r="H54" s="44"/>
      <c r="I54" s="44"/>
      <c r="J54" s="2"/>
      <c r="K54" s="2"/>
      <c r="L54" s="2"/>
      <c r="M54" s="2"/>
      <c r="N54" s="43"/>
      <c r="O54" s="43"/>
      <c r="P54" s="43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5" t="s">
        <v>36</v>
      </c>
      <c r="B55" s="28">
        <f t="shared" ref="B55:E55" si="10">B48*B$44</f>
        <v>1.04375586</v>
      </c>
      <c r="C55" s="28">
        <f t="shared" si="10"/>
        <v>1.04375586</v>
      </c>
      <c r="D55" s="28">
        <f t="shared" si="10"/>
        <v>0.6083255195</v>
      </c>
      <c r="E55" s="28">
        <f t="shared" si="10"/>
        <v>0</v>
      </c>
      <c r="F55" s="28">
        <f t="shared" ref="F55:F58" si="12">SUM(B55:E55)</f>
        <v>2.69583724</v>
      </c>
      <c r="G55" s="44"/>
      <c r="H55" s="44"/>
      <c r="I55" s="44"/>
      <c r="J55" s="2"/>
      <c r="K55" s="2"/>
      <c r="L55" s="2"/>
      <c r="M55" s="2"/>
      <c r="N55" s="19"/>
      <c r="O55" s="19"/>
      <c r="P55" s="19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5" t="s">
        <v>40</v>
      </c>
      <c r="B56" s="28">
        <f t="shared" ref="B56:E56" si="11">B49*B$44</f>
        <v>1.739593101</v>
      </c>
      <c r="C56" s="28">
        <f t="shared" si="11"/>
        <v>1.04375586</v>
      </c>
      <c r="D56" s="28">
        <f t="shared" si="11"/>
        <v>0.6083255195</v>
      </c>
      <c r="E56" s="28">
        <f t="shared" si="11"/>
        <v>0</v>
      </c>
      <c r="F56" s="28">
        <f t="shared" si="12"/>
        <v>3.39167448</v>
      </c>
      <c r="G56" s="44"/>
      <c r="H56" s="44"/>
      <c r="I56" s="44"/>
      <c r="J56" s="2"/>
      <c r="K56" s="2"/>
      <c r="L56" s="2"/>
      <c r="M56" s="2"/>
      <c r="N56" s="19"/>
      <c r="O56" s="19"/>
      <c r="P56" s="19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5" t="s">
        <v>45</v>
      </c>
      <c r="B57" s="28">
        <f t="shared" ref="B57:E57" si="13">B50*B$44</f>
        <v>0.3479186201</v>
      </c>
      <c r="C57" s="28">
        <f t="shared" si="13"/>
        <v>0.3479186201</v>
      </c>
      <c r="D57" s="28">
        <f t="shared" si="13"/>
        <v>0.9124882793</v>
      </c>
      <c r="E57" s="28">
        <f t="shared" si="13"/>
        <v>0</v>
      </c>
      <c r="F57" s="28">
        <f t="shared" si="12"/>
        <v>1.60832552</v>
      </c>
      <c r="G57" s="44"/>
      <c r="H57" s="44"/>
      <c r="I57" s="44"/>
      <c r="J57" s="2"/>
      <c r="K57" s="2"/>
      <c r="L57" s="2"/>
      <c r="M57" s="2"/>
      <c r="N57" s="19"/>
      <c r="O57" s="19"/>
      <c r="P57" s="19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5" t="s">
        <v>47</v>
      </c>
      <c r="B58" s="28">
        <f t="shared" ref="B58:E58" si="14">B51*B$44</f>
        <v>0.6958372402</v>
      </c>
      <c r="C58" s="28">
        <f t="shared" si="14"/>
        <v>0.3479186201</v>
      </c>
      <c r="D58" s="28">
        <f t="shared" si="14"/>
        <v>0.9124882793</v>
      </c>
      <c r="E58" s="28">
        <f t="shared" si="14"/>
        <v>0</v>
      </c>
      <c r="F58" s="28">
        <f t="shared" si="12"/>
        <v>1.95624414</v>
      </c>
      <c r="G58" s="2"/>
      <c r="H58" s="2"/>
      <c r="I58" s="2"/>
      <c r="J58" s="2"/>
      <c r="K58" s="2"/>
      <c r="L58" s="2"/>
      <c r="M58" s="2"/>
      <c r="N58" s="19"/>
      <c r="O58" s="19"/>
      <c r="P58" s="19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19"/>
      <c r="O59" s="19"/>
      <c r="P59" s="19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 t="s">
        <v>81</v>
      </c>
      <c r="B60" s="7"/>
      <c r="C60" s="7"/>
      <c r="D60" s="7"/>
      <c r="E60" s="43"/>
      <c r="F60" s="43"/>
      <c r="G60" s="43"/>
      <c r="H60" s="43"/>
      <c r="I60" s="43"/>
      <c r="J60" s="43"/>
      <c r="K60" s="43"/>
      <c r="L60" s="43"/>
      <c r="M60" s="43"/>
      <c r="N60" s="19"/>
      <c r="O60" s="19"/>
      <c r="P60" s="19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82</v>
      </c>
      <c r="B61" s="12" t="s">
        <v>31</v>
      </c>
      <c r="C61" s="14" t="s">
        <v>80</v>
      </c>
      <c r="D61" s="12" t="s">
        <v>83</v>
      </c>
      <c r="E61" s="46"/>
      <c r="F61" s="47"/>
      <c r="G61" s="46"/>
      <c r="H61" s="46"/>
      <c r="I61" s="47"/>
      <c r="J61" s="46"/>
      <c r="K61" s="47"/>
      <c r="L61" s="46"/>
      <c r="M61" s="4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5" t="s">
        <v>36</v>
      </c>
      <c r="B62" s="18" t="s">
        <v>37</v>
      </c>
      <c r="C62" s="48">
        <f t="shared" ref="C62:C65" si="15">F55</f>
        <v>2.69583724</v>
      </c>
      <c r="D62" s="49">
        <f t="shared" ref="D62:D65" si="16">RANK(F55, $F$55:$F$58, 0)</f>
        <v>2</v>
      </c>
      <c r="E62" s="19"/>
      <c r="F62" s="19"/>
      <c r="G62" s="19"/>
      <c r="H62" s="46"/>
      <c r="I62" s="47"/>
      <c r="J62" s="46"/>
      <c r="K62" s="46"/>
      <c r="L62" s="47"/>
      <c r="M62" s="4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5" t="s">
        <v>40</v>
      </c>
      <c r="B63" s="18" t="s">
        <v>41</v>
      </c>
      <c r="C63" s="48">
        <f t="shared" si="15"/>
        <v>3.39167448</v>
      </c>
      <c r="D63" s="49">
        <f t="shared" si="16"/>
        <v>1</v>
      </c>
      <c r="E63" s="47"/>
      <c r="F63" s="44"/>
      <c r="G63" s="46"/>
      <c r="H63" s="19"/>
      <c r="I63" s="19"/>
      <c r="J63" s="19"/>
      <c r="K63" s="19"/>
      <c r="L63" s="47"/>
      <c r="M63" s="4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5" t="s">
        <v>45</v>
      </c>
      <c r="B64" s="18" t="s">
        <v>46</v>
      </c>
      <c r="C64" s="48">
        <f t="shared" si="15"/>
        <v>1.60832552</v>
      </c>
      <c r="D64" s="49">
        <f t="shared" si="16"/>
        <v>4</v>
      </c>
      <c r="E64" s="50"/>
      <c r="F64" s="44"/>
      <c r="G64" s="44"/>
      <c r="H64" s="47"/>
      <c r="I64" s="44"/>
      <c r="J64" s="46"/>
      <c r="K64" s="19"/>
      <c r="L64" s="19"/>
      <c r="M64" s="19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5" t="s">
        <v>47</v>
      </c>
      <c r="B65" s="20" t="s">
        <v>48</v>
      </c>
      <c r="C65" s="48">
        <f t="shared" si="15"/>
        <v>1.95624414</v>
      </c>
      <c r="D65" s="49">
        <f t="shared" si="16"/>
        <v>3</v>
      </c>
      <c r="E65" s="19"/>
      <c r="F65" s="19"/>
      <c r="G65" s="19"/>
      <c r="H65" s="19"/>
      <c r="I65" s="19"/>
      <c r="J65" s="19"/>
      <c r="K65" s="19"/>
      <c r="L65" s="19"/>
      <c r="M65" s="1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2:C2"/>
    <mergeCell ref="B3:C3"/>
    <mergeCell ref="B4:C4"/>
    <mergeCell ref="A6:E6"/>
    <mergeCell ref="G6:K6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A27:C27"/>
    <mergeCell ref="A41:F41"/>
    <mergeCell ref="A46:E46"/>
    <mergeCell ref="A53:E53"/>
    <mergeCell ref="A60:D60"/>
    <mergeCell ref="A20:A21"/>
    <mergeCell ref="B20:D20"/>
    <mergeCell ref="E20:G20"/>
    <mergeCell ref="H20:J20"/>
    <mergeCell ref="K20:M20"/>
    <mergeCell ref="E27:H27"/>
    <mergeCell ref="A35:H35"/>
  </mergeCells>
  <drawing r:id="rId1"/>
</worksheet>
</file>