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tedu-my.sharepoint.com/personal/a2193330280_alumnos_uat_edu_mx/Documents/Notebooks/8° Semestre/Diseño Electronico Basado en Sistemas Embebidos/"/>
    </mc:Choice>
  </mc:AlternateContent>
  <xr:revisionPtr revIDLastSave="0" documentId="8_{0B06ADD5-C398-4856-8D3E-2E2E0F19A136}" xr6:coauthVersionLast="47" xr6:coauthVersionMax="47" xr10:uidLastSave="{00000000-0000-0000-0000-000000000000}"/>
  <bookViews>
    <workbookView xWindow="-108" yWindow="-108" windowWidth="23256" windowHeight="12456" firstSheet="2" activeTab="2" xr2:uid="{5554A7ED-FF58-4AFA-A3F8-CB740CA88C2B}"/>
  </bookViews>
  <sheets>
    <sheet name="2 Personas" sheetId="1" r:id="rId1"/>
    <sheet name="Clase 3 Personas" sheetId="2" r:id="rId2"/>
    <sheet name="4 Person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H33" i="2" s="1"/>
  <c r="F31" i="3"/>
  <c r="C31" i="3"/>
  <c r="C21" i="3"/>
  <c r="K24" i="3" s="1"/>
  <c r="C19" i="2"/>
  <c r="C22" i="3"/>
  <c r="C18" i="3"/>
  <c r="D18" i="3"/>
  <c r="E18" i="3"/>
  <c r="B18" i="3"/>
  <c r="G17" i="3"/>
  <c r="C17" i="3"/>
  <c r="D20" i="3" s="1"/>
  <c r="D17" i="3"/>
  <c r="E17" i="3"/>
  <c r="B17" i="3"/>
  <c r="B16" i="3"/>
  <c r="B15" i="3"/>
  <c r="E16" i="3"/>
  <c r="D16" i="3"/>
  <c r="C16" i="3"/>
  <c r="C15" i="3"/>
  <c r="E20" i="3"/>
  <c r="E31" i="3"/>
  <c r="D31" i="3"/>
  <c r="G16" i="3"/>
  <c r="G15" i="3"/>
  <c r="E15" i="3"/>
  <c r="D15" i="3"/>
  <c r="G14" i="3"/>
  <c r="E14" i="3"/>
  <c r="D14" i="3"/>
  <c r="C14" i="3"/>
  <c r="B14" i="3"/>
  <c r="E7" i="3"/>
  <c r="D7" i="3"/>
  <c r="C7" i="3"/>
  <c r="B7" i="3"/>
  <c r="D33" i="2"/>
  <c r="E33" i="2"/>
  <c r="F33" i="2"/>
  <c r="C20" i="2"/>
  <c r="E17" i="2"/>
  <c r="D17" i="2"/>
  <c r="C17" i="2"/>
  <c r="B17" i="2"/>
  <c r="E27" i="2"/>
  <c r="G10" i="2"/>
  <c r="G12" i="2"/>
  <c r="G15" i="2"/>
  <c r="E15" i="2"/>
  <c r="C15" i="2"/>
  <c r="D15" i="2"/>
  <c r="B15" i="2"/>
  <c r="C12" i="2"/>
  <c r="D12" i="2"/>
  <c r="E12" i="2"/>
  <c r="B12" i="2"/>
  <c r="C10" i="2"/>
  <c r="D10" i="2"/>
  <c r="E10" i="2"/>
  <c r="B10" i="2"/>
  <c r="E6" i="2"/>
  <c r="D6" i="2"/>
  <c r="C6" i="2"/>
  <c r="B6" i="2"/>
  <c r="M13" i="1"/>
  <c r="K9" i="1"/>
  <c r="K10" i="1"/>
  <c r="K13" i="1"/>
  <c r="J10" i="1"/>
  <c r="J9" i="1"/>
  <c r="L9" i="1"/>
  <c r="L10" i="1"/>
  <c r="L13" i="1"/>
  <c r="J13" i="1"/>
  <c r="I10" i="1"/>
  <c r="M10" i="1" s="1"/>
  <c r="I13" i="1"/>
  <c r="I9" i="1"/>
  <c r="H9" i="1"/>
  <c r="M9" i="1" s="1"/>
  <c r="H10" i="1"/>
  <c r="H13" i="1"/>
  <c r="B12" i="1"/>
  <c r="H12" i="1" s="1"/>
  <c r="C12" i="1"/>
  <c r="I12" i="1" s="1"/>
  <c r="D12" i="1"/>
  <c r="J12" i="1" s="1"/>
  <c r="E12" i="1"/>
  <c r="K12" i="1" s="1"/>
  <c r="M12" i="1" s="1"/>
  <c r="F12" i="1"/>
  <c r="L12" i="1" s="1"/>
  <c r="C11" i="1"/>
  <c r="I11" i="1" s="1"/>
  <c r="D11" i="1"/>
  <c r="J11" i="1" s="1"/>
  <c r="E11" i="1"/>
  <c r="K11" i="1" s="1"/>
  <c r="F11" i="1"/>
  <c r="L11" i="1" s="1"/>
  <c r="B11" i="1"/>
  <c r="H11" i="1" s="1"/>
  <c r="F6" i="1"/>
  <c r="E6" i="1"/>
  <c r="D6" i="1"/>
  <c r="C6" i="1"/>
  <c r="B6" i="1"/>
  <c r="F20" i="3" l="1"/>
  <c r="C20" i="3"/>
  <c r="H31" i="3"/>
  <c r="M11" i="1"/>
</calcChain>
</file>

<file path=xl/sharedStrings.xml><?xml version="1.0" encoding="utf-8"?>
<sst xmlns="http://schemas.openxmlformats.org/spreadsheetml/2006/main" count="133" uniqueCount="57">
  <si>
    <t>Columna1</t>
  </si>
  <si>
    <t>Temp. Clima</t>
  </si>
  <si>
    <t>Iluminacion</t>
  </si>
  <si>
    <t>volumen musica</t>
  </si>
  <si>
    <t>velocidad ventilador</t>
  </si>
  <si>
    <t>apertura cortina</t>
  </si>
  <si>
    <t>vp1</t>
  </si>
  <si>
    <t>vp2</t>
  </si>
  <si>
    <t>Voptimo</t>
  </si>
  <si>
    <t>Mopc</t>
  </si>
  <si>
    <t xml:space="preserve"> </t>
  </si>
  <si>
    <t xml:space="preserve"> 2</t>
  </si>
  <si>
    <t xml:space="preserve"> 3</t>
  </si>
  <si>
    <t xml:space="preserve"> 4</t>
  </si>
  <si>
    <t xml:space="preserve"> 5</t>
  </si>
  <si>
    <t>Pos[0]</t>
  </si>
  <si>
    <t>Pos[1]</t>
  </si>
  <si>
    <t>Pos[2]</t>
  </si>
  <si>
    <t>Pos[3]</t>
  </si>
  <si>
    <t>Pos[4]</t>
  </si>
  <si>
    <t>PO</t>
  </si>
  <si>
    <t>mvp1</t>
  </si>
  <si>
    <t>mvp2</t>
  </si>
  <si>
    <t>voptimo</t>
  </si>
  <si>
    <t>P1</t>
  </si>
  <si>
    <t>P2</t>
  </si>
  <si>
    <t>V2</t>
  </si>
  <si>
    <t>P3</t>
  </si>
  <si>
    <t>V5 = V0</t>
  </si>
  <si>
    <t>v1</t>
  </si>
  <si>
    <t>V4</t>
  </si>
  <si>
    <t>V7</t>
  </si>
  <si>
    <t>v2</t>
  </si>
  <si>
    <t>v3</t>
  </si>
  <si>
    <t>v4</t>
  </si>
  <si>
    <t>v5</t>
  </si>
  <si>
    <t>v6</t>
  </si>
  <si>
    <t>v7</t>
  </si>
  <si>
    <t>V0</t>
  </si>
  <si>
    <t>S</t>
  </si>
  <si>
    <t>=</t>
  </si>
  <si>
    <t>F0</t>
  </si>
  <si>
    <t>V0 = (P1 A P2 + P1 A P3 + P2 A P3)/3</t>
  </si>
  <si>
    <t>EJEMPLO:</t>
  </si>
  <si>
    <t>Vtemp</t>
  </si>
  <si>
    <t>V5</t>
  </si>
  <si>
    <t>P4</t>
  </si>
  <si>
    <t>V6</t>
  </si>
  <si>
    <t>V9 = V0</t>
  </si>
  <si>
    <t>V8</t>
  </si>
  <si>
    <t>v8</t>
  </si>
  <si>
    <t>v9</t>
  </si>
  <si>
    <t>(P1 A P2</t>
  </si>
  <si>
    <t>+</t>
  </si>
  <si>
    <t>P1 A P3</t>
  </si>
  <si>
    <t>P2 A P4</t>
  </si>
  <si>
    <t>P4 A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</si>
</sst>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4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DFAA6-07B0-4D70-8BDB-015A507D0EE9}" name="Tabla1" displayName="Tabla1" ref="A1:F2" totalsRowShown="0">
  <autoFilter ref="A1:F2" xr:uid="{AB5DFAA6-07B0-4D70-8BDB-015A507D0E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4C4B9B4-82F5-4D4F-851D-B46BB77F8F9F}" name="Columna1"/>
    <tableColumn id="2" xr3:uid="{5C3F420B-664A-4458-AD9B-A7245D377122}" name="Temp. Clima" dataDxfId="48"/>
    <tableColumn id="3" xr3:uid="{73D14251-4218-4B1F-BA9C-C1DA94E560AF}" name="Iluminacion" dataDxfId="47"/>
    <tableColumn id="4" xr3:uid="{C187C0A5-B317-4704-9457-11D5144A1F54}" name="volumen musica" dataDxfId="46"/>
    <tableColumn id="5" xr3:uid="{4F7E2ACD-B6CC-48E4-A9B2-03638F510998}" name="velocidad ventilador" dataDxfId="45"/>
    <tableColumn id="6" xr3:uid="{DE9823FC-6FCE-487C-B689-9ED3CC1552A9}" name="apertura cortina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22CFF2-375F-4F45-8B81-C280C4F2EA09}" name="Tabla2" displayName="Tabla2" ref="A8:F13" totalsRowShown="0" headerRowDxfId="43" dataDxfId="42">
  <autoFilter ref="A8:F13" xr:uid="{D822CFF2-375F-4F45-8B81-C280C4F2EA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B7CEC52-DDC3-4F67-8E4A-EC81F05954F5}" name="Mopc" dataDxfId="41"/>
    <tableColumn id="2" xr3:uid="{4B308436-6F68-45CF-8A4A-5ACC6DAADE7C}" name=" " dataDxfId="40"/>
    <tableColumn id="3" xr3:uid="{4D1133F0-271E-4F5D-A840-763F5F528201}" name=" 2" dataDxfId="39"/>
    <tableColumn id="4" xr3:uid="{4400251F-AF5A-42F0-B0DB-A33EA96AF21C}" name=" 3" dataDxfId="38"/>
    <tableColumn id="5" xr3:uid="{2952855A-6CFA-4D26-A0B9-8202424634AE}" name=" 4" dataDxfId="37"/>
    <tableColumn id="6" xr3:uid="{DB10704E-879B-4420-B648-44B67D6D29DA}" name=" 5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AF8337-ECFA-4FB7-B6BE-18151F4B37F1}" name="Tabla3" displayName="Tabla3" ref="H8:M13" totalsRowShown="0" headerRowDxfId="35" dataDxfId="34">
  <autoFilter ref="H8:M13" xr:uid="{46AF8337-ECFA-4FB7-B6BE-18151F4B37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0FB348B-864D-4A5B-96F2-0CBA4111E281}" name="Pos[0]" dataDxfId="33">
      <calculatedColumnFormula>ABS(B9-$B$13)</calculatedColumnFormula>
    </tableColumn>
    <tableColumn id="2" xr3:uid="{04F13147-7B0B-4D2A-B205-47E40D9EF214}" name="Pos[1]" dataDxfId="32">
      <calculatedColumnFormula>ABS(C9-$C$13)</calculatedColumnFormula>
    </tableColumn>
    <tableColumn id="3" xr3:uid="{F65DF21E-4B68-4332-A856-040995117F90}" name="Pos[2]" dataDxfId="31">
      <calculatedColumnFormula>ABS($D$13-Tabla2[[#This Row],[ 3]])</calculatedColumnFormula>
    </tableColumn>
    <tableColumn id="4" xr3:uid="{283D24F0-D8F2-46EB-A757-B59DACF9D019}" name="Pos[3]" dataDxfId="30">
      <calculatedColumnFormula>ABS($E$13-Tabla2[[#This Row],[ 4]])</calculatedColumnFormula>
    </tableColumn>
    <tableColumn id="5" xr3:uid="{BFA13D41-B424-4836-A54C-BF1843684230}" name="Pos[4]" dataDxfId="29">
      <calculatedColumnFormula>ABS($F$13-Tabla2[[#This Row],[ 5]])</calculatedColumnFormula>
    </tableColumn>
    <tableColumn id="6" xr3:uid="{15322766-8392-4855-8A1E-0B09BB5EA9F8}" name="PO" dataDxfId="28">
      <calculatedColumnFormula xml:space="preserve"> SUM(Tabla3[[#This Row],[Pos'[0']]:[Pos'[4']]])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0A4BA8-0535-44D3-A2BB-B5F14EADCCD4}" name="Tabla15" displayName="Tabla15" ref="A1:E4" totalsRowShown="0" headerRowDxfId="27" dataDxfId="26">
  <autoFilter ref="A1:E4" xr:uid="{AB5DFAA6-07B0-4D70-8BDB-015A507D0EE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F270AD5-D635-49BC-9014-B8020E578333}" name="Columna1" dataDxfId="25"/>
    <tableColumn id="2" xr3:uid="{A963CB52-C832-4CD6-B3C7-BE8FB0E861E1}" name="Temp. Clima" dataDxfId="24"/>
    <tableColumn id="3" xr3:uid="{1B076608-E057-4E05-B654-29324E73259B}" name="Iluminacion" dataDxfId="23"/>
    <tableColumn id="4" xr3:uid="{C8778F2F-F844-42E9-8AD9-394051B7885E}" name="volumen musica" dataDxfId="22"/>
    <tableColumn id="5" xr3:uid="{B2E31C29-4A36-4214-8B0E-C1A83157C164}" name="velocidad ventilador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9B43D0-0519-4EFD-9E0B-24C36F295A6A}" name="Tabla26" displayName="Tabla26" ref="A8:E15" totalsRowShown="0" headerRowDxfId="20" dataDxfId="19">
  <autoFilter ref="A8:E15" xr:uid="{D822CFF2-375F-4F45-8B81-C280C4F2EA0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40F424A-912E-4003-BB82-93371E045C72}" name="Mopc" dataDxfId="18"/>
    <tableColumn id="2" xr3:uid="{A819AD66-1374-4222-A389-B32530D63B55}" name=" " dataDxfId="17"/>
    <tableColumn id="3" xr3:uid="{680AAE9F-E479-42F1-BCCC-5AB3B3C16BA8}" name=" 2" dataDxfId="16"/>
    <tableColumn id="4" xr3:uid="{C9E8EBA8-0466-4D14-BF22-485C23C07560}" name=" 3" dataDxfId="15"/>
    <tableColumn id="5" xr3:uid="{0796D2B8-92F8-497E-8BBE-42C704A822A2}" name=" 4" dataDxfId="1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42159-F016-41DA-BCC1-37E579E78DE8}" name="Tabla157" displayName="Tabla157" ref="A1:E5" totalsRowShown="0" headerRowDxfId="13" dataDxfId="12">
  <autoFilter ref="A1:E5" xr:uid="{AB5DFAA6-07B0-4D70-8BDB-015A507D0EE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38597E-8D63-4535-80E0-65B3D1B86368}" name="Columna1" dataDxfId="11"/>
    <tableColumn id="2" xr3:uid="{D5F8CDB7-FA0C-430A-8DE9-DD8AC7758C68}" name="Temp. Clima" dataDxfId="10"/>
    <tableColumn id="3" xr3:uid="{5EE39105-7CD8-4487-A3F0-EA29963F91F3}" name="Iluminacion" dataDxfId="9"/>
    <tableColumn id="4" xr3:uid="{F6D1B68E-7D29-4E6E-AFCB-096EC5B8FB6A}" name="volumen musica" dataDxfId="8"/>
    <tableColumn id="5" xr3:uid="{D4D9C46D-077C-40B2-AC7E-B68B8DA87B7A}" name="velocidad ventilador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FF2A12-CF9F-4A9E-8CD2-6CECFC5147CC}" name="Tabla268" displayName="Tabla268" ref="A9:E18" totalsRowShown="0" headerRowDxfId="6" dataDxfId="5">
  <autoFilter ref="A9:E18" xr:uid="{D822CFF2-375F-4F45-8B81-C280C4F2EA0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6B8FB6B-912B-450F-AB29-620F261052FD}" name="Mopc" dataDxfId="4"/>
    <tableColumn id="2" xr3:uid="{A5FF8C0C-1C82-4F27-8558-0F8F6B17B73F}" name=" " dataDxfId="3"/>
    <tableColumn id="3" xr3:uid="{6CC033D1-5219-4DF9-A7FD-021C65DF4F02}" name=" 2" dataDxfId="2"/>
    <tableColumn id="4" xr3:uid="{F0884405-50B9-4C5C-8CB0-52F5B8AAD2B9}" name=" 3" dataDxfId="1"/>
    <tableColumn id="5" xr3:uid="{7766052D-B9E2-4396-AF44-F54F278A7BC7}" name=" 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DB8B-A82A-4315-BC6D-A30893498BD7}">
  <dimension ref="A1:M13"/>
  <sheetViews>
    <sheetView workbookViewId="0">
      <selection activeCell="B13" sqref="B13"/>
    </sheetView>
  </sheetViews>
  <sheetFormatPr defaultColWidth="8.85546875" defaultRowHeight="14.45"/>
  <cols>
    <col min="1" max="1" width="11.42578125" customWidth="1"/>
    <col min="2" max="2" width="15.7109375" customWidth="1"/>
    <col min="3" max="3" width="13" customWidth="1"/>
    <col min="4" max="4" width="19.42578125" customWidth="1"/>
    <col min="5" max="5" width="17.85546875" customWidth="1"/>
    <col min="6" max="6" width="16.42578125" customWidth="1"/>
    <col min="8" max="8" width="8.5703125" customWidth="1"/>
    <col min="11" max="11" width="8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 t="s">
        <v>6</v>
      </c>
      <c r="B2" s="3">
        <v>26</v>
      </c>
      <c r="C2" s="3">
        <v>85</v>
      </c>
      <c r="D2" s="3">
        <v>76</v>
      </c>
      <c r="E2" s="3">
        <v>30</v>
      </c>
      <c r="F2" s="3">
        <v>50</v>
      </c>
    </row>
    <row r="3" spans="1:13">
      <c r="A3" s="2" t="s">
        <v>7</v>
      </c>
      <c r="B3" s="5">
        <v>18</v>
      </c>
      <c r="C3" s="5">
        <v>24</v>
      </c>
      <c r="D3" s="5">
        <v>52</v>
      </c>
      <c r="E3" s="5">
        <v>15</v>
      </c>
      <c r="F3" s="5">
        <v>10</v>
      </c>
    </row>
    <row r="4" spans="1:13">
      <c r="B4" s="3"/>
      <c r="C4" s="3"/>
      <c r="D4" s="3"/>
      <c r="E4" s="3"/>
      <c r="F4" s="3"/>
    </row>
    <row r="5" spans="1:13">
      <c r="B5" s="3"/>
      <c r="C5" s="3"/>
      <c r="D5" s="3"/>
      <c r="E5" s="3"/>
      <c r="F5" s="3"/>
    </row>
    <row r="6" spans="1:13">
      <c r="A6" s="1" t="s">
        <v>8</v>
      </c>
      <c r="B6" s="6">
        <f xml:space="preserve"> (B2+B3)/2</f>
        <v>22</v>
      </c>
      <c r="C6" s="6">
        <f>(C2+C3)/2</f>
        <v>54.5</v>
      </c>
      <c r="D6" s="6">
        <f>(D2+D3)/2</f>
        <v>64</v>
      </c>
      <c r="E6" s="6">
        <f>(E2+E3)/2</f>
        <v>22.5</v>
      </c>
      <c r="F6" s="6">
        <f>(F2+F3)/2</f>
        <v>30</v>
      </c>
    </row>
    <row r="8" spans="1:13">
      <c r="A8" s="3" t="s">
        <v>9</v>
      </c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H8" s="3" t="s">
        <v>15</v>
      </c>
      <c r="I8" s="3" t="s">
        <v>16</v>
      </c>
      <c r="J8" s="3" t="s">
        <v>17</v>
      </c>
      <c r="K8" s="3" t="s">
        <v>18</v>
      </c>
      <c r="L8" s="3" t="s">
        <v>19</v>
      </c>
      <c r="M8" s="3" t="s">
        <v>20</v>
      </c>
    </row>
    <row r="9" spans="1:13">
      <c r="A9" s="3" t="s">
        <v>6</v>
      </c>
      <c r="B9" s="3">
        <v>26</v>
      </c>
      <c r="C9" s="3">
        <v>85</v>
      </c>
      <c r="D9" s="3">
        <v>76</v>
      </c>
      <c r="E9" s="3">
        <v>30</v>
      </c>
      <c r="F9" s="3">
        <v>50</v>
      </c>
      <c r="H9" s="3">
        <f t="shared" ref="H9:H13" si="0">ABS(B9-$B$13)</f>
        <v>4</v>
      </c>
      <c r="I9" s="3">
        <f t="shared" ref="I9:I13" si="1">ABS(C9-$C$13)</f>
        <v>30.5</v>
      </c>
      <c r="J9" s="3">
        <f>ABS($D$13-Tabla2[[#This Row],[ 3]])</f>
        <v>12</v>
      </c>
      <c r="K9" s="3">
        <f>ABS($E$13-Tabla2[[#This Row],[ 4]])</f>
        <v>7.5</v>
      </c>
      <c r="L9" s="3">
        <f>ABS($F$13-Tabla2[[#This Row],[ 5]])</f>
        <v>20</v>
      </c>
      <c r="M9" s="3">
        <f xml:space="preserve"> SUM(Tabla3[[#This Row],[Pos'[0']]:[Pos'[4']]])</f>
        <v>74</v>
      </c>
    </row>
    <row r="10" spans="1:13">
      <c r="A10" s="3" t="s">
        <v>7</v>
      </c>
      <c r="B10" s="3">
        <v>18</v>
      </c>
      <c r="C10" s="3">
        <v>24</v>
      </c>
      <c r="D10" s="3">
        <v>52</v>
      </c>
      <c r="E10" s="3">
        <v>15</v>
      </c>
      <c r="F10" s="3">
        <v>10</v>
      </c>
      <c r="H10" s="3">
        <f t="shared" si="0"/>
        <v>4</v>
      </c>
      <c r="I10" s="3">
        <f t="shared" si="1"/>
        <v>30.5</v>
      </c>
      <c r="J10" s="3">
        <f>ABS($D$13-Tabla2[[#This Row],[ 3]])</f>
        <v>12</v>
      </c>
      <c r="K10" s="3">
        <f>ABS($E$13-Tabla2[[#This Row],[ 4]])</f>
        <v>7.5</v>
      </c>
      <c r="L10" s="3">
        <f>ABS($F$13-Tabla2[[#This Row],[ 5]])</f>
        <v>20</v>
      </c>
      <c r="M10" s="3">
        <f xml:space="preserve"> SUM(Tabla3[[#This Row],[Pos'[0']]:[Pos'[4']]])</f>
        <v>74</v>
      </c>
    </row>
    <row r="11" spans="1:13">
      <c r="A11" s="3" t="s">
        <v>21</v>
      </c>
      <c r="B11" s="3">
        <f xml:space="preserve"> (B9+B13)/2</f>
        <v>24</v>
      </c>
      <c r="C11" s="3">
        <f xml:space="preserve"> (C9+C13)/2</f>
        <v>69.75</v>
      </c>
      <c r="D11" s="3">
        <f t="shared" ref="D11:F11" si="2" xml:space="preserve"> (D9+D13)/2</f>
        <v>70</v>
      </c>
      <c r="E11" s="3">
        <f t="shared" si="2"/>
        <v>26.25</v>
      </c>
      <c r="F11" s="3">
        <f t="shared" si="2"/>
        <v>40</v>
      </c>
      <c r="H11" s="3">
        <f t="shared" si="0"/>
        <v>2</v>
      </c>
      <c r="I11" s="3">
        <f t="shared" si="1"/>
        <v>15.25</v>
      </c>
      <c r="J11" s="3">
        <f>ABS($D$13-Tabla2[[#This Row],[ 3]])</f>
        <v>6</v>
      </c>
      <c r="K11" s="3">
        <f>ABS($E$13-Tabla2[[#This Row],[ 4]])</f>
        <v>3.75</v>
      </c>
      <c r="L11" s="3">
        <f>ABS($F$13-Tabla2[[#This Row],[ 5]])</f>
        <v>10</v>
      </c>
      <c r="M11" s="3">
        <f xml:space="preserve"> SUM(Tabla3[[#This Row],[Pos'[0']]:[Pos'[4']]])</f>
        <v>37</v>
      </c>
    </row>
    <row r="12" spans="1:13">
      <c r="A12" s="3" t="s">
        <v>22</v>
      </c>
      <c r="B12" s="3">
        <f xml:space="preserve"> (B10+B13)/2</f>
        <v>20</v>
      </c>
      <c r="C12" s="3">
        <f t="shared" ref="C12:F12" si="3" xml:space="preserve"> (C10+C13)/2</f>
        <v>39.25</v>
      </c>
      <c r="D12" s="3">
        <f t="shared" si="3"/>
        <v>58</v>
      </c>
      <c r="E12" s="3">
        <f t="shared" si="3"/>
        <v>18.75</v>
      </c>
      <c r="F12" s="3">
        <f t="shared" si="3"/>
        <v>20</v>
      </c>
      <c r="H12" s="3">
        <f t="shared" si="0"/>
        <v>2</v>
      </c>
      <c r="I12" s="3">
        <f t="shared" si="1"/>
        <v>15.25</v>
      </c>
      <c r="J12" s="3">
        <f>ABS($D$13-Tabla2[[#This Row],[ 3]])</f>
        <v>6</v>
      </c>
      <c r="K12" s="3">
        <f>ABS($E$13-Tabla2[[#This Row],[ 4]])</f>
        <v>3.75</v>
      </c>
      <c r="L12" s="3">
        <f>ABS($F$13-Tabla2[[#This Row],[ 5]])</f>
        <v>10</v>
      </c>
      <c r="M12" s="3">
        <f xml:space="preserve"> SUM(Tabla3[[#This Row],[Pos'[0']]:[Pos'[4']]])</f>
        <v>37</v>
      </c>
    </row>
    <row r="13" spans="1:13">
      <c r="A13" s="3" t="s">
        <v>23</v>
      </c>
      <c r="B13" s="3">
        <v>22</v>
      </c>
      <c r="C13" s="3">
        <v>54.5</v>
      </c>
      <c r="D13" s="3">
        <v>64</v>
      </c>
      <c r="E13" s="3">
        <v>22.5</v>
      </c>
      <c r="F13" s="3">
        <v>30</v>
      </c>
      <c r="H13" s="3">
        <f t="shared" si="0"/>
        <v>0</v>
      </c>
      <c r="I13" s="3">
        <f t="shared" si="1"/>
        <v>0</v>
      </c>
      <c r="J13" s="3">
        <f>ABS($D$13-Tabla2[[#This Row],[ 3]])</f>
        <v>0</v>
      </c>
      <c r="K13" s="3">
        <f>ABS($E$13-Tabla2[[#This Row],[ 4]])</f>
        <v>0</v>
      </c>
      <c r="L13" s="3">
        <f>ABS($F$13-Tabla2[[#This Row],[ 5]])</f>
        <v>0</v>
      </c>
      <c r="M13" s="3">
        <f xml:space="preserve"> SUM(Tabla3[[#This Row],[Pos'[0']]:[Pos'[4']]])</f>
        <v>0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15AE-4B84-463F-B536-01483C746B51}">
  <dimension ref="A1:W33"/>
  <sheetViews>
    <sheetView topLeftCell="A12" workbookViewId="0">
      <selection activeCell="E32" sqref="E32"/>
    </sheetView>
  </sheetViews>
  <sheetFormatPr defaultColWidth="8.85546875" defaultRowHeight="14.45"/>
  <cols>
    <col min="1" max="1" width="11.42578125" customWidth="1"/>
    <col min="2" max="2" width="9.5703125" customWidth="1"/>
    <col min="3" max="3" width="8.85546875" customWidth="1"/>
    <col min="4" max="5" width="7.85546875" customWidth="1"/>
    <col min="6" max="6" width="10.7109375" customWidth="1"/>
    <col min="8" max="8" width="8.5703125" customWidth="1"/>
    <col min="11" max="11" width="8.85546875" customWidth="1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23" ht="15.6">
      <c r="A2" s="7" t="s">
        <v>24</v>
      </c>
      <c r="B2" s="7">
        <v>27</v>
      </c>
      <c r="C2" s="7">
        <v>100</v>
      </c>
      <c r="D2" s="7">
        <v>60</v>
      </c>
      <c r="E2" s="7">
        <v>3</v>
      </c>
      <c r="F2" s="3"/>
      <c r="Q2" s="10"/>
      <c r="R2" s="10"/>
      <c r="S2" s="10"/>
      <c r="T2" s="10"/>
      <c r="U2" s="10"/>
      <c r="V2" s="10"/>
      <c r="W2" s="10"/>
    </row>
    <row r="3" spans="1:23" ht="15.6">
      <c r="A3" s="18" t="s">
        <v>25</v>
      </c>
      <c r="B3" s="18">
        <v>22</v>
      </c>
      <c r="C3" s="18">
        <v>40</v>
      </c>
      <c r="D3" s="18">
        <v>80</v>
      </c>
      <c r="E3" s="18">
        <v>2</v>
      </c>
      <c r="F3" s="3"/>
      <c r="J3" s="11" t="s">
        <v>24</v>
      </c>
      <c r="K3" s="10"/>
      <c r="L3" s="10"/>
      <c r="M3" s="12" t="s">
        <v>26</v>
      </c>
      <c r="N3" s="10"/>
      <c r="O3" s="10"/>
      <c r="P3" s="11" t="s">
        <v>25</v>
      </c>
    </row>
    <row r="4" spans="1:23" ht="15.6">
      <c r="A4" s="7" t="s">
        <v>27</v>
      </c>
      <c r="B4" s="7">
        <v>24</v>
      </c>
      <c r="C4" s="7">
        <v>60</v>
      </c>
      <c r="D4" s="7">
        <v>41</v>
      </c>
      <c r="E4" s="7">
        <v>1</v>
      </c>
      <c r="F4" s="3"/>
      <c r="J4" s="10"/>
      <c r="K4" s="10"/>
      <c r="L4" s="10"/>
      <c r="M4" s="10"/>
      <c r="N4" s="10"/>
      <c r="O4" s="10"/>
      <c r="P4" s="10"/>
    </row>
    <row r="5" spans="1:23" ht="15.6">
      <c r="B5" s="3"/>
      <c r="C5" s="3"/>
      <c r="D5" s="3"/>
      <c r="E5" s="3"/>
      <c r="F5" s="3"/>
      <c r="J5" s="10"/>
      <c r="K5" s="10"/>
      <c r="L5" s="10"/>
      <c r="M5" s="10"/>
      <c r="N5" s="10"/>
      <c r="O5" s="10"/>
      <c r="P5" s="10"/>
    </row>
    <row r="6" spans="1:23" ht="15.6">
      <c r="A6" s="14" t="s">
        <v>8</v>
      </c>
      <c r="B6" s="14">
        <f xml:space="preserve"> (B2+B3)/2</f>
        <v>24.5</v>
      </c>
      <c r="C6" s="14">
        <f>(C2+C3)/2</f>
        <v>70</v>
      </c>
      <c r="D6" s="14">
        <f>(D2+D3)/2</f>
        <v>70</v>
      </c>
      <c r="E6" s="14">
        <f>(E2+E3)/2</f>
        <v>2.5</v>
      </c>
      <c r="F6" s="7"/>
      <c r="G6" s="7"/>
      <c r="J6" s="10"/>
      <c r="K6" s="10"/>
      <c r="L6" s="10"/>
      <c r="M6" s="10"/>
      <c r="N6" s="10"/>
      <c r="O6" s="10"/>
      <c r="P6" s="10"/>
    </row>
    <row r="7" spans="1:23" ht="15.6">
      <c r="A7" s="7"/>
      <c r="B7" s="7"/>
      <c r="C7" s="7"/>
      <c r="D7" s="7"/>
      <c r="E7" s="7"/>
      <c r="F7" s="7"/>
      <c r="G7" s="7"/>
      <c r="J7" s="10"/>
      <c r="K7" s="10"/>
      <c r="L7" s="10"/>
      <c r="M7" s="13" t="s">
        <v>28</v>
      </c>
      <c r="N7" s="10"/>
      <c r="O7" s="10"/>
      <c r="P7" s="10"/>
    </row>
    <row r="8" spans="1:23" ht="15.6">
      <c r="A8" s="7" t="s">
        <v>9</v>
      </c>
      <c r="B8" s="15" t="s">
        <v>10</v>
      </c>
      <c r="C8" s="15" t="s">
        <v>11</v>
      </c>
      <c r="D8" s="15" t="s">
        <v>12</v>
      </c>
      <c r="E8" s="15" t="s">
        <v>13</v>
      </c>
      <c r="F8" s="15"/>
      <c r="G8" s="7"/>
      <c r="H8" s="3"/>
      <c r="I8" s="3"/>
      <c r="J8" s="10"/>
      <c r="K8" s="10"/>
      <c r="L8" s="10"/>
      <c r="M8" s="10"/>
      <c r="N8" s="10"/>
      <c r="O8" s="10"/>
      <c r="P8" s="10"/>
    </row>
    <row r="9" spans="1:23" ht="15.6">
      <c r="A9" s="7" t="s">
        <v>29</v>
      </c>
      <c r="B9" s="7">
        <v>22</v>
      </c>
      <c r="C9" s="7">
        <v>100</v>
      </c>
      <c r="D9" s="7">
        <v>60</v>
      </c>
      <c r="E9" s="7">
        <v>3</v>
      </c>
      <c r="F9" s="9" t="s">
        <v>24</v>
      </c>
      <c r="G9" s="7"/>
      <c r="H9" s="3"/>
      <c r="I9" s="3"/>
      <c r="J9" s="10"/>
      <c r="K9" s="12" t="s">
        <v>30</v>
      </c>
      <c r="L9" s="10"/>
      <c r="M9" s="10"/>
      <c r="N9" s="10"/>
      <c r="O9" s="12" t="s">
        <v>31</v>
      </c>
      <c r="P9" s="10"/>
    </row>
    <row r="10" spans="1:23" ht="15.6">
      <c r="A10" s="7" t="s">
        <v>32</v>
      </c>
      <c r="B10" s="8">
        <f>(B2+B3)/2</f>
        <v>24.5</v>
      </c>
      <c r="C10" s="8">
        <f t="shared" ref="C10:E10" si="0">(C2+C3)/2</f>
        <v>70</v>
      </c>
      <c r="D10" s="8">
        <f t="shared" si="0"/>
        <v>70</v>
      </c>
      <c r="E10" s="8">
        <f t="shared" si="0"/>
        <v>2.5</v>
      </c>
      <c r="F10" s="7"/>
      <c r="G10" s="7">
        <f>SUM(Tabla26[[#This Row],[ ]:[ 4]])</f>
        <v>167</v>
      </c>
      <c r="H10" s="3"/>
      <c r="I10" s="3"/>
      <c r="J10" s="10"/>
      <c r="K10" s="10"/>
      <c r="L10" s="10"/>
      <c r="M10" s="10"/>
      <c r="N10" s="10"/>
      <c r="O10" s="10"/>
      <c r="P10" s="10"/>
    </row>
    <row r="11" spans="1:23" ht="15.6">
      <c r="A11" s="7" t="s">
        <v>33</v>
      </c>
      <c r="B11" s="7">
        <v>22</v>
      </c>
      <c r="C11" s="7">
        <v>40</v>
      </c>
      <c r="D11" s="7">
        <v>80</v>
      </c>
      <c r="E11" s="7">
        <v>2</v>
      </c>
      <c r="F11" s="9" t="s">
        <v>25</v>
      </c>
      <c r="G11" s="7"/>
      <c r="H11" s="3"/>
      <c r="I11" s="3"/>
      <c r="J11" s="10"/>
      <c r="K11" s="10"/>
      <c r="L11" s="10"/>
      <c r="M11" s="10"/>
      <c r="N11" s="10"/>
      <c r="O11" s="10"/>
      <c r="P11" s="10"/>
    </row>
    <row r="12" spans="1:23" ht="15.6">
      <c r="A12" s="7" t="s">
        <v>34</v>
      </c>
      <c r="B12" s="8">
        <f>(B2+B4)/2</f>
        <v>25.5</v>
      </c>
      <c r="C12" s="8">
        <f t="shared" ref="C12:E12" si="1">(C2+C4)/2</f>
        <v>80</v>
      </c>
      <c r="D12" s="8">
        <f t="shared" si="1"/>
        <v>50.5</v>
      </c>
      <c r="E12" s="8">
        <f t="shared" si="1"/>
        <v>2</v>
      </c>
      <c r="F12" s="7"/>
      <c r="G12" s="7">
        <f>SUM(Tabla26[[#This Row],[ ]:[ 4]])</f>
        <v>158</v>
      </c>
      <c r="H12" s="3"/>
      <c r="I12" s="3"/>
      <c r="J12" s="10"/>
      <c r="K12" s="10"/>
      <c r="L12" s="10"/>
      <c r="M12" s="10"/>
      <c r="N12" s="10"/>
      <c r="O12" s="10"/>
      <c r="P12" s="10"/>
    </row>
    <row r="13" spans="1:23" ht="15.6">
      <c r="A13" s="7" t="s">
        <v>35</v>
      </c>
      <c r="B13" s="7"/>
      <c r="C13" s="7"/>
      <c r="D13" s="7"/>
      <c r="E13" s="7"/>
      <c r="F13" s="7"/>
      <c r="G13" s="7"/>
      <c r="H13" s="3"/>
      <c r="I13" s="3"/>
      <c r="J13" s="10"/>
      <c r="K13" s="10"/>
      <c r="L13" s="10"/>
      <c r="M13" s="10"/>
      <c r="N13" s="10"/>
      <c r="O13" s="10"/>
      <c r="P13" s="10"/>
    </row>
    <row r="14" spans="1:23" ht="15.6">
      <c r="A14" s="7" t="s">
        <v>36</v>
      </c>
      <c r="B14" s="7">
        <v>24</v>
      </c>
      <c r="C14" s="7">
        <v>60</v>
      </c>
      <c r="D14" s="7">
        <v>41</v>
      </c>
      <c r="E14" s="7">
        <v>1</v>
      </c>
      <c r="F14" s="9" t="s">
        <v>27</v>
      </c>
      <c r="G14" s="7"/>
      <c r="J14" s="10"/>
      <c r="K14" s="10"/>
      <c r="L14" s="10"/>
      <c r="M14" s="11" t="s">
        <v>27</v>
      </c>
      <c r="N14" s="10"/>
      <c r="O14" s="10"/>
      <c r="P14" s="10"/>
    </row>
    <row r="15" spans="1:23">
      <c r="A15" s="7" t="s">
        <v>37</v>
      </c>
      <c r="B15" s="8">
        <f>(B3+B4)/2</f>
        <v>23</v>
      </c>
      <c r="C15" s="8">
        <f t="shared" ref="C15:D15" si="2">(C3+C4)/2</f>
        <v>50</v>
      </c>
      <c r="D15" s="8">
        <f t="shared" si="2"/>
        <v>60.5</v>
      </c>
      <c r="E15" s="8">
        <f>(E3+E4)/2</f>
        <v>1.5</v>
      </c>
      <c r="F15" s="7"/>
      <c r="G15" s="7">
        <f>SUM(Tabla26[[#This Row],[ ]:[ 4]])</f>
        <v>135</v>
      </c>
    </row>
    <row r="16" spans="1:23">
      <c r="A16" s="7"/>
      <c r="B16" s="7"/>
      <c r="C16" s="7"/>
      <c r="D16" s="7"/>
      <c r="E16" s="7"/>
      <c r="F16" s="7"/>
      <c r="G16" s="7"/>
    </row>
    <row r="17" spans="1:7">
      <c r="A17" s="7" t="s">
        <v>38</v>
      </c>
      <c r="B17" s="7">
        <f xml:space="preserve"> (B10+B12+B15)</f>
        <v>73</v>
      </c>
      <c r="C17" s="7">
        <f t="shared" ref="C17:E17" si="3" xml:space="preserve"> (C10+C12+C15)</f>
        <v>200</v>
      </c>
      <c r="D17" s="7">
        <f t="shared" si="3"/>
        <v>181</v>
      </c>
      <c r="E17" s="7">
        <f t="shared" si="3"/>
        <v>6</v>
      </c>
      <c r="F17" s="7"/>
      <c r="G17" s="7"/>
    </row>
    <row r="18" spans="1:7">
      <c r="A18" s="7"/>
      <c r="B18" s="7"/>
      <c r="C18" s="7"/>
      <c r="D18" s="7"/>
      <c r="E18" s="7"/>
      <c r="F18" s="7"/>
      <c r="G18" s="7"/>
    </row>
    <row r="19" spans="1:7">
      <c r="A19" s="7" t="s">
        <v>39</v>
      </c>
      <c r="B19" s="7" t="s">
        <v>40</v>
      </c>
      <c r="C19" s="7">
        <f>SUM(B17:E17)</f>
        <v>460</v>
      </c>
      <c r="D19" s="7"/>
      <c r="E19" s="7"/>
      <c r="F19" s="7"/>
      <c r="G19" s="7"/>
    </row>
    <row r="20" spans="1:7">
      <c r="A20" s="7" t="s">
        <v>41</v>
      </c>
      <c r="B20" s="7" t="s">
        <v>40</v>
      </c>
      <c r="C20" s="16">
        <f>C19/3</f>
        <v>153.33333333333334</v>
      </c>
      <c r="D20" s="7"/>
      <c r="E20" s="7"/>
      <c r="F20" s="7"/>
      <c r="G20" s="7"/>
    </row>
    <row r="27" spans="1:7" ht="21">
      <c r="A27" s="17" t="s">
        <v>42</v>
      </c>
      <c r="B27" s="3"/>
      <c r="C27" s="3"/>
      <c r="D27" s="3"/>
      <c r="E27" s="3">
        <f xml:space="preserve"> 153.3</f>
        <v>153.30000000000001</v>
      </c>
    </row>
    <row r="28" spans="1:7">
      <c r="A28" s="3"/>
      <c r="B28" s="3"/>
      <c r="C28" s="3"/>
      <c r="D28" s="3"/>
      <c r="E28" s="3"/>
    </row>
    <row r="29" spans="1:7">
      <c r="A29" s="3" t="s">
        <v>43</v>
      </c>
      <c r="B29" s="3"/>
      <c r="C29" s="3"/>
      <c r="D29" s="3"/>
      <c r="E29" s="3"/>
    </row>
    <row r="30" spans="1:7">
      <c r="A30" s="7" t="s">
        <v>38</v>
      </c>
      <c r="B30" s="7" t="s">
        <v>40</v>
      </c>
      <c r="C30" s="7">
        <v>27</v>
      </c>
      <c r="D30" s="7">
        <v>100</v>
      </c>
      <c r="E30" s="7">
        <v>60</v>
      </c>
      <c r="F30" s="7">
        <v>3</v>
      </c>
    </row>
    <row r="32" spans="1:7">
      <c r="A32" s="7" t="s">
        <v>38</v>
      </c>
      <c r="B32" s="7" t="s">
        <v>40</v>
      </c>
      <c r="C32" s="7">
        <v>73</v>
      </c>
      <c r="D32" s="7">
        <v>200</v>
      </c>
      <c r="E32" s="7">
        <v>181</v>
      </c>
      <c r="F32" s="7">
        <v>6</v>
      </c>
    </row>
    <row r="33" spans="1:8">
      <c r="A33" s="7" t="s">
        <v>44</v>
      </c>
      <c r="B33" s="7" t="s">
        <v>40</v>
      </c>
      <c r="C33" s="7">
        <f>ABS(C32-C30)</f>
        <v>46</v>
      </c>
      <c r="D33" s="7">
        <f t="shared" ref="D33:F33" si="4">ABS(D32-D30)</f>
        <v>100</v>
      </c>
      <c r="E33" s="7">
        <f t="shared" si="4"/>
        <v>121</v>
      </c>
      <c r="F33" s="7">
        <f t="shared" si="4"/>
        <v>3</v>
      </c>
      <c r="G33" s="7" t="s">
        <v>40</v>
      </c>
      <c r="H33" s="7">
        <f>SUM(C33:F33)</f>
        <v>270</v>
      </c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EC28-4B26-43FF-9741-8D1E24890E98}">
  <dimension ref="A1:W31"/>
  <sheetViews>
    <sheetView tabSelected="1" topLeftCell="A24" workbookViewId="0">
      <selection activeCell="O39" sqref="O39"/>
    </sheetView>
  </sheetViews>
  <sheetFormatPr defaultColWidth="8.85546875" defaultRowHeight="14.45"/>
  <cols>
    <col min="1" max="1" width="11.42578125" customWidth="1"/>
    <col min="2" max="2" width="10.5703125" customWidth="1"/>
    <col min="3" max="3" width="9.7109375" customWidth="1"/>
    <col min="4" max="4" width="8.28515625" customWidth="1"/>
    <col min="5" max="5" width="8.140625" customWidth="1"/>
    <col min="6" max="6" width="8.28515625" customWidth="1"/>
    <col min="8" max="8" width="8.5703125" customWidth="1"/>
    <col min="11" max="11" width="8.85546875" customWidth="1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23" ht="15.6">
      <c r="A2" s="7" t="s">
        <v>24</v>
      </c>
      <c r="B2" s="7">
        <v>27</v>
      </c>
      <c r="C2" s="7">
        <v>100</v>
      </c>
      <c r="D2" s="7">
        <v>60</v>
      </c>
      <c r="E2" s="7">
        <v>3</v>
      </c>
      <c r="F2" s="3"/>
      <c r="Q2" s="10"/>
      <c r="R2" s="10"/>
      <c r="S2" s="10"/>
      <c r="T2" s="10"/>
      <c r="U2" s="10"/>
      <c r="V2" s="10"/>
      <c r="W2" s="10"/>
    </row>
    <row r="3" spans="1:23" ht="15.6">
      <c r="A3" s="18" t="s">
        <v>25</v>
      </c>
      <c r="B3" s="18">
        <v>22</v>
      </c>
      <c r="C3" s="18">
        <v>40</v>
      </c>
      <c r="D3" s="18">
        <v>80</v>
      </c>
      <c r="E3" s="18">
        <v>2</v>
      </c>
      <c r="F3" s="3"/>
      <c r="J3" s="11" t="s">
        <v>24</v>
      </c>
      <c r="K3" s="10"/>
      <c r="L3" s="12" t="s">
        <v>45</v>
      </c>
      <c r="M3" s="10"/>
      <c r="N3" s="11" t="s">
        <v>25</v>
      </c>
    </row>
    <row r="4" spans="1:23" ht="15.6">
      <c r="A4" s="18" t="s">
        <v>27</v>
      </c>
      <c r="B4" s="18">
        <v>24</v>
      </c>
      <c r="C4" s="18">
        <v>60</v>
      </c>
      <c r="D4" s="18">
        <v>41</v>
      </c>
      <c r="E4" s="18">
        <v>1</v>
      </c>
      <c r="F4" s="3"/>
      <c r="J4" s="10"/>
      <c r="K4" s="10"/>
      <c r="L4" s="10"/>
      <c r="M4" s="10"/>
      <c r="N4" s="10"/>
    </row>
    <row r="5" spans="1:23" ht="15.6">
      <c r="A5" s="18" t="s">
        <v>46</v>
      </c>
      <c r="B5" s="18">
        <v>20</v>
      </c>
      <c r="C5" s="18">
        <v>50</v>
      </c>
      <c r="D5" s="18">
        <v>75</v>
      </c>
      <c r="E5" s="18">
        <v>2</v>
      </c>
      <c r="F5" s="3"/>
      <c r="J5" s="10"/>
      <c r="K5" s="10"/>
      <c r="M5" s="10"/>
      <c r="N5" s="10"/>
    </row>
    <row r="6" spans="1:23" ht="15.6">
      <c r="J6" s="12" t="s">
        <v>47</v>
      </c>
      <c r="K6" s="10"/>
      <c r="L6" s="13" t="s">
        <v>48</v>
      </c>
      <c r="M6" s="10"/>
      <c r="N6" s="12" t="s">
        <v>31</v>
      </c>
    </row>
    <row r="7" spans="1:23" ht="15.6">
      <c r="A7" s="14" t="s">
        <v>8</v>
      </c>
      <c r="B7" s="14">
        <f xml:space="preserve"> (B2+B3)/2</f>
        <v>24.5</v>
      </c>
      <c r="C7" s="14">
        <f>(C2+C3)/2</f>
        <v>70</v>
      </c>
      <c r="D7" s="14">
        <f>(D2+D3)/2</f>
        <v>70</v>
      </c>
      <c r="E7" s="14">
        <f>(E2+E3)/2</f>
        <v>2.5</v>
      </c>
      <c r="F7" s="7"/>
      <c r="G7" s="7"/>
      <c r="J7" s="10"/>
      <c r="L7" s="10" t="s">
        <v>10</v>
      </c>
      <c r="M7" s="10"/>
      <c r="N7" s="10"/>
    </row>
    <row r="8" spans="1:23">
      <c r="A8" s="7"/>
      <c r="B8" s="7"/>
      <c r="C8" s="7"/>
      <c r="D8" s="7"/>
      <c r="E8" s="7"/>
      <c r="F8" s="7"/>
      <c r="G8" s="7"/>
      <c r="I8" s="3"/>
    </row>
    <row r="9" spans="1:23" ht="15.6">
      <c r="A9" s="7" t="s">
        <v>9</v>
      </c>
      <c r="B9" s="15" t="s">
        <v>10</v>
      </c>
      <c r="C9" s="15" t="s">
        <v>11</v>
      </c>
      <c r="D9" s="15" t="s">
        <v>12</v>
      </c>
      <c r="E9" s="15" t="s">
        <v>13</v>
      </c>
      <c r="F9" s="15"/>
      <c r="G9" s="7"/>
      <c r="I9" s="3"/>
      <c r="J9" s="11" t="s">
        <v>27</v>
      </c>
      <c r="K9" s="10"/>
      <c r="L9" s="12" t="s">
        <v>49</v>
      </c>
      <c r="M9" s="10"/>
      <c r="N9" s="11" t="s">
        <v>46</v>
      </c>
    </row>
    <row r="10" spans="1:23">
      <c r="A10" s="7" t="s">
        <v>29</v>
      </c>
      <c r="B10" s="7">
        <v>27</v>
      </c>
      <c r="C10" s="7">
        <v>100</v>
      </c>
      <c r="D10" s="7">
        <v>60</v>
      </c>
      <c r="E10" s="7">
        <v>3</v>
      </c>
      <c r="F10" s="9" t="s">
        <v>24</v>
      </c>
      <c r="G10" s="7"/>
      <c r="I10" s="3"/>
    </row>
    <row r="11" spans="1:23">
      <c r="A11" s="7" t="s">
        <v>32</v>
      </c>
      <c r="B11" s="7">
        <v>22</v>
      </c>
      <c r="C11" s="7">
        <v>40</v>
      </c>
      <c r="D11" s="7">
        <v>80</v>
      </c>
      <c r="E11" s="7">
        <v>2</v>
      </c>
      <c r="F11" s="9" t="s">
        <v>25</v>
      </c>
      <c r="I11" s="3"/>
    </row>
    <row r="12" spans="1:23">
      <c r="A12" s="7" t="s">
        <v>33</v>
      </c>
      <c r="B12" s="7">
        <v>24</v>
      </c>
      <c r="C12" s="7">
        <v>60</v>
      </c>
      <c r="D12" s="7">
        <v>41</v>
      </c>
      <c r="E12" s="7">
        <v>1</v>
      </c>
      <c r="F12" s="9" t="s">
        <v>27</v>
      </c>
      <c r="G12" s="7"/>
      <c r="I12" s="3"/>
    </row>
    <row r="13" spans="1:23">
      <c r="A13" s="7" t="s">
        <v>34</v>
      </c>
      <c r="B13" s="7">
        <v>20</v>
      </c>
      <c r="C13" s="7">
        <v>50</v>
      </c>
      <c r="D13" s="7">
        <v>75</v>
      </c>
      <c r="E13" s="7">
        <v>2</v>
      </c>
      <c r="F13" s="9" t="s">
        <v>46</v>
      </c>
      <c r="I13" s="3"/>
    </row>
    <row r="14" spans="1:23">
      <c r="A14" s="7" t="s">
        <v>35</v>
      </c>
      <c r="B14" s="8">
        <f>(B2+B3)/2</f>
        <v>24.5</v>
      </c>
      <c r="C14" s="8">
        <f>(C2+C3)/2</f>
        <v>70</v>
      </c>
      <c r="D14" s="8">
        <f>(D2+D3)/2</f>
        <v>70</v>
      </c>
      <c r="E14" s="8">
        <f>(E2+E3)/2</f>
        <v>2.5</v>
      </c>
      <c r="F14" s="7"/>
      <c r="G14" s="7">
        <f>SUM(Tabla268[[#This Row],[ ]:[ 4]])</f>
        <v>167</v>
      </c>
    </row>
    <row r="15" spans="1:23">
      <c r="A15" s="7" t="s">
        <v>36</v>
      </c>
      <c r="B15" s="8">
        <f>(B2+B4)/2</f>
        <v>25.5</v>
      </c>
      <c r="C15" s="8">
        <f>(C2+C4)/2</f>
        <v>80</v>
      </c>
      <c r="D15" s="8">
        <f>(D2+D4)/2</f>
        <v>50.5</v>
      </c>
      <c r="E15" s="8">
        <f>(E2+E4)/2</f>
        <v>2</v>
      </c>
      <c r="F15" s="7"/>
      <c r="G15" s="7">
        <f>SUM(Tabla268[[#This Row],[ ]:[ 4]])</f>
        <v>158</v>
      </c>
    </row>
    <row r="16" spans="1:23">
      <c r="A16" s="7" t="s">
        <v>37</v>
      </c>
      <c r="B16" s="8">
        <f>(B3+B5)/2</f>
        <v>21</v>
      </c>
      <c r="C16" s="8">
        <f>(C3+C5)/2</f>
        <v>45</v>
      </c>
      <c r="D16" s="8">
        <f>(D3+D5)/2</f>
        <v>77.5</v>
      </c>
      <c r="E16" s="8">
        <f>(E3+E5)/2</f>
        <v>2</v>
      </c>
      <c r="G16" s="7">
        <f>SUM(Tabla268[[#This Row],[ ]:[ 4]])</f>
        <v>145.5</v>
      </c>
    </row>
    <row r="17" spans="1:11">
      <c r="A17" s="7" t="s">
        <v>50</v>
      </c>
      <c r="B17" s="8">
        <f>(B4+B5)/2</f>
        <v>22</v>
      </c>
      <c r="C17" s="8">
        <f>(C4+C5)/2</f>
        <v>55</v>
      </c>
      <c r="D17" s="8">
        <f>(D4+D5)/2</f>
        <v>58</v>
      </c>
      <c r="E17" s="8">
        <f>(E4+E5)/2</f>
        <v>1.5</v>
      </c>
      <c r="F17" s="7"/>
      <c r="G17" s="7">
        <f>SUM(Tabla268[[#This Row],[ ]:[ 4]])</f>
        <v>136.5</v>
      </c>
    </row>
    <row r="18" spans="1:11">
      <c r="A18" s="7" t="s">
        <v>51</v>
      </c>
      <c r="B18" s="7">
        <f>B14+B15+B16+B17</f>
        <v>93</v>
      </c>
      <c r="C18" s="7">
        <f>C14+C15+C16+C17</f>
        <v>250</v>
      </c>
      <c r="D18" s="7">
        <f>D14+D15+D16+D17</f>
        <v>256</v>
      </c>
      <c r="E18" s="7">
        <f>E14+E15+E16+E17</f>
        <v>8</v>
      </c>
      <c r="G18" s="7"/>
    </row>
    <row r="19" spans="1:11" ht="15" thickBot="1">
      <c r="B19" s="7"/>
      <c r="C19" s="7"/>
      <c r="D19" s="7"/>
      <c r="E19" s="7"/>
      <c r="F19" s="7"/>
      <c r="G19" s="7"/>
    </row>
    <row r="20" spans="1:11" ht="15" thickBot="1">
      <c r="A20" s="19" t="s">
        <v>38</v>
      </c>
      <c r="B20" s="20" t="s">
        <v>40</v>
      </c>
      <c r="C20" s="20">
        <f xml:space="preserve"> (B14+B15+B16+B17)</f>
        <v>93</v>
      </c>
      <c r="D20" s="20">
        <f xml:space="preserve"> (C14+C15+C16+C17)</f>
        <v>250</v>
      </c>
      <c r="E20" s="20">
        <f xml:space="preserve"> (D14+D15+D16+D17)</f>
        <v>256</v>
      </c>
      <c r="F20" s="21">
        <f xml:space="preserve"> (E14+E15+E16+E17)</f>
        <v>8</v>
      </c>
      <c r="G20" s="7"/>
    </row>
    <row r="21" spans="1:11">
      <c r="A21" s="7" t="s">
        <v>39</v>
      </c>
      <c r="B21" s="7" t="s">
        <v>40</v>
      </c>
      <c r="C21" s="7">
        <f>SUM(C20:F20)</f>
        <v>607</v>
      </c>
      <c r="H21" s="3"/>
    </row>
    <row r="22" spans="1:11">
      <c r="A22" s="7" t="s">
        <v>41</v>
      </c>
      <c r="B22" s="7" t="s">
        <v>40</v>
      </c>
      <c r="C22" s="16">
        <f>C21/4</f>
        <v>151.75</v>
      </c>
      <c r="D22" s="7"/>
      <c r="E22" s="7"/>
      <c r="H22" s="3"/>
    </row>
    <row r="23" spans="1:11">
      <c r="D23" s="7"/>
      <c r="E23" s="7"/>
      <c r="H23" s="3"/>
    </row>
    <row r="24" spans="1:11">
      <c r="A24" s="7" t="s">
        <v>38</v>
      </c>
      <c r="B24" s="7" t="s">
        <v>40</v>
      </c>
      <c r="C24" s="7" t="s">
        <v>52</v>
      </c>
      <c r="D24" s="7" t="s">
        <v>53</v>
      </c>
      <c r="E24" s="7" t="s">
        <v>54</v>
      </c>
      <c r="F24" s="7" t="s">
        <v>53</v>
      </c>
      <c r="G24" s="7" t="s">
        <v>55</v>
      </c>
      <c r="H24" s="7" t="s">
        <v>53</v>
      </c>
      <c r="I24" s="7" t="s">
        <v>56</v>
      </c>
      <c r="J24" s="7" t="s">
        <v>40</v>
      </c>
      <c r="K24" s="16">
        <f>C21/4</f>
        <v>151.75</v>
      </c>
    </row>
    <row r="25" spans="1:11" ht="15.6">
      <c r="A25" s="22"/>
      <c r="B25" s="3"/>
      <c r="C25" s="3"/>
      <c r="D25" s="3"/>
    </row>
    <row r="26" spans="1:11">
      <c r="A26" s="3"/>
      <c r="B26" s="3"/>
      <c r="C26" s="3"/>
      <c r="D26" s="3"/>
      <c r="E26" s="3"/>
    </row>
    <row r="27" spans="1:11">
      <c r="A27" s="7" t="s">
        <v>43</v>
      </c>
      <c r="B27" s="3"/>
      <c r="C27" s="3"/>
      <c r="D27" s="3"/>
      <c r="E27" s="3"/>
    </row>
    <row r="28" spans="1:11">
      <c r="A28" s="7" t="s">
        <v>38</v>
      </c>
      <c r="B28" s="7" t="s">
        <v>40</v>
      </c>
      <c r="C28" s="7">
        <v>27</v>
      </c>
      <c r="D28" s="7">
        <v>100</v>
      </c>
      <c r="E28" s="7">
        <v>60</v>
      </c>
      <c r="F28" s="7">
        <v>3</v>
      </c>
    </row>
    <row r="30" spans="1:11">
      <c r="A30" s="7" t="s">
        <v>38</v>
      </c>
      <c r="B30" s="7" t="s">
        <v>40</v>
      </c>
      <c r="C30" s="7">
        <v>93</v>
      </c>
      <c r="D30" s="7">
        <v>250</v>
      </c>
      <c r="E30" s="7">
        <v>256</v>
      </c>
      <c r="F30" s="7">
        <v>8</v>
      </c>
    </row>
    <row r="31" spans="1:11">
      <c r="A31" s="7" t="s">
        <v>44</v>
      </c>
      <c r="B31" s="7" t="s">
        <v>40</v>
      </c>
      <c r="C31" s="7">
        <f>ABS(C30-C28)</f>
        <v>66</v>
      </c>
      <c r="D31" s="7">
        <f t="shared" ref="D31:F31" si="0">ABS(D30-D28)</f>
        <v>150</v>
      </c>
      <c r="E31" s="7">
        <f t="shared" si="0"/>
        <v>196</v>
      </c>
      <c r="F31" s="7">
        <f t="shared" si="0"/>
        <v>5</v>
      </c>
      <c r="G31" s="7" t="s">
        <v>40</v>
      </c>
      <c r="H31" s="7">
        <f>SUM(C31:F31)</f>
        <v>417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A91257B2CBC4D8160D7D2FE402F73" ma:contentTypeVersion="14" ma:contentTypeDescription="Create a new document." ma:contentTypeScope="" ma:versionID="6300bb45a8638e2dd8499bf6066af431">
  <xsd:schema xmlns:xsd="http://www.w3.org/2001/XMLSchema" xmlns:xs="http://www.w3.org/2001/XMLSchema" xmlns:p="http://schemas.microsoft.com/office/2006/metadata/properties" xmlns:ns3="7ee153c2-505f-4b9d-8436-0ed3e171b25c" xmlns:ns4="cc36e1f0-aab8-4c06-a73e-1d29409cbd8e" targetNamespace="http://schemas.microsoft.com/office/2006/metadata/properties" ma:root="true" ma:fieldsID="1be615b40fcf48b6f5f2f0e2b6ded550" ns3:_="" ns4:_="">
    <xsd:import namespace="7ee153c2-505f-4b9d-8436-0ed3e171b25c"/>
    <xsd:import namespace="cc36e1f0-aab8-4c06-a73e-1d29409cbd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53c2-505f-4b9d-8436-0ed3e1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e1f0-aab8-4c06-a73e-1d29409cbd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153c2-505f-4b9d-8436-0ed3e171b2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F30CFC-6FF6-4312-BC86-7D8AA7CB64EE}"/>
</file>

<file path=customXml/itemProps2.xml><?xml version="1.0" encoding="utf-8"?>
<ds:datastoreItem xmlns:ds="http://schemas.openxmlformats.org/officeDocument/2006/customXml" ds:itemID="{2163633F-8318-48F8-9F9E-191592A477E0}"/>
</file>

<file path=customXml/itemProps3.xml><?xml version="1.0" encoding="utf-8"?>
<ds:datastoreItem xmlns:ds="http://schemas.openxmlformats.org/officeDocument/2006/customXml" ds:itemID="{89B11E3B-C4E7-4CAC-9F9C-2C4EBC988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Rodriguez</dc:creator>
  <cp:keywords/>
  <dc:description/>
  <cp:lastModifiedBy/>
  <cp:revision/>
  <dcterms:created xsi:type="dcterms:W3CDTF">2023-03-15T03:07:48Z</dcterms:created>
  <dcterms:modified xsi:type="dcterms:W3CDTF">2023-05-21T02:24:20Z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0x010100ABDA91257B2CBC4D8160D7D2FE402F73</vt:lpwstr>
  </property>
</Properties>
</file>