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Data" sheetId="1" r:id="rId4"/>
    <sheet state="visible" name="LDR Analysis" sheetId="2" r:id="rId5"/>
  </sheets>
  <definedNames/>
  <calcPr/>
</workbook>
</file>

<file path=xl/sharedStrings.xml><?xml version="1.0" encoding="utf-8"?>
<sst xmlns="http://schemas.openxmlformats.org/spreadsheetml/2006/main" count="19" uniqueCount="18">
  <si>
    <r>
      <t>LDR Resistance (</t>
    </r>
    <r>
      <rPr>
        <rFont val="Calibri"/>
        <color theme="1"/>
        <sz val="11.0"/>
      </rPr>
      <t>Ω)</t>
    </r>
  </si>
  <si>
    <t>Illuminance (lux)</t>
  </si>
  <si>
    <r>
      <rPr>
        <rFont val="Calibri"/>
        <b/>
        <color theme="1"/>
        <sz val="18.0"/>
      </rPr>
      <t>Enter your measurements here.</t>
    </r>
    <r>
      <rPr>
        <rFont val="Calibri"/>
        <b/>
        <color theme="1"/>
        <sz val="11.0"/>
      </rPr>
      <t xml:space="preserve">  The data will then be used in the LDR analysis.  You may need to adjust your analysis page to accommodate the amount of data that you collected.  i.e., this document expects 19 data points; if you have more or fewer data points, then you will need to adjust the graphs and the line calculations accordingly.</t>
    </r>
  </si>
  <si>
    <t>Created By David Williams (2015-12-04)</t>
  </si>
  <si>
    <r>
      <t>LDR Resistance (</t>
    </r>
    <r>
      <rPr>
        <rFont val="Calibri"/>
        <color theme="1"/>
        <sz val="11.0"/>
      </rPr>
      <t>Ω)</t>
    </r>
  </si>
  <si>
    <t>log(R )</t>
  </si>
  <si>
    <t>log(lux)</t>
  </si>
  <si>
    <t>lux approximated (approximation formula is = A*R^B)</t>
  </si>
  <si>
    <t>A</t>
  </si>
  <si>
    <t>B</t>
  </si>
  <si>
    <t>This line calculation comes from the plot of log(lux) as a fn of log(R)</t>
  </si>
  <si>
    <t>Slope</t>
  </si>
  <si>
    <t>y-intercept</t>
  </si>
  <si>
    <t>These coefficient calculations come from solving the above line calcuation (log(lux) = m*log(R) + b) for lux.  Giving: lux = A*R^B</t>
  </si>
  <si>
    <t>A   =   10^(y-intercept)</t>
  </si>
  <si>
    <t>B   = slope</t>
  </si>
  <si>
    <t>Resulting Illuminance Equation:</t>
  </si>
  <si>
    <t>lux = A * Resistance^B</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</si>
</sst>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sz val="11.0"/>
      <color theme="1"/>
      <name val="Calibri"/>
    </font>
    <font>
      <b/>
      <sz val="11.0"/>
      <color theme="1"/>
      <name val="Calibri"/>
    </font>
    <font/>
    <font>
      <color theme="1"/>
      <name val="Calibri"/>
    </font>
    <font>
      <sz val="11.0"/>
      <color rgb="FFFF0000"/>
      <name val="Calibri"/>
    </font>
  </fonts>
  <fills count="2">
    <fill>
      <patternFill patternType="none"/>
    </fill>
    <fill>
      <patternFill patternType="lightGray"/>
    </fill>
  </fills>
  <borders count="13">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horizontal="left" shrinkToFit="0" vertical="top" wrapText="1"/>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shrinkToFit="0" wrapText="1"/>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1" fillId="0" fontId="1" numFmtId="0" xfId="0" applyBorder="1" applyFont="1"/>
    <xf borderId="2" fillId="0" fontId="1" numFmtId="0" xfId="0" applyBorder="1" applyFont="1"/>
    <xf borderId="1" fillId="0" fontId="2" numFmtId="0" xfId="0" applyAlignment="1" applyBorder="1" applyFont="1">
      <alignment shrinkToFit="0" wrapText="1"/>
    </xf>
    <xf borderId="3" fillId="0" fontId="1" numFmtId="0" xfId="0" applyBorder="1" applyFont="1"/>
    <xf borderId="4" fillId="0" fontId="1" numFmtId="0" xfId="0" applyAlignment="1" applyBorder="1" applyFont="1">
      <alignment shrinkToFit="0" wrapText="1"/>
    </xf>
    <xf borderId="5" fillId="0" fontId="5" numFmtId="0" xfId="0" applyBorder="1" applyFont="1"/>
    <xf borderId="6" fillId="0" fontId="5" numFmtId="0" xfId="0" applyBorder="1" applyFont="1"/>
    <xf borderId="5" fillId="0" fontId="1" numFmtId="0" xfId="0" applyBorder="1" applyFont="1"/>
    <xf borderId="6" fillId="0" fontId="1" numFmtId="0" xfId="0" applyBorder="1" applyFont="1"/>
    <xf borderId="0" fillId="0" fontId="5" numFmtId="0" xfId="0" applyFont="1"/>
    <xf borderId="7" fillId="0" fontId="1" numFmtId="0" xfId="0" applyBorder="1" applyFont="1"/>
    <xf borderId="7" fillId="0" fontId="1" numFmtId="0" xfId="0" applyAlignment="1" applyBorder="1" applyFont="1">
      <alignment shrinkToFit="0" wrapText="1"/>
    </xf>
    <xf borderId="7" fillId="0" fontId="3" numFmtId="0" xfId="0" applyBorder="1" applyFont="1"/>
    <xf borderId="8" fillId="0" fontId="1" numFmtId="0" xfId="0" applyBorder="1" applyFont="1"/>
    <xf borderId="4" fillId="0" fontId="1" numFmtId="0" xfId="0" applyBorder="1" applyFont="1"/>
    <xf borderId="9" fillId="0" fontId="5" numFmtId="0" xfId="0" applyBorder="1" applyFont="1"/>
    <xf borderId="10" fillId="0" fontId="5" numFmtId="0" xfId="0" applyBorder="1" applyFont="1"/>
    <xf borderId="9" fillId="0" fontId="1" numFmtId="0" xfId="0" applyBorder="1" applyFont="1"/>
    <xf borderId="10" fillId="0" fontId="1" numFmtId="0" xfId="0" applyBorder="1" applyFont="1"/>
    <xf borderId="11" fillId="0" fontId="5" numFmtId="0" xfId="0" applyBorder="1" applyFont="1"/>
    <xf borderId="1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t>Lux as a function of Resistance</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'LDR Analysis'!$C$2:$C$20</c:f>
            </c:numRef>
          </c:xVal>
          <c:yVal>
            <c:numRef>
              <c:f>'LDR Analysis'!$D$2:$D$20</c:f>
            </c:numRef>
          </c:yVal>
        </c:ser>
        <c:dLbls>
          <c:showLegendKey val="0"/>
          <c:showVal val="0"/>
          <c:showCatName val="0"/>
          <c:showSerName val="0"/>
          <c:showPercent val="0"/>
          <c:showBubbleSize val="0"/>
        </c:dLbls>
        <c:axId val="157373877"/>
        <c:axId val="1097815964"/>
      </c:scatterChart>
      <c:valAx>
        <c:axId val="15737387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t>Resistance (Ohms)</a:t>
                </a:r>
              </a:p>
            </c:rich>
          </c:tx>
          <c:overlay val="0"/>
        </c:title>
        <c:numFmt formatCode="General" sourceLinked="1"/>
        <c:majorTickMark val="none"/>
        <c:minorTickMark val="none"/>
        <c:tickLblPos val="nextTo"/>
        <c:spPr>
          <a:ln/>
        </c:spPr>
        <c:txPr>
          <a:bodyPr/>
          <a:lstStyle/>
          <a:p>
            <a:pPr lvl="0">
              <a:defRPr b="1" i="0">
                <a:solidFill>
                  <a:srgbClr val="000000"/>
                </a:solidFill>
                <a:latin typeface="+mn-lt"/>
              </a:defRPr>
            </a:pPr>
          </a:p>
        </c:txPr>
        <c:crossAx val="1097815964"/>
      </c:valAx>
      <c:valAx>
        <c:axId val="10978159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t>Illuminance (lux)</a:t>
                </a:r>
              </a:p>
            </c:rich>
          </c:tx>
          <c:overlay val="0"/>
        </c:title>
        <c:numFmt formatCode="General" sourceLinked="1"/>
        <c:majorTickMark val="none"/>
        <c:minorTickMark val="none"/>
        <c:tickLblPos val="nextTo"/>
        <c:spPr>
          <a:ln/>
        </c:spPr>
        <c:txPr>
          <a:bodyPr/>
          <a:lstStyle/>
          <a:p>
            <a:pPr lvl="0">
              <a:defRPr b="1" i="0">
                <a:solidFill>
                  <a:srgbClr val="000000"/>
                </a:solidFill>
                <a:latin typeface="+mn-lt"/>
              </a:defRPr>
            </a:pPr>
          </a:p>
        </c:txPr>
        <c:crossAx val="157373877"/>
      </c:valAx>
    </c:plotArea>
    <c:legend>
      <c:legendPos val="b"/>
      <c:overlay val="0"/>
      <c:txPr>
        <a:bodyPr/>
        <a:lstStyle/>
        <a:p>
          <a:pPr lvl="0">
            <a:defRPr b="1"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706839331034034"/>
          <c:y val="0.029395566883619318"/>
          <c:w val="0.6415813106006377"/>
          <c:h val="0.8258469497671173"/>
        </c:manualLayout>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'LDR Analysis'!$C$2:$C$17</c:f>
            </c:numRef>
          </c:xVal>
          <c:yVal>
            <c:numRef>
              <c:f>'LDR Analysis'!$G$2:$G$17</c:f>
            </c:numRef>
          </c:yVal>
        </c:ser>
        <c:dLbls>
          <c:showLegendKey val="0"/>
          <c:showVal val="0"/>
          <c:showCatName val="0"/>
          <c:showSerName val="0"/>
          <c:showPercent val="0"/>
          <c:showBubbleSize val="0"/>
        </c:dLbls>
        <c:axId val="1822718894"/>
        <c:axId val="431408092"/>
      </c:scatterChart>
      <c:valAx>
        <c:axId val="182271889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31408092"/>
      </c:valAx>
      <c:valAx>
        <c:axId val="43140809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22718894"/>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'LDR Analysis'!$E$2:$E$20</c:f>
            </c:numRef>
          </c:xVal>
          <c:yVal>
            <c:numRef>
              <c:f>'LDR Analysis'!$F$2:$F$20</c:f>
            </c:numRef>
          </c:yVal>
        </c:ser>
        <c:dLbls>
          <c:showLegendKey val="0"/>
          <c:showVal val="0"/>
          <c:showCatName val="0"/>
          <c:showSerName val="0"/>
          <c:showPercent val="0"/>
          <c:showBubbleSize val="0"/>
        </c:dLbls>
        <c:axId val="1435722545"/>
        <c:axId val="1331995780"/>
      </c:scatterChart>
      <c:valAx>
        <c:axId val="143572254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t>log(Resistance)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31995780"/>
      </c:valAx>
      <c:valAx>
        <c:axId val="133199578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i="0">
                    <a:solidFill>
                      <a:srgbClr val="000000"/>
                    </a:solidFill>
                    <a:latin typeface="+mn-lt"/>
                  </a:defRPr>
                </a:pPr>
                <a:r>
                  <a:t>log(lux)</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3572254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1400175</xdr:colOff>
      <xdr:row>20</xdr:row>
      <xdr:rowOff>114300</xdr:rowOff>
    </xdr:from>
    <xdr:ext cx="8972550" cy="60293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10</xdr:col>
      <xdr:colOff>104775</xdr:colOff>
      <xdr:row>25</xdr:row>
      <xdr:rowOff>85725</xdr:rowOff>
    </xdr:from>
    <xdr:ext cx="4381500" cy="28765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1438275</xdr:colOff>
      <xdr:row>52</xdr:row>
      <xdr:rowOff>66675</xdr:rowOff>
    </xdr:from>
    <xdr:ext cx="7762875" cy="4943475"/>
    <xdr:graphicFrame>
      <xdr:nvGraphicFramePr>
        <xdr:cNvPr id="3" name="Chart 3"/>
        <xdr:cNvGraphicFramePr/>
      </xdr:nvGraphicFramePr>
      <xdr:xfrm>
        <a:off x="0" y="0"/>
        <a:ext cx="0" cy="0"/>
      </xdr:xfrm>
      <a:graphic>
        <a:graphicData uri="http://schemas.openxmlformats.org/drawingml/2006/chart">
          <c:chart r:id="rId3"/>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2.25"/>
    <col customWidth="1" min="3" max="3" width="11.13"/>
    <col customWidth="1" min="4" max="26" width="7.63"/>
  </cols>
  <sheetData>
    <row r="1">
      <c r="A1" s="1" t="s">
        <v>0</v>
      </c>
      <c r="B1" s="1"/>
      <c r="C1" s="1" t="s">
        <v>1</v>
      </c>
      <c r="F1" s="2" t="s">
        <v>2</v>
      </c>
    </row>
    <row r="2">
      <c r="A2" s="3">
        <v>464.95</v>
      </c>
      <c r="C2" s="4">
        <v>13058.0</v>
      </c>
    </row>
    <row r="3">
      <c r="A3" s="4">
        <v>505.88</v>
      </c>
      <c r="C3" s="4">
        <v>2203.0</v>
      </c>
    </row>
    <row r="4">
      <c r="A4" s="4">
        <v>1115.0</v>
      </c>
      <c r="C4" s="4">
        <v>1936.0</v>
      </c>
    </row>
    <row r="5">
      <c r="A5" s="4">
        <v>1332.0</v>
      </c>
      <c r="C5" s="4">
        <v>1159.0</v>
      </c>
    </row>
    <row r="6">
      <c r="A6" s="4">
        <v>1667.0</v>
      </c>
      <c r="C6" s="4">
        <v>742.0</v>
      </c>
    </row>
    <row r="7">
      <c r="A7" s="4">
        <v>1730.0</v>
      </c>
      <c r="C7" s="4">
        <v>518.0</v>
      </c>
    </row>
    <row r="8">
      <c r="A8" s="4">
        <v>2002.0</v>
      </c>
      <c r="C8" s="4">
        <v>424.0</v>
      </c>
    </row>
    <row r="9">
      <c r="A9" s="4">
        <v>2631.0</v>
      </c>
      <c r="C9" s="4">
        <v>218.0</v>
      </c>
      <c r="F9" s="5" t="s">
        <v>3</v>
      </c>
    </row>
    <row r="10">
      <c r="A10" s="4">
        <v>2710.0</v>
      </c>
      <c r="C10" s="4">
        <v>188.0</v>
      </c>
    </row>
    <row r="11">
      <c r="A11" s="4">
        <v>3031.0</v>
      </c>
      <c r="C11" s="4">
        <v>173.0</v>
      </c>
    </row>
    <row r="12">
      <c r="A12" s="4">
        <v>3491.0</v>
      </c>
      <c r="C12" s="4">
        <v>104.0</v>
      </c>
    </row>
    <row r="13">
      <c r="A13" s="3">
        <v>3530.0</v>
      </c>
      <c r="C13" s="3">
        <v>74.0</v>
      </c>
    </row>
    <row r="14">
      <c r="A14" s="4">
        <v>5131.0</v>
      </c>
      <c r="C14" s="4">
        <v>59.0</v>
      </c>
    </row>
    <row r="15">
      <c r="A15" s="4">
        <v>5522.0</v>
      </c>
      <c r="C15" s="4">
        <v>56.0</v>
      </c>
    </row>
    <row r="16">
      <c r="A16" s="4">
        <v>6474.0</v>
      </c>
      <c r="C16" s="4">
        <v>27.0</v>
      </c>
    </row>
    <row r="17">
      <c r="A17" s="3">
        <v>6876.0</v>
      </c>
      <c r="C17" s="3">
        <v>36.0</v>
      </c>
    </row>
    <row r="18">
      <c r="A18" s="3">
        <v>6314.0</v>
      </c>
      <c r="C18" s="3">
        <v>29.0</v>
      </c>
    </row>
    <row r="19">
      <c r="A19" s="4">
        <v>14058.0</v>
      </c>
      <c r="C19" s="4">
        <v>9.0</v>
      </c>
    </row>
    <row r="20">
      <c r="A20" s="3">
        <v>14283.0</v>
      </c>
      <c r="C20" s="3">
        <v>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F1:K8"/>
    <mergeCell ref="F9:K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63"/>
    <col customWidth="1" min="2" max="2" width="14.63"/>
    <col customWidth="1" min="3" max="3" width="10.13"/>
    <col customWidth="1" min="4" max="6" width="18.88"/>
    <col customWidth="1" min="7" max="7" width="18.25"/>
    <col customWidth="1" min="8" max="8" width="10.75"/>
    <col customWidth="1" min="9" max="10" width="7.75"/>
    <col customWidth="1" min="11" max="26" width="7.63"/>
  </cols>
  <sheetData>
    <row r="1">
      <c r="C1" s="6" t="s">
        <v>4</v>
      </c>
      <c r="D1" s="7" t="s">
        <v>1</v>
      </c>
      <c r="E1" s="8" t="s">
        <v>5</v>
      </c>
      <c r="F1" s="9" t="s">
        <v>6</v>
      </c>
      <c r="G1" s="10" t="s">
        <v>7</v>
      </c>
      <c r="H1" s="11" t="s">
        <v>8</v>
      </c>
      <c r="I1" s="9" t="s">
        <v>9</v>
      </c>
    </row>
    <row r="2">
      <c r="A2" s="12" t="s">
        <v>10</v>
      </c>
      <c r="C2" s="13">
        <f>'Raw Data'!A2</f>
        <v>464.95</v>
      </c>
      <c r="D2" s="14">
        <f>'Raw Data'!C2</f>
        <v>13058</v>
      </c>
      <c r="E2" s="15">
        <f t="shared" ref="E2:F2" si="1">LOG(C2)</f>
        <v>2.667406252</v>
      </c>
      <c r="F2" s="16">
        <f t="shared" si="1"/>
        <v>4.115876664</v>
      </c>
      <c r="G2" s="15">
        <f t="shared" ref="G2:G20" si="3">$H$2*C2^$I$2</f>
        <v>8232.333112</v>
      </c>
      <c r="H2" s="17">
        <f>$A$12</f>
        <v>3570405606</v>
      </c>
      <c r="I2" s="14">
        <f>$A$14</f>
        <v>-2.113361853</v>
      </c>
      <c r="J2" s="17"/>
    </row>
    <row r="3">
      <c r="A3" s="18"/>
      <c r="C3" s="13">
        <f>'Raw Data'!A3</f>
        <v>505.88</v>
      </c>
      <c r="D3" s="14">
        <f>'Raw Data'!C3</f>
        <v>2203</v>
      </c>
      <c r="E3" s="15">
        <f t="shared" ref="E3:F3" si="2">LOG(C3)</f>
        <v>2.70404751</v>
      </c>
      <c r="F3" s="16">
        <f t="shared" si="2"/>
        <v>3.343014497</v>
      </c>
      <c r="G3" s="15">
        <f t="shared" si="3"/>
        <v>6887.897866</v>
      </c>
      <c r="H3" s="17"/>
      <c r="I3" s="14"/>
    </row>
    <row r="4">
      <c r="A4" s="18" t="s">
        <v>11</v>
      </c>
      <c r="C4" s="13">
        <f>'Raw Data'!A4</f>
        <v>1115</v>
      </c>
      <c r="D4" s="14">
        <f>'Raw Data'!C4</f>
        <v>1936</v>
      </c>
      <c r="E4" s="15">
        <f t="shared" ref="E4:F4" si="4">LOG(C4)</f>
        <v>3.047274867</v>
      </c>
      <c r="F4" s="16">
        <f t="shared" si="4"/>
        <v>3.286905353</v>
      </c>
      <c r="G4" s="15">
        <f t="shared" si="3"/>
        <v>1296.352455</v>
      </c>
      <c r="H4" s="17"/>
      <c r="I4" s="14"/>
      <c r="J4" s="17"/>
    </row>
    <row r="5">
      <c r="A5" s="18">
        <f t="array" ref="A5">INDEX(LINEST(F2:F20, E2:E20),1)</f>
        <v>-2.113361853</v>
      </c>
      <c r="C5" s="13">
        <f>'Raw Data'!A5</f>
        <v>1332</v>
      </c>
      <c r="D5" s="14">
        <f>'Raw Data'!C5</f>
        <v>1159</v>
      </c>
      <c r="E5" s="15">
        <f t="shared" ref="E5:F5" si="5">LOG(C5)</f>
        <v>3.124504225</v>
      </c>
      <c r="F5" s="16">
        <f t="shared" si="5"/>
        <v>3.064083436</v>
      </c>
      <c r="G5" s="15">
        <f t="shared" si="3"/>
        <v>890.2449452</v>
      </c>
      <c r="H5" s="17"/>
      <c r="I5" s="14"/>
    </row>
    <row r="6">
      <c r="A6" s="18" t="s">
        <v>12</v>
      </c>
      <c r="C6" s="13">
        <f>'Raw Data'!A6</f>
        <v>1667</v>
      </c>
      <c r="D6" s="14">
        <f>'Raw Data'!C6</f>
        <v>742</v>
      </c>
      <c r="E6" s="15">
        <f t="shared" ref="E6:F6" si="6">LOG(C6)</f>
        <v>3.2219356</v>
      </c>
      <c r="F6" s="16">
        <f t="shared" si="6"/>
        <v>2.870403905</v>
      </c>
      <c r="G6" s="15">
        <f t="shared" si="3"/>
        <v>554.1173712</v>
      </c>
      <c r="H6" s="17"/>
      <c r="I6" s="14"/>
    </row>
    <row r="7">
      <c r="A7" s="18">
        <f t="array" ref="A7">INDEX(LINEST(F2:F20, E2:E20),2)</f>
        <v>9.552717556</v>
      </c>
      <c r="C7" s="13">
        <f>'Raw Data'!A7</f>
        <v>1730</v>
      </c>
      <c r="D7" s="14">
        <f>'Raw Data'!C7</f>
        <v>518</v>
      </c>
      <c r="E7" s="15">
        <f t="shared" ref="E7:F7" si="7">LOG(C7)</f>
        <v>3.238046103</v>
      </c>
      <c r="F7" s="16">
        <f t="shared" si="7"/>
        <v>2.71432976</v>
      </c>
      <c r="G7" s="15">
        <f t="shared" si="3"/>
        <v>512.3354914</v>
      </c>
      <c r="H7" s="17"/>
      <c r="I7" s="14"/>
    </row>
    <row r="8">
      <c r="A8" s="19" t="s">
        <v>13</v>
      </c>
      <c r="C8" s="13">
        <f>'Raw Data'!A8</f>
        <v>2002</v>
      </c>
      <c r="D8" s="14">
        <f>'Raw Data'!C8</f>
        <v>424</v>
      </c>
      <c r="E8" s="15">
        <f t="shared" ref="E8:F8" si="8">LOG(C8)</f>
        <v>3.301464073</v>
      </c>
      <c r="F8" s="16">
        <f t="shared" si="8"/>
        <v>2.627365857</v>
      </c>
      <c r="G8" s="15">
        <f t="shared" si="3"/>
        <v>376.2957588</v>
      </c>
      <c r="H8" s="17"/>
      <c r="I8" s="14"/>
    </row>
    <row r="9">
      <c r="A9" s="20"/>
      <c r="C9" s="13">
        <f>'Raw Data'!A9</f>
        <v>2631</v>
      </c>
      <c r="D9" s="14">
        <f>'Raw Data'!C9</f>
        <v>218</v>
      </c>
      <c r="E9" s="15">
        <f t="shared" ref="E9:F9" si="9">LOG(C9)</f>
        <v>3.420120848</v>
      </c>
      <c r="F9" s="16">
        <f t="shared" si="9"/>
        <v>2.338456494</v>
      </c>
      <c r="G9" s="15">
        <f t="shared" si="3"/>
        <v>211.2343884</v>
      </c>
      <c r="H9" s="17"/>
      <c r="I9" s="14"/>
    </row>
    <row r="10">
      <c r="A10" s="20"/>
      <c r="C10" s="13">
        <f>'Raw Data'!A10</f>
        <v>2710</v>
      </c>
      <c r="D10" s="14">
        <f>'Raw Data'!C10</f>
        <v>188</v>
      </c>
      <c r="E10" s="15">
        <f t="shared" ref="E10:F10" si="10">LOG(C10)</f>
        <v>3.432969291</v>
      </c>
      <c r="F10" s="16">
        <f t="shared" si="10"/>
        <v>2.274157849</v>
      </c>
      <c r="G10" s="15">
        <f t="shared" si="3"/>
        <v>198.431773</v>
      </c>
      <c r="H10" s="17"/>
      <c r="I10" s="14"/>
    </row>
    <row r="11">
      <c r="A11" s="18" t="s">
        <v>14</v>
      </c>
      <c r="C11" s="13">
        <f>'Raw Data'!A11</f>
        <v>3031</v>
      </c>
      <c r="D11" s="14">
        <f>'Raw Data'!C11</f>
        <v>173</v>
      </c>
      <c r="E11" s="15">
        <f t="shared" ref="E11:F11" si="11">LOG(C11)</f>
        <v>3.481585936</v>
      </c>
      <c r="F11" s="16">
        <f t="shared" si="11"/>
        <v>2.238046103</v>
      </c>
      <c r="G11" s="15">
        <f t="shared" si="3"/>
        <v>156.6270069</v>
      </c>
      <c r="H11" s="17"/>
      <c r="I11" s="14"/>
    </row>
    <row r="12">
      <c r="A12" s="18">
        <f>10^A7</f>
        <v>3570405606</v>
      </c>
      <c r="C12" s="13">
        <f>'Raw Data'!A12</f>
        <v>3491</v>
      </c>
      <c r="D12" s="14">
        <f>'Raw Data'!C12</f>
        <v>104</v>
      </c>
      <c r="E12" s="15">
        <f t="shared" ref="E12:F12" si="12">LOG(C12)</f>
        <v>3.542949849</v>
      </c>
      <c r="F12" s="16">
        <f t="shared" si="12"/>
        <v>2.017033339</v>
      </c>
      <c r="G12" s="15">
        <f t="shared" si="3"/>
        <v>116.1936774</v>
      </c>
      <c r="H12" s="17"/>
      <c r="I12" s="14"/>
    </row>
    <row r="13">
      <c r="A13" s="18" t="s">
        <v>15</v>
      </c>
      <c r="C13" s="13">
        <f>'Raw Data'!A13</f>
        <v>3530</v>
      </c>
      <c r="D13" s="14">
        <f>'Raw Data'!C13</f>
        <v>74</v>
      </c>
      <c r="E13" s="15">
        <f t="shared" ref="E13:F13" si="13">LOG(C13)</f>
        <v>3.547774705</v>
      </c>
      <c r="F13" s="16">
        <f t="shared" si="13"/>
        <v>1.86923172</v>
      </c>
      <c r="G13" s="15">
        <f t="shared" si="3"/>
        <v>113.4973781</v>
      </c>
      <c r="H13" s="17"/>
      <c r="I13" s="14"/>
    </row>
    <row r="14">
      <c r="A14" s="21">
        <f>A5</f>
        <v>-2.113361853</v>
      </c>
      <c r="C14" s="13">
        <f>'Raw Data'!A14</f>
        <v>5131</v>
      </c>
      <c r="D14" s="14">
        <f>'Raw Data'!C14</f>
        <v>59</v>
      </c>
      <c r="E14" s="15">
        <f t="shared" ref="E14:F14" si="14">LOG(C14)</f>
        <v>3.710202015</v>
      </c>
      <c r="F14" s="16">
        <f t="shared" si="14"/>
        <v>1.770852012</v>
      </c>
      <c r="G14" s="15">
        <f t="shared" si="3"/>
        <v>51.48943779</v>
      </c>
      <c r="H14" s="17"/>
      <c r="I14" s="14"/>
    </row>
    <row r="15">
      <c r="A15" s="22" t="s">
        <v>16</v>
      </c>
      <c r="C15" s="13">
        <f>'Raw Data'!A15</f>
        <v>5522</v>
      </c>
      <c r="D15" s="14">
        <f>'Raw Data'!C15</f>
        <v>56</v>
      </c>
      <c r="E15" s="15">
        <f t="shared" ref="E15:F15" si="15">LOG(C15)</f>
        <v>3.742096402</v>
      </c>
      <c r="F15" s="16">
        <f t="shared" si="15"/>
        <v>1.748188027</v>
      </c>
      <c r="G15" s="15">
        <f t="shared" si="3"/>
        <v>44.08732692</v>
      </c>
      <c r="H15" s="17"/>
      <c r="I15" s="14"/>
    </row>
    <row r="16">
      <c r="A16" s="21" t="s">
        <v>17</v>
      </c>
      <c r="C16" s="13">
        <f>'Raw Data'!A16</f>
        <v>6474</v>
      </c>
      <c r="D16" s="14">
        <f>'Raw Data'!C16</f>
        <v>27</v>
      </c>
      <c r="E16" s="15">
        <f t="shared" ref="E16:F16" si="16">LOG(C16)</f>
        <v>3.811172695</v>
      </c>
      <c r="F16" s="16">
        <f t="shared" si="16"/>
        <v>1.431363764</v>
      </c>
      <c r="G16" s="15">
        <f t="shared" si="3"/>
        <v>31.50145152</v>
      </c>
      <c r="H16" s="17"/>
      <c r="I16" s="14"/>
    </row>
    <row r="17">
      <c r="C17" s="23">
        <f>'Raw Data'!A17</f>
        <v>6876</v>
      </c>
      <c r="D17" s="24">
        <f>'Raw Data'!C17</f>
        <v>36</v>
      </c>
      <c r="E17" s="25">
        <f t="shared" ref="E17:F17" si="17">LOG(C17)</f>
        <v>3.837335868</v>
      </c>
      <c r="F17" s="26">
        <f t="shared" si="17"/>
        <v>1.556302501</v>
      </c>
      <c r="G17" s="25">
        <f t="shared" si="3"/>
        <v>27.73564781</v>
      </c>
      <c r="H17" s="27"/>
      <c r="I17" s="24"/>
    </row>
    <row r="18">
      <c r="C18" s="23">
        <f>'Raw Data'!A18</f>
        <v>6314</v>
      </c>
      <c r="D18" s="24">
        <f>'Raw Data'!C18</f>
        <v>29</v>
      </c>
      <c r="E18" s="25">
        <f t="shared" ref="E18:F18" si="18">LOG(C18)</f>
        <v>3.800304578</v>
      </c>
      <c r="F18" s="26">
        <f t="shared" si="18"/>
        <v>1.462397998</v>
      </c>
      <c r="G18" s="28">
        <f t="shared" si="3"/>
        <v>33.2122907</v>
      </c>
    </row>
    <row r="19">
      <c r="C19" s="23">
        <f>'Raw Data'!A19</f>
        <v>14058</v>
      </c>
      <c r="D19" s="24">
        <f>'Raw Data'!C19</f>
        <v>9</v>
      </c>
      <c r="E19" s="25">
        <f t="shared" ref="E19:F19" si="19">LOG(C19)</f>
        <v>4.147923539</v>
      </c>
      <c r="F19" s="26">
        <f t="shared" si="19"/>
        <v>0.9542425094</v>
      </c>
      <c r="G19" s="21">
        <f t="shared" si="3"/>
        <v>6.118629806</v>
      </c>
    </row>
    <row r="20">
      <c r="C20" s="23">
        <f>'Raw Data'!A20</f>
        <v>14283</v>
      </c>
      <c r="D20" s="24">
        <f>'Raw Data'!C20</f>
        <v>3</v>
      </c>
      <c r="E20" s="25">
        <f t="shared" ref="E20:F20" si="20">LOG(C20)</f>
        <v>4.154819436</v>
      </c>
      <c r="F20" s="26">
        <f t="shared" si="20"/>
        <v>0.4771212547</v>
      </c>
      <c r="G20" s="21">
        <f t="shared" si="3"/>
        <v>5.91671502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c r="C49" s="5"/>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A10"/>
  </mergeCells>
  <printOptions/>
  <pageMargins bottom="0.75" footer="0.0" header="0.0" left="0.7" right="0.7" top="0.75"/>
  <pageSetup paperSize="9" orientation="portrait"/>
  <drawing r:id="rId1"/>
</worksheet>
</file>