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0"/>
  </bookViews>
  <sheets>
    <sheet name="五一" sheetId="19" r:id="rId1"/>
    <sheet name="清明" sheetId="17" r:id="rId2"/>
    <sheet name="妇女节" sheetId="15" r:id="rId3"/>
    <sheet name="春节" sheetId="13" r:id="rId4"/>
    <sheet name="元旦" sheetId="9" r:id="rId5"/>
    <sheet name="周年 " sheetId="11" r:id="rId6"/>
    <sheet name="国庆" sheetId="7" r:id="rId7"/>
    <sheet name="七夕" sheetId="1" r:id="rId8"/>
    <sheet name="中秋" sheetId="5" r:id="rId9"/>
    <sheet name="备份" sheetId="3" r:id="rId10"/>
    <sheet name="Sheet11" sheetId="2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<sst xmlns="http://schemas.openxmlformats.org/spreadsheetml/2006/main" count="982" uniqueCount="234">
  <si>
    <t>活动时间：</t>
  </si>
  <si>
    <t>活动奖励：</t>
  </si>
  <si>
    <t>全部为绑定或账号绑定 测试注意看标黄的道具  ：使用合成兑换升级等操作后是否可以变相流通</t>
  </si>
  <si>
    <t>奖励名称</t>
  </si>
  <si>
    <t>奖励id</t>
  </si>
  <si>
    <t>绑定状态</t>
  </si>
  <si>
    <t>账号限购数量</t>
  </si>
  <si>
    <t>兑换单价</t>
  </si>
  <si>
    <t>兑换总币需求</t>
  </si>
  <si>
    <t>需求兑换天数</t>
  </si>
  <si>
    <t>奖励单价</t>
  </si>
  <si>
    <t>奖励总价</t>
  </si>
  <si>
    <t>限购量</t>
  </si>
  <si>
    <t>兑换币</t>
  </si>
  <si>
    <t>清凉·暑消沁蛇梦</t>
  </si>
  <si>
    <t>角色绑定</t>
  </si>
  <si>
    <t>活动代币量：</t>
  </si>
  <si>
    <t>天工精元x10</t>
  </si>
  <si>
    <t>账号绑定</t>
  </si>
  <si>
    <t>四神神石x10</t>
  </si>
  <si>
    <t>活动界面：</t>
  </si>
  <si>
    <t>复活币</t>
  </si>
  <si>
    <t>天命天铠符石</t>
  </si>
  <si>
    <t>稀有幻装兑换券</t>
  </si>
  <si>
    <t>活动代币获得方式：</t>
  </si>
  <si>
    <t>账号任务</t>
  </si>
  <si>
    <t>奖励2000代币 不绑定</t>
  </si>
  <si>
    <t>家族徽章</t>
  </si>
  <si>
    <t>让搬砖玩家刷，懒得做任务的买</t>
  </si>
  <si>
    <t>铜质徽记</t>
  </si>
  <si>
    <t>12武器强化卷</t>
  </si>
  <si>
    <t>10防具强化卷</t>
  </si>
  <si>
    <t>任务卷轴需求</t>
  </si>
  <si>
    <t>11首饰强化卷</t>
  </si>
  <si>
    <t>霍世董卓自选宝匣</t>
  </si>
  <si>
    <t>黄巾之乱熔炼武器自选包</t>
  </si>
  <si>
    <t>黄巾之乱熔炼防具包</t>
  </si>
  <si>
    <t>黄巾之乱熔炼首饰包</t>
  </si>
  <si>
    <t>领奖能有公告</t>
  </si>
  <si>
    <t>1级神技自选礼包</t>
  </si>
  <si>
    <t>一元阵眼</t>
  </si>
  <si>
    <t>二元阵眼</t>
  </si>
  <si>
    <t>三元阵眼</t>
  </si>
  <si>
    <t>猛兽始契自选礼盒</t>
  </si>
  <si>
    <t>强化复原符</t>
  </si>
  <si>
    <r>
      <rPr>
        <b/>
        <sz val="11"/>
        <color rgb="FF000000"/>
        <rFont val="宋体"/>
        <charset val="134"/>
      </rPr>
      <t>一月</t>
    </r>
    <r>
      <rPr>
        <sz val="11"/>
        <color rgb="FF000000"/>
        <rFont val="宋体"/>
        <charset val="134"/>
      </rPr>
      <t>：</t>
    </r>
  </si>
  <si>
    <t>春节・瑞蛇贺新春</t>
  </si>
  <si>
    <t>1 月 29 日</t>
  </si>
  <si>
    <t>一星至宝自选箱</t>
  </si>
  <si>
    <r>
      <rPr>
        <b/>
        <sz val="11"/>
        <color rgb="FF000000"/>
        <rFont val="宋体"/>
        <charset val="134"/>
      </rPr>
      <t>二月</t>
    </r>
    <r>
      <rPr>
        <sz val="11"/>
        <color rgb="FF000000"/>
        <rFont val="宋体"/>
        <charset val="134"/>
      </rPr>
      <t>：</t>
    </r>
  </si>
  <si>
    <t>元宵・花灯舞瑞蛇</t>
  </si>
  <si>
    <t>2 月 12 日</t>
  </si>
  <si>
    <t>节日烟花</t>
  </si>
  <si>
    <r>
      <rPr>
        <b/>
        <sz val="11"/>
        <color rgb="FF000000"/>
        <rFont val="宋体"/>
        <charset val="134"/>
      </rPr>
      <t>三月</t>
    </r>
    <r>
      <rPr>
        <sz val="11"/>
        <color rgb="FF000000"/>
        <rFont val="宋体"/>
        <charset val="134"/>
      </rPr>
      <t>：</t>
    </r>
  </si>
  <si>
    <t>三八・巾帼展蛇姿</t>
  </si>
  <si>
    <t>3 月 8 日</t>
  </si>
  <si>
    <r>
      <rPr>
        <b/>
        <sz val="11"/>
        <color rgb="FF000000"/>
        <rFont val="宋体"/>
        <charset val="134"/>
      </rPr>
      <t>四月</t>
    </r>
    <r>
      <rPr>
        <sz val="11"/>
        <color rgb="FF000000"/>
        <rFont val="宋体"/>
        <charset val="134"/>
      </rPr>
      <t>：</t>
    </r>
  </si>
  <si>
    <t>清明・忆思寄蛇年</t>
  </si>
  <si>
    <t>4 月 4 日</t>
  </si>
  <si>
    <t>活动界面说明：</t>
  </si>
  <si>
    <r>
      <rPr>
        <b/>
        <sz val="11"/>
        <color rgb="FF000000"/>
        <rFont val="宋体"/>
        <charset val="134"/>
      </rPr>
      <t>五月</t>
    </r>
    <r>
      <rPr>
        <sz val="11"/>
        <color rgb="FF000000"/>
        <rFont val="宋体"/>
        <charset val="134"/>
      </rPr>
      <t>：</t>
    </r>
  </si>
  <si>
    <t>劳动・勤蛇筑新梦</t>
  </si>
  <si>
    <t>5 月 1 日</t>
  </si>
  <si>
    <t xml:space="preserve">桃月春至，巾帼耀世。值此三八佳节，天地灵蛇盘桓献瑞，衔上古女杰之遗风，化赤练点绛之智魄。昔有貂蝉闭月袖藏刃、孙尚香弓马定江东，今启「巾帼展蛇姿」盛典，邀四海女君共赴风云局：
—— 承蛇之韧 ，炼百折不摧之心志；
—— 继雌之华 ，铸柔刚并济之锋芒。
昔时闺阁藏虎啸，今朝红妆驭蛇行！且看诸君以灵蛇为引，布玲珑棋局，破乾坤桎梏。
活动时间：4月4日更新后-4月25日5：00 
兑换时间：4月4日更新后-4月30日5：00（请玩家注意，所有通过活动获得的“兑换币”需在活动结束前完成兑换，逾期将过期消失。）
奖励兑换：嫦娥处使用兑换币可兑换海量奖励
参与方式：
开发注意事项：
盒子和币（流通）都加上到期时间  4月30日早上5：00到期删除 
</t>
  </si>
  <si>
    <t>六月：</t>
  </si>
  <si>
    <t>端午・粽香绕蛇影</t>
  </si>
  <si>
    <t>5 月 31 日</t>
  </si>
  <si>
    <r>
      <rPr>
        <b/>
        <sz val="11"/>
        <color rgb="FF000000"/>
        <rFont val="宋体"/>
        <charset val="134"/>
      </rPr>
      <t>七月</t>
    </r>
    <r>
      <rPr>
        <sz val="11"/>
        <color rgb="FF000000"/>
        <rFont val="宋体"/>
        <charset val="134"/>
      </rPr>
      <t>：</t>
    </r>
  </si>
  <si>
    <r>
      <rPr>
        <b/>
        <sz val="11"/>
        <color rgb="FF000000"/>
        <rFont val="宋体"/>
        <charset val="134"/>
      </rPr>
      <t>八月</t>
    </r>
    <r>
      <rPr>
        <sz val="11"/>
        <color rgb="FF000000"/>
        <rFont val="宋体"/>
        <charset val="134"/>
      </rPr>
      <t>：</t>
    </r>
  </si>
  <si>
    <t>七夕・锦蛇恋鹊桥</t>
  </si>
  <si>
    <t>8 月 29 日</t>
  </si>
  <si>
    <r>
      <rPr>
        <b/>
        <sz val="11"/>
        <color rgb="FF000000"/>
        <rFont val="宋体"/>
        <charset val="134"/>
      </rPr>
      <t>九月</t>
    </r>
    <r>
      <rPr>
        <sz val="11"/>
        <color rgb="FF000000"/>
        <rFont val="宋体"/>
        <charset val="134"/>
      </rPr>
      <t>：</t>
    </r>
  </si>
  <si>
    <t>中元・影忆祭亲恩</t>
  </si>
  <si>
    <t>9 月 6 日</t>
  </si>
  <si>
    <r>
      <rPr>
        <b/>
        <sz val="11"/>
        <color rgb="FF000000"/>
        <rFont val="宋体"/>
        <charset val="134"/>
      </rPr>
      <t>十月</t>
    </r>
    <r>
      <rPr>
        <sz val="11"/>
        <color rgb="FF000000"/>
        <rFont val="宋体"/>
        <charset val="134"/>
      </rPr>
      <t>：</t>
    </r>
  </si>
  <si>
    <t>中秋・蛇岁共婵娟</t>
  </si>
  <si>
    <t>10 月 6 日</t>
  </si>
  <si>
    <t>重阳·瑞蛇伴登高</t>
  </si>
  <si>
    <t>10 月 29 日</t>
  </si>
  <si>
    <r>
      <rPr>
        <b/>
        <sz val="11"/>
        <color rgb="FF000000"/>
        <rFont val="宋体"/>
        <charset val="134"/>
      </rPr>
      <t>十一月</t>
    </r>
    <r>
      <rPr>
        <sz val="11"/>
        <color rgb="FF000000"/>
        <rFont val="宋体"/>
        <charset val="134"/>
      </rPr>
      <t>：</t>
    </r>
  </si>
  <si>
    <t>周年·蛇舞十五载</t>
  </si>
  <si>
    <t>11 月 24 日</t>
  </si>
  <si>
    <r>
      <rPr>
        <b/>
        <sz val="11"/>
        <color rgb="FF000000"/>
        <rFont val="宋体"/>
        <charset val="134"/>
      </rPr>
      <t>十二月</t>
    </r>
    <r>
      <rPr>
        <sz val="11"/>
        <color rgb="FF000000"/>
        <rFont val="宋体"/>
        <charset val="134"/>
      </rPr>
      <t>：</t>
    </r>
  </si>
  <si>
    <t>元旦・骏马跃新程</t>
  </si>
  <si>
    <t>12 月 21 日</t>
  </si>
  <si>
    <t>元旦·蛇启新岁称号</t>
  </si>
  <si>
    <t>周年·龙行十四载称号</t>
  </si>
  <si>
    <t>国庆·龙耀中华称号</t>
  </si>
  <si>
    <t>七夕·龙腾盛世称号</t>
  </si>
  <si>
    <t>中秋·龙月团圆称号</t>
  </si>
  <si>
    <t xml:space="preserve">桃月春至，巾帼耀世。值此三八佳节，天地灵蛇盘桓献瑞，衔上古女杰之遗风，化赤练点绛之智魄。昔有貂蝉闭月袖藏刃、孙尚香弓马定江东，今启「巾帼展蛇姿」盛典，邀四海女君共赴风云局：
—— 承蛇之韧 ，炼百折不摧之心志；
—— 继雌之华 ，铸柔刚并济之锋芒。
昔时闺阁藏虎啸，今朝红妆驭蛇行！且看诸君以灵蛇为引，布玲珑棋局，破乾坤桎梏。
活动时间：3月7日更新后-3月28日5：00 
兑换时间：3月7日更新后-4月4日5：00（请玩家注意，所有通过活动获得的“兑换币”需在活动结束前完成兑换，逾期将过期消失。）
奖励兑换：嫦娥处使用兑换币可兑换海量奖励
参与方式：
开发注意事项：
盒子和币（流通）都加上到期时间  4月4日早上5：00到期删除 
</t>
  </si>
  <si>
    <t>天之轩辕·上清武器自选礼盒</t>
  </si>
  <si>
    <t>四神防具宝匣(整套)</t>
  </si>
  <si>
    <t>四神首饰宝匣(整套)</t>
  </si>
  <si>
    <t>用上欢聚一堂场景</t>
  </si>
  <si>
    <t xml:space="preserve">
活动时间：1月17日更新后-2月7日5：00 
兑换时间：1月17日更新后-2月14日5：00（请玩家注意，所有通过活动获得的“兑换币”需在活动结束前完成兑换，逾期将过期消失。）
奖励兑换：嫦娥处使用兑换币可兑换海量奖励
参与方式：
开发注意事项：
盒子和币（流通）都加上到期时间  1月17日早上5：00到期删除 
</t>
  </si>
  <si>
    <t>天之轩辕·太清武器自选礼盒</t>
  </si>
  <si>
    <t>启灵石碎片</t>
  </si>
  <si>
    <t>唤灵石碎片</t>
  </si>
  <si>
    <t xml:space="preserve">元旦·蛇启新岁
值此元旦佳节，吾等汇聚一堂，共贺蛇启新岁。昔日三国鼎立，英雄辈出，皆以智勇双全，谋略深远著称。今朝，吾辈虽无烽火连天，却有智慧与勇气的传承。蛇，乃灵动与智慧之象征，于草莽间隐匿，于时机中出击，恰如三国之英杰，蓄势待发，一鸣惊人。
愿此新年，诸位皆能如灵蛇般敏锐洞察，于生活与事业的战场中，寻得最佳时机，以智取胜，以勇开拓。愿君之智慧，如诸葛亮之锦囊妙计，层出不穷；愿君之勇气，似赵云之长坂坡救主，无畏无惧。
让我们在蛇年的征途中，携手并进，不仅重温三国之辉煌，更共创属于我们的传奇。愿新的一年，风调雨顺，国泰民安，每位英雄都能在自己的领域内，书写下不朽的篇章。元旦快乐，蛇年大吉！"
活动时间：12月20日更新后-1月10日5：00 
兑换时间：12月20日更新后-1月17日5：00（请玩家注意，所有通过活动获得的“兑换币”需在活动结束前完成兑换，逾期将过期消失。）
奖励兑换：嫦娥处使用兑换币可兑换海量奖励
参与方式：
开发注意事项：
盒子和币（流通）都加上到期时间  1月17日早上5：00到期删除 
</t>
  </si>
  <si>
    <t>每日账号可领取一次     任务书</t>
  </si>
  <si>
    <t>14升级宝珠</t>
  </si>
  <si>
    <t xml:space="preserve">周年·龙行十四载
在这辉煌璀璨的时刻，我们共同迎来了《名将三国》游戏的十四周年庆典。十四载春秋，见证了无数玩家的热血与梦想，每一位玩家都仿佛化身三国时期的名将，以智慧和勇气，书写着属于自己的传奇篇章。
十四年的陪伴，让《名将三国》不仅仅是一款游戏，更成为了无数玩家心中的情感寄托和青春回忆。在这个特殊的日子里，我们共同庆祝这份荣耀与辉煌，感谢每一位玩家的支持与厚爱。未来，我们将继续携手前行，共同书写《名将三国》更加辉煌的篇章！
活动时间：11月19日更新后-12月13日更新前 
兑换时间：11月19日更新后-12月20日更新前（请玩家注意，所有通过活动获得的“兑换币”需在活动结束前完成兑换，逾期将过期消失。）
奖励兑换：嫦娥处使用兑换币可兑换海量奖励
参与方式：
活动界面领取活动传送卷进入
开发注意事项：
盒子和币（流通）都加上到期时间  12月20日早上5：00到期删除 
</t>
  </si>
  <si>
    <t>国庆节日活动</t>
  </si>
  <si>
    <t>开始活动</t>
  </si>
  <si>
    <t>关闭活动界面</t>
  </si>
  <si>
    <t>下架兑换物</t>
  </si>
  <si>
    <t>活动道具到期删除</t>
  </si>
  <si>
    <t>白虎之须</t>
  </si>
  <si>
    <t>朱雀之羽</t>
  </si>
  <si>
    <t>使用任意职业参与一次铜雀台，进入即可完成任务，无论是否通关。奖励2000个币</t>
  </si>
  <si>
    <t>金票1000</t>
  </si>
  <si>
    <t>左慈的神丹妙药（1天）</t>
  </si>
  <si>
    <t>国庆·龙耀中华烟花</t>
  </si>
  <si>
    <t xml:space="preserve">国庆·龙耀中华庆典
国庆佳节，举国同庆，龙耀中华，尽显辉煌。三国历史长河中，无数英雄豪杰以他们的智慧与勇气，铸就了中华民族的辉煌篇章。龙年国庆，更是中华民族崛起的象征，龙耀四方，彰显中华之威。
活动时间：9月27日更新后-10月18日更新前 
兑换时间：9月27日更新后-10月25日更新前（请玩家注意，所有通过活动获得的“国庆·龙耀中华币”需在10月25日更新前完成兑换，逾期将过期消失。）
参与方式：账号每日可在活动界面领取任务卷轴，完成任务可获得国庆·龙耀中华币。
奖励兑换：嫦娥处使用国庆·龙耀中华币可兑换海量奖励
开发注意事项：
盒子和币（流通）都加上到期时间  10月25日早上5：00到期删除 
</t>
  </si>
  <si>
    <t>8月盈利40000*0.3=12000奖金</t>
  </si>
  <si>
    <t xml:space="preserve">12000奖金x0.35  =4200徐翀  </t>
  </si>
  <si>
    <t>12000奖金x0.35  =4200伟浩</t>
  </si>
  <si>
    <t>12000奖金x0.1   =1200黄鑫</t>
  </si>
  <si>
    <t>12000奖金x0.1  =1200海瑞</t>
  </si>
  <si>
    <t>12000奖金x0.1=1200 我</t>
  </si>
  <si>
    <t xml:space="preserve">上月给你俩预支了2400奖金  </t>
  </si>
  <si>
    <t>4200-2400=1800</t>
  </si>
  <si>
    <t>七夕节日活动</t>
  </si>
  <si>
    <t>活动一共21天 要求15天可以兑换全部奖励</t>
  </si>
  <si>
    <t>活动界面领取账号任务卷轴包账号绑定  打开随机获得14种账号任务</t>
  </si>
  <si>
    <t>每日账号可领取一次</t>
  </si>
  <si>
    <t>不限制次数</t>
  </si>
  <si>
    <t xml:space="preserve">与 </t>
  </si>
  <si>
    <t>狂战</t>
  </si>
  <si>
    <t>组队通关 传奇战役黄金歼灭战一次 （不限难度）</t>
  </si>
  <si>
    <t>霸刀</t>
  </si>
  <si>
    <t>武圣</t>
  </si>
  <si>
    <t>总计</t>
  </si>
  <si>
    <t>魔刃</t>
  </si>
  <si>
    <t>七杀</t>
  </si>
  <si>
    <t>破军</t>
  </si>
  <si>
    <t>没用 富裕的代币 可全兑换烟花玩具</t>
  </si>
  <si>
    <t xml:space="preserve">七夕·龙腾盛世烟花 </t>
  </si>
  <si>
    <t>霸王</t>
  </si>
  <si>
    <t>贪狼</t>
  </si>
  <si>
    <t>技师</t>
  </si>
  <si>
    <t>天翔</t>
  </si>
  <si>
    <t>魔羽</t>
  </si>
  <si>
    <t>去掉七夕称号和天之轩辕 其他道具总价值在￥300  有没有对底层玩家 有提升的道具 我没考虑到的  给我一些建议吧</t>
  </si>
  <si>
    <t>影杀</t>
  </si>
  <si>
    <t>术士</t>
  </si>
  <si>
    <t>斗魂</t>
  </si>
  <si>
    <t>完成任务 增加世界公告</t>
  </si>
  <si>
    <t>七夕龙腾币</t>
  </si>
  <si>
    <t>兑换币需求</t>
  </si>
  <si>
    <t>【中秋·龙月团圆】称号</t>
  </si>
  <si>
    <t xml:space="preserve">中秋·龙月团圆烟花 </t>
  </si>
  <si>
    <t xml:space="preserve">龙月团圆中秋庆典
随着秋风送爽，中秋佳节悄然而至，我们将迎来一场前所未有的“龙月团圆”庆典。在这个银辉洒满大地的夜晚，三国疆域的每一个角落都将沐浴在温柔的月光之下，英雄们无论征战何方，都能在这片龙月之下，感受到家的温馨与远方的思念交织成最美的风景。让我们携手，共赏这轮跨越时空的明月，祈愿和平与团聚的力量传遍四海八荒。
活动时间：9月6日更新后-9月20日更新前 
兑换时间：9月6日更新后-9月27日更新前（请玩家注意，所有通过活动获得的“中秋·龙月团圆币”需在9月27日更新前完成兑换，逾期将自动消失。）
活动入口：玩家需与NPC嫦娥对话，进入中秋活动关卡。
角色等级：玩家角色等级需达到20级及以上，方可参与本次活动。
组队要求：活动需要四人队伍形式参与。
门票领取：通过游戏内的活动界面，每日可免费领取一张“中秋活动门票”，每位玩家账号每日限领一次。
无行动力消耗：参与本次活动不消耗玩家日常行动力，让玩家尽情享受节日乐趣。
活动流程：玩家领取门票后，通过NPC嫦娥进入活动场景。完成挑战后，可获得“中秋·龙月团圆币礼盒”，打开礼盒可获得1000个“中秋·龙月团圆币”。
“中秋·龙月团圆币”可用于在NPC嫦娥处兑换节日称号、道具、强化道具、武器装备首饰等等丰厚奖励。
开发注意事项：
盒子和币（流通）都加上到期时间  9月27日早上5：00到期删除 
</t>
  </si>
  <si>
    <t>一</t>
  </si>
  <si>
    <t>中秋节是中国的传统节日，主要庆祝的是农历八月十五的月圆之夜。</t>
  </si>
  <si>
    <t>对。中秋节确实是中国的一个重要传统节日，它按照农历来计算，主要庆祝的是每年农历八月十五这一天的月圆之夜。</t>
  </si>
  <si>
    <t>二</t>
  </si>
  <si>
    <t>中秋节吃月饼的习俗起源于唐朝，与嫦娥奔月的故事紧密相关。</t>
  </si>
  <si>
    <t>错。月饼作为中秋节的食品，其起源有多种说法，但并非直接源于唐朝的嫦娥奔月故事。</t>
  </si>
  <si>
    <t>三</t>
  </si>
  <si>
    <t>中秋节时，家家户户都会放孔明灯以祈福许愿。</t>
  </si>
  <si>
    <t>错。放孔明灯并非中秋节的普遍习俗，且存在安全隐患。</t>
  </si>
  <si>
    <t>四</t>
  </si>
  <si>
    <t>赏月是中秋节最重要的活动之一，人们相信月光能带来好运和团圆。</t>
  </si>
  <si>
    <t>对。赏月确实是中秋节的重要活动，寓意着团圆和美好。</t>
  </si>
  <si>
    <t>五</t>
  </si>
  <si>
    <t>中秋节期间，所有的月饼都是甜的，没有咸味或其他口味的月饼。</t>
  </si>
  <si>
    <t>错。现代月饼口味多样，包括甜、咸、豆沙、莲蓉、五仁等多种口味。</t>
  </si>
  <si>
    <t>六</t>
  </si>
  <si>
    <t>中秋节的起源与古代帝王祭月的仪式有关。</t>
  </si>
  <si>
    <t>对。中秋节的起源与古代对月神的祭祀活动有关，后来逐渐演变为赏月、吃月饼等习俗。</t>
  </si>
  <si>
    <t>七</t>
  </si>
  <si>
    <t>中秋节是中国的法定节假日，全国都会放假庆祝。</t>
  </si>
  <si>
    <t>对（但需注意，具体放假安排可能因年份和地区而异）。</t>
  </si>
  <si>
    <t>八</t>
  </si>
  <si>
    <t>中秋节时，人们会互相赠送月饼以表达祝福和团圆之意。</t>
  </si>
  <si>
    <t>对。赠送月饼是中秋节常见的礼仪之一。</t>
  </si>
  <si>
    <t>九</t>
  </si>
  <si>
    <t>中秋节的月亮是一年中最圆最亮的。</t>
  </si>
  <si>
    <t>错。虽然中秋节的月亮看起来非常圆，但实际上从天文学的角度来看，它并不一定是全年最圆最亮的。</t>
  </si>
  <si>
    <t>十</t>
  </si>
  <si>
    <t>中秋节只有中国人才过，其他国家没有类似的节日。</t>
  </si>
  <si>
    <t>错。虽然中秋节是中国的传统节日，但也有一些亚洲国家如韩国、越南、新加坡等也有类似的中秋庆祝活动，只是名称和习俗可能有所不同。</t>
  </si>
  <si>
    <t>十一</t>
  </si>
  <si>
    <t>中秋节与春节、清明节、端午节并称为中国四大传统节日。</t>
  </si>
  <si>
    <t>对。中秋节、春节、清明节、端午节确实并称为中国的四大传统节日，这四个节日在中国文化中具有重要的地位，各自承载着丰富的历史和文化内涵。</t>
  </si>
  <si>
    <t>十二</t>
  </si>
  <si>
    <t>中秋节吃月饼的习俗是为了纪念古代英雄人物后羿射日。</t>
  </si>
  <si>
    <t>错。吃月饼的习俗与嫦娥奔月的故事更为紧密相关，而非后羿射日。</t>
  </si>
  <si>
    <t>十三</t>
  </si>
  <si>
    <t>在古代，中秋节时人们会举行盛大的庙会，进行各种表演和游戏。</t>
  </si>
  <si>
    <t>对（但需注意，这并非所有地区的共同习俗，且现代庙会形式可能有所变化）。</t>
  </si>
  <si>
    <t>十四</t>
  </si>
  <si>
    <t>中秋节的传统食物只有月饼一种。</t>
  </si>
  <si>
    <t>错。除了月饼，中秋节还有一些地方性的传统食物，如柚子、桂花糕等。</t>
  </si>
  <si>
    <t>十五</t>
  </si>
  <si>
    <t>中秋节是唯一一个以“中秋”命名的中国传统节日。</t>
  </si>
  <si>
    <t>对（虽然有些节日也有与“中”相关的名称，但“中秋”是唯一一个以“中秋”直接命名的节日）。</t>
  </si>
  <si>
    <t>十六</t>
  </si>
  <si>
    <t>在古代，中秋节时妇女们会举行“拜月”仪式，祈求美貌和幸福。</t>
  </si>
  <si>
    <t>对。这是古代中秋节的一种习俗，反映了人们对美好生活的向往。</t>
  </si>
  <si>
    <t>十七</t>
  </si>
  <si>
    <t>中秋节时，全家人必须聚在一起吃团圆饭，否则会带来不幸。</t>
  </si>
  <si>
    <t>错。虽然团圆是中秋节的重要主题，但并非全家人必须聚在一起，否则会带来不幸的说法并无科学依据。</t>
  </si>
  <si>
    <t>十八</t>
  </si>
  <si>
    <t>中秋节与西方的感恩节在时间上相近，因此两者有一定的文化联系。</t>
  </si>
  <si>
    <t>错。中秋节与西方的感恩节在时间和文化内涵上都有很大的差异，两者之间并无直接的文化联系。</t>
  </si>
  <si>
    <t>十九</t>
  </si>
  <si>
    <t>中秋节时，人们会通过赏月、吃月饼等活动来寄托对亲人的思念之情。</t>
  </si>
  <si>
    <t>对。这是中秋节的重要文化内涵之一。</t>
  </si>
  <si>
    <t>二十</t>
  </si>
  <si>
    <t>中秋节的月亮比其他月份的月亮更大、更圆。</t>
  </si>
  <si>
    <t>错。中秋节的月亮在视觉上可能看起来更圆，但实际上从地球到月球的距离在一年内变化不大，所以月亮的大小并不会有显著变化。只是由于中秋节时月亮正好处于满月状态，所以看起来更圆。</t>
  </si>
  <si>
    <t>全部为绑定或账号绑定 测试注意看 包和道具 还有道具使用合并升级后是否可以变相流通</t>
  </si>
  <si>
    <t>账号限购次数</t>
  </si>
  <si>
    <t>限定七夕称号 无数值</t>
  </si>
  <si>
    <t>天之轩辕三阶段自选箱</t>
  </si>
  <si>
    <t>兵谋冠军套装自选宝匣</t>
  </si>
  <si>
    <t>鲁班之手</t>
  </si>
  <si>
    <t>粉色沉睡的魂灵 业火</t>
  </si>
  <si>
    <t>粉色沉睡的魂灵 山岳</t>
  </si>
  <si>
    <t>粉色沉睡的魂灵 弱水</t>
  </si>
  <si>
    <t>粉色沉睡的魂灵 金玉</t>
  </si>
  <si>
    <t>七夕烟花  富裕的代币 可兑换烟花玩具</t>
  </si>
  <si>
    <t>业火魂灵礼包·绿 内含10个绿色业火魂灵</t>
  </si>
  <si>
    <t>山岳魂灵礼包·绿 内含10个绿色业火魂灵</t>
  </si>
  <si>
    <t>弱水魂灵礼包·绿 内含10个绿色业火魂灵</t>
  </si>
  <si>
    <t>金玉魂灵礼包·绿 内含10个绿色业火魂灵</t>
  </si>
  <si>
    <t>战力</t>
  </si>
  <si>
    <t>组队伤害</t>
  </si>
  <si>
    <t>战力强度</t>
  </si>
  <si>
    <t>高级必杀</t>
  </si>
  <si>
    <t>y|傲世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</si>
</sst>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1"/>
      <color rgb="FFFF0000"/>
      <name val="SimSun"/>
      <charset val="134"/>
    </font>
    <font>
      <b/>
      <sz val="11"/>
      <color rgb="FF2741B1"/>
      <name val="SimSun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color rgb="FF333333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.25"/>
      <color rgb="FF05073B"/>
      <name val="宋体"/>
      <charset val="134"/>
      <scheme val="minor"/>
    </font>
    <font>
      <b/>
      <sz val="11"/>
      <color rgb="FFFFFFFF"/>
      <name val="宋体"/>
      <charset val="134"/>
    </font>
    <font>
      <sz val="20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rgb="FF8DB3E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0.399975585192419"/>
      </left>
      <right/>
      <top style="thin">
        <color theme="5" tint="0.399975585192419"/>
      </top>
      <bottom style="thin">
        <color theme="5" tint="0.399975585192419"/>
      </bottom>
      <diagonal/>
    </border>
    <border>
      <left/>
      <right/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5" tint="0.399975585192419"/>
      </left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/>
      <right style="thin">
        <color theme="5" tint="0.399975585192419"/>
      </right>
      <top style="thin">
        <color theme="5" tint="0.399975585192419"/>
      </top>
      <bottom style="thin">
        <color theme="5" tint="0.39997558519241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 tint="0.399975585192419"/>
      </left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 tint="0.399975585192419"/>
      </left>
      <right style="thin">
        <color theme="6" tint="0.399975585192419"/>
      </right>
      <top style="thin">
        <color theme="6" tint="0.399975585192419"/>
      </top>
      <bottom style="thin">
        <color theme="6" tint="0.399975585192419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8" borderId="21" applyNumberFormat="0" applyAlignment="0" applyProtection="0">
      <alignment vertical="center"/>
    </xf>
    <xf numFmtId="0" fontId="29" fillId="19" borderId="22" applyNumberFormat="0" applyAlignment="0" applyProtection="0">
      <alignment vertical="center"/>
    </xf>
    <xf numFmtId="0" fontId="30" fillId="19" borderId="21" applyNumberFormat="0" applyAlignment="0" applyProtection="0">
      <alignment vertical="center"/>
    </xf>
    <xf numFmtId="0" fontId="31" fillId="20" borderId="23" applyNumberFormat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4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0" fillId="2" borderId="4" xfId="0" applyFill="1" applyBorder="1">
      <alignment vertical="center"/>
    </xf>
    <xf numFmtId="0" fontId="6" fillId="2" borderId="4" xfId="0" applyFont="1" applyFill="1" applyBorder="1">
      <alignment vertical="center"/>
    </xf>
    <xf numFmtId="7" fontId="6" fillId="0" borderId="4" xfId="0" applyNumberFormat="1" applyFont="1" applyBorder="1">
      <alignment vertical="center"/>
    </xf>
    <xf numFmtId="7" fontId="0" fillId="0" borderId="4" xfId="0" applyNumberFormat="1" applyBorder="1">
      <alignment vertical="center"/>
    </xf>
    <xf numFmtId="7" fontId="1" fillId="0" borderId="4" xfId="0" applyNumberFormat="1" applyFont="1" applyBorder="1">
      <alignment vertical="center"/>
    </xf>
    <xf numFmtId="7" fontId="7" fillId="0" borderId="0" xfId="0" applyNumberFormat="1" applyFont="1">
      <alignment vertical="center"/>
    </xf>
    <xf numFmtId="7" fontId="0" fillId="0" borderId="0" xfId="0" applyNumberFormat="1">
      <alignment vertical="center"/>
    </xf>
    <xf numFmtId="0" fontId="8" fillId="0" borderId="0" xfId="0" applyFont="1" applyAlignment="1">
      <alignment horizontal="left" vertical="center" wrapText="1"/>
    </xf>
    <xf numFmtId="0" fontId="9" fillId="3" borderId="4" xfId="0" applyFont="1" applyFill="1" applyBorder="1">
      <alignment vertical="center"/>
    </xf>
    <xf numFmtId="0" fontId="10" fillId="3" borderId="4" xfId="0" applyFont="1" applyFill="1" applyBorder="1">
      <alignment vertical="center"/>
    </xf>
    <xf numFmtId="0" fontId="0" fillId="0" borderId="4" xfId="0" applyFill="1" applyBorder="1">
      <alignment vertical="center"/>
    </xf>
    <xf numFmtId="0" fontId="1" fillId="0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1" fillId="0" borderId="0" xfId="0" applyFont="1" applyAlignment="1">
      <alignment horizontal="left" vertical="center" wrapText="1"/>
    </xf>
    <xf numFmtId="0" fontId="11" fillId="0" borderId="4" xfId="0" applyFont="1" applyBorder="1">
      <alignment vertical="center"/>
    </xf>
    <xf numFmtId="0" fontId="11" fillId="3" borderId="4" xfId="0" applyFont="1" applyFill="1" applyBorder="1">
      <alignment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" fillId="7" borderId="4" xfId="0" applyFont="1" applyFill="1" applyBorder="1">
      <alignment vertical="center"/>
    </xf>
    <xf numFmtId="0" fontId="0" fillId="7" borderId="4" xfId="0" applyFill="1" applyBorder="1">
      <alignment vertical="center"/>
    </xf>
    <xf numFmtId="0" fontId="11" fillId="7" borderId="4" xfId="0" applyFont="1" applyFill="1" applyBorder="1">
      <alignment vertical="center"/>
    </xf>
    <xf numFmtId="0" fontId="12" fillId="8" borderId="10" xfId="0" applyFont="1" applyFill="1" applyBorder="1">
      <alignment vertical="center"/>
    </xf>
    <xf numFmtId="0" fontId="5" fillId="9" borderId="11" xfId="0" applyFont="1" applyFill="1" applyBorder="1">
      <alignment vertical="center"/>
    </xf>
    <xf numFmtId="0" fontId="0" fillId="10" borderId="11" xfId="0" applyFont="1" applyFill="1" applyBorder="1">
      <alignment vertical="center"/>
    </xf>
    <xf numFmtId="0" fontId="0" fillId="9" borderId="11" xfId="0" applyFont="1" applyFill="1" applyBorder="1">
      <alignment vertical="center"/>
    </xf>
    <xf numFmtId="0" fontId="14" fillId="8" borderId="12" xfId="0" applyFont="1" applyFill="1" applyBorder="1">
      <alignment vertical="center"/>
    </xf>
    <xf numFmtId="0" fontId="12" fillId="8" borderId="13" xfId="0" applyFont="1" applyFill="1" applyBorder="1">
      <alignment vertical="center"/>
    </xf>
    <xf numFmtId="58" fontId="1" fillId="0" borderId="1" xfId="0" applyNumberFormat="1" applyFont="1" applyBorder="1">
      <alignment vertical="center"/>
    </xf>
    <xf numFmtId="0" fontId="12" fillId="11" borderId="14" xfId="0" applyFont="1" applyFill="1" applyBorder="1">
      <alignment vertical="center"/>
    </xf>
    <xf numFmtId="0" fontId="12" fillId="11" borderId="15" xfId="0" applyFont="1" applyFill="1" applyBorder="1">
      <alignment vertical="center"/>
    </xf>
    <xf numFmtId="0" fontId="5" fillId="12" borderId="16" xfId="0" applyFont="1" applyFill="1" applyBorder="1">
      <alignment vertical="center"/>
    </xf>
    <xf numFmtId="0" fontId="0" fillId="13" borderId="16" xfId="0" applyFont="1" applyFill="1" applyBorder="1">
      <alignment vertical="center"/>
    </xf>
    <xf numFmtId="0" fontId="0" fillId="12" borderId="16" xfId="0" applyFont="1" applyFill="1" applyBorder="1">
      <alignment vertical="center"/>
    </xf>
    <xf numFmtId="0" fontId="12" fillId="11" borderId="17" xfId="0" applyFont="1" applyFill="1" applyBorder="1">
      <alignment vertical="center"/>
    </xf>
    <xf numFmtId="1" fontId="15" fillId="14" borderId="0" xfId="0" applyNumberFormat="1" applyFont="1" applyFill="1" applyAlignment="1">
      <alignment horizontal="center" vertical="center"/>
    </xf>
    <xf numFmtId="0" fontId="1" fillId="3" borderId="4" xfId="0" applyFont="1" applyFill="1" applyBorder="1">
      <alignment vertical="center"/>
    </xf>
    <xf numFmtId="0" fontId="1" fillId="3" borderId="0" xfId="0" applyFont="1" applyFill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" fillId="15" borderId="4" xfId="0" applyFont="1" applyFill="1" applyBorder="1">
      <alignment vertical="center"/>
    </xf>
    <xf numFmtId="0" fontId="1" fillId="0" borderId="0" xfId="0" applyFont="1" applyFill="1">
      <alignment vertical="center"/>
    </xf>
    <xf numFmtId="0" fontId="19" fillId="12" borderId="16" xfId="0" applyFont="1" applyFill="1" applyBorder="1">
      <alignment vertical="center"/>
    </xf>
    <xf numFmtId="0" fontId="19" fillId="13" borderId="16" xfId="0" applyFont="1" applyFill="1" applyBorder="1">
      <alignment vertical="center"/>
    </xf>
    <xf numFmtId="58" fontId="1" fillId="0" borderId="0" xfId="0" applyNumberFormat="1" applyFont="1" applyAlignment="1">
      <alignment horizontal="left" vertical="center"/>
    </xf>
    <xf numFmtId="0" fontId="16" fillId="3" borderId="0" xfId="0" applyFont="1" applyFill="1">
      <alignment vertical="center"/>
    </xf>
    <xf numFmtId="0" fontId="0" fillId="3" borderId="0" xfId="0" applyFill="1">
      <alignment vertical="center"/>
    </xf>
    <xf numFmtId="0" fontId="18" fillId="3" borderId="0" xfId="0" applyFont="1" applyFill="1">
      <alignment vertical="center"/>
    </xf>
    <xf numFmtId="0" fontId="1" fillId="16" borderId="4" xfId="0" applyFont="1" applyFill="1" applyBorder="1">
      <alignment vertical="center"/>
    </xf>
    <xf numFmtId="0" fontId="0" fillId="16" borderId="4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90" dbFileVersion="0">
    <open main="68" threadCnt="1"/>
    <sheetInfos>
      <sheetInfo cellCmpFml="15" sheetStid="19">
        <open main="1" threadCnt="1"/>
      </sheetInfo>
      <sheetInfo cellCmpFml="15" sheetStid="17">
        <open main="1" threadCnt="1"/>
      </sheetInfo>
      <sheetInfo cellCmpFml="18" sheetStid="15">
        <open main="1" threadCnt="1"/>
      </sheetInfo>
      <sheetInfo cellCmpFml="15" sheetStid="13">
        <open main="1" threadCnt="1"/>
      </sheetInfo>
      <sheetInfo cellCmpFml="48" sheetStid="9">
        <open main="1" threadCnt="1"/>
      </sheetInfo>
      <sheetInfo cellCmpFml="15" sheetStid="11">
        <open main="1" threadCnt="1"/>
      </sheetInfo>
      <sheetInfo cellCmpFml="15" sheetStid="7">
        <open threadCnt="1"/>
      </sheetInfo>
      <sheetInfo cellCmpFml="20" sheetStid="1">
        <open threadCnt="1"/>
      </sheetInfo>
      <sheetInfo cellCmpFml="22" sheetStid="5">
        <open threadCnt="1"/>
      </sheetInfo>
      <sheetInfo cellCmpFml="7" sheetStid="3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woinfos" Target="woinfos.xml"/><Relationship Id="rId18" Type="http://schemas.openxmlformats.org/officeDocument/2006/relationships/styles" Target="styles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www.wps.cn/officeDocument/2021/sharedlinks" Target="sharedlinks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0</xdr:colOff>
      <xdr:row>23</xdr:row>
      <xdr:rowOff>0</xdr:rowOff>
    </xdr:from>
    <xdr:to>
      <xdr:col>28</xdr:col>
      <xdr:colOff>419100</xdr:colOff>
      <xdr:row>50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9478625" y="3943350"/>
          <a:ext cx="5219700" cy="5305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247650</xdr:colOff>
      <xdr:row>28</xdr:row>
      <xdr:rowOff>104775</xdr:rowOff>
    </xdr:from>
    <xdr:to>
      <xdr:col>20</xdr:col>
      <xdr:colOff>161925</xdr:colOff>
      <xdr:row>56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3563600" y="4905375"/>
          <a:ext cx="5391150" cy="5362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17</xdr:col>
      <xdr:colOff>533400</xdr:colOff>
      <xdr:row>84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3315950" y="9867900"/>
          <a:ext cx="3952875" cy="5219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87</xdr:row>
      <xdr:rowOff>0</xdr:rowOff>
    </xdr:from>
    <xdr:to>
      <xdr:col>17</xdr:col>
      <xdr:colOff>400050</xdr:colOff>
      <xdr:row>116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3315950" y="15525750"/>
          <a:ext cx="3819525" cy="5076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24</xdr:col>
      <xdr:colOff>314325</xdr:colOff>
      <xdr:row>84</xdr:row>
      <xdr:rowOff>19050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8107025" y="9867900"/>
          <a:ext cx="3743325" cy="5162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0</xdr:colOff>
      <xdr:row>86</xdr:row>
      <xdr:rowOff>0</xdr:rowOff>
    </xdr:from>
    <xdr:to>
      <xdr:col>24</xdr:col>
      <xdr:colOff>381000</xdr:colOff>
      <xdr:row>115</xdr:row>
      <xdr:rowOff>76200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8107025" y="15354300"/>
          <a:ext cx="3810000" cy="5048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"/>
  <sheetViews>
    <sheetView topLeftCell="B31" workbookViewId="0">
      <selection activeCell="I26" sqref="I26:Q28"/>
    </sheetView>
  </sheetViews>
  <sheetFormatPr defaultColWidth="9" defaultRowHeight="13.5"/>
  <cols>
    <col min="1" max="1" width="19.125" customWidth="1"/>
    <col min="2" max="2" width="12.5" customWidth="1"/>
    <col min="3" max="3" width="17.125" customWidth="1"/>
    <col min="4" max="4" width="13.375" customWidth="1"/>
    <col min="5" max="5" width="12.875" customWidth="1"/>
    <col min="7" max="7" width="12.875" customWidth="1"/>
    <col min="8" max="8" width="11.5" customWidth="1"/>
    <col min="9" max="9" width="27.625" customWidth="1"/>
    <col min="11" max="11" width="12.625"/>
    <col min="12" max="12" width="27.5" customWidth="1"/>
    <col min="13" max="15" width="12.875" customWidth="1"/>
    <col min="16" max="16" width="11.375"/>
    <col min="17" max="17" width="15.625" customWidth="1"/>
    <col min="19" max="19" width="27.5" customWidth="1"/>
    <col min="20" max="20" width="7.375" customWidth="1"/>
    <col min="21" max="21" width="11.5" customWidth="1"/>
  </cols>
  <sheetData>
    <row r="1" spans="1:10">
      <c r="A1" s="1"/>
      <c r="J1" s="16">
        <v>1</v>
      </c>
    </row>
    <row r="2" spans="1:5">
      <c r="A2" s="4"/>
      <c r="B2" s="4"/>
      <c r="C2" s="4"/>
      <c r="D2" s="4"/>
      <c r="E2" s="4"/>
    </row>
    <row r="3" spans="1:5">
      <c r="A3" s="4" t="s">
        <v>0</v>
      </c>
      <c r="B3" s="48"/>
      <c r="C3" s="4"/>
      <c r="D3" s="4"/>
      <c r="E3" s="4"/>
    </row>
    <row r="4" spans="1:17">
      <c r="A4" s="4"/>
      <c r="B4" s="5"/>
      <c r="C4" s="4"/>
      <c r="D4" s="4"/>
      <c r="E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4"/>
      <c r="B5" s="5"/>
      <c r="C5" s="6"/>
      <c r="D5" s="4"/>
      <c r="E5" s="4"/>
      <c r="H5" s="8" t="s">
        <v>1</v>
      </c>
      <c r="I5" s="25" t="s">
        <v>2</v>
      </c>
      <c r="J5" s="26"/>
      <c r="K5" s="26"/>
      <c r="L5" s="26"/>
      <c r="M5" s="26"/>
      <c r="N5" s="26"/>
      <c r="O5" s="32"/>
      <c r="P5" s="8"/>
      <c r="Q5" s="8"/>
    </row>
    <row r="6" spans="1:21">
      <c r="A6" s="4"/>
      <c r="B6" s="7"/>
      <c r="C6" s="8"/>
      <c r="D6" s="9"/>
      <c r="E6" s="4"/>
      <c r="H6" s="8"/>
      <c r="I6" s="8" t="s">
        <v>3</v>
      </c>
      <c r="J6" s="8" t="s">
        <v>4</v>
      </c>
      <c r="K6" s="8" t="s">
        <v>5</v>
      </c>
      <c r="L6" s="14" t="s">
        <v>6</v>
      </c>
      <c r="M6" s="8" t="s">
        <v>7</v>
      </c>
      <c r="N6" s="8" t="s">
        <v>8</v>
      </c>
      <c r="O6" s="8" t="s">
        <v>9</v>
      </c>
      <c r="P6" s="8" t="s">
        <v>10</v>
      </c>
      <c r="Q6" s="8" t="s">
        <v>11</v>
      </c>
      <c r="S6" s="49" t="s">
        <v>3</v>
      </c>
      <c r="T6" s="50" t="s">
        <v>12</v>
      </c>
      <c r="U6" s="54" t="s">
        <v>13</v>
      </c>
    </row>
    <row r="7" spans="8:21">
      <c r="H7" s="8"/>
      <c r="I7" s="57" t="s">
        <v>14</v>
      </c>
      <c r="J7" s="8"/>
      <c r="K7" s="8" t="s">
        <v>15</v>
      </c>
      <c r="L7" s="16">
        <v>1</v>
      </c>
      <c r="M7" s="31">
        <f t="shared" ref="M7:M28" si="0">N7/L7</f>
        <v>2000</v>
      </c>
      <c r="N7" s="16">
        <f t="shared" ref="N7:N28" si="1">O7*2000</f>
        <v>2000</v>
      </c>
      <c r="O7" s="8">
        <v>1</v>
      </c>
      <c r="P7" s="19">
        <v>10</v>
      </c>
      <c r="Q7" s="20">
        <f t="shared" ref="Q7:Q28" si="2">L7*P7</f>
        <v>10</v>
      </c>
      <c r="S7" s="53" t="str">
        <f t="shared" ref="S7:S29" si="3">I7</f>
        <v>清凉·暑消沁蛇梦</v>
      </c>
      <c r="T7" s="53">
        <f t="shared" ref="T7:T29" si="4">L7</f>
        <v>1</v>
      </c>
      <c r="U7" s="53">
        <f t="shared" ref="U7:U29" si="5">M7</f>
        <v>2000</v>
      </c>
    </row>
    <row r="8" spans="1:21">
      <c r="A8" s="4" t="s">
        <v>16</v>
      </c>
      <c r="B8" s="4"/>
      <c r="C8" s="4"/>
      <c r="D8" s="4"/>
      <c r="E8" s="4"/>
      <c r="H8" s="8"/>
      <c r="I8" s="14" t="s">
        <v>17</v>
      </c>
      <c r="J8" s="8"/>
      <c r="K8" s="8" t="s">
        <v>18</v>
      </c>
      <c r="L8" s="8">
        <v>1000</v>
      </c>
      <c r="M8" s="31">
        <f t="shared" si="0"/>
        <v>1</v>
      </c>
      <c r="N8" s="16">
        <f t="shared" si="1"/>
        <v>1000</v>
      </c>
      <c r="O8" s="8">
        <v>0.5</v>
      </c>
      <c r="P8" s="20">
        <v>0.05</v>
      </c>
      <c r="Q8" s="20">
        <f t="shared" si="2"/>
        <v>50</v>
      </c>
      <c r="S8" s="52" t="str">
        <f t="shared" si="3"/>
        <v>天工精元x10</v>
      </c>
      <c r="T8" s="52">
        <f t="shared" si="4"/>
        <v>1000</v>
      </c>
      <c r="U8" s="52">
        <f t="shared" si="5"/>
        <v>1</v>
      </c>
    </row>
    <row r="9" spans="8:21">
      <c r="H9" s="8"/>
      <c r="I9" s="14" t="s">
        <v>19</v>
      </c>
      <c r="J9" s="8"/>
      <c r="K9" s="8" t="s">
        <v>18</v>
      </c>
      <c r="L9" s="8">
        <v>40</v>
      </c>
      <c r="M9" s="31">
        <f t="shared" si="0"/>
        <v>25</v>
      </c>
      <c r="N9" s="16">
        <f t="shared" si="1"/>
        <v>1000</v>
      </c>
      <c r="O9" s="8">
        <v>0.5</v>
      </c>
      <c r="P9" s="20">
        <v>0.6</v>
      </c>
      <c r="Q9" s="20">
        <f t="shared" si="2"/>
        <v>24</v>
      </c>
      <c r="S9" s="53" t="str">
        <f t="shared" si="3"/>
        <v>四神神石x10</v>
      </c>
      <c r="T9" s="53">
        <f t="shared" si="4"/>
        <v>40</v>
      </c>
      <c r="U9" s="53">
        <f t="shared" si="5"/>
        <v>25</v>
      </c>
    </row>
    <row r="10" spans="1:21">
      <c r="A10" s="4" t="s">
        <v>20</v>
      </c>
      <c r="B10" s="10"/>
      <c r="C10" s="4"/>
      <c r="D10" s="4"/>
      <c r="E10" s="4"/>
      <c r="H10" s="8"/>
      <c r="I10" s="14" t="s">
        <v>21</v>
      </c>
      <c r="J10" s="8"/>
      <c r="K10" s="8" t="s">
        <v>18</v>
      </c>
      <c r="L10" s="8">
        <v>50</v>
      </c>
      <c r="M10" s="31">
        <f t="shared" si="0"/>
        <v>40</v>
      </c>
      <c r="N10" s="16">
        <f t="shared" si="1"/>
        <v>2000</v>
      </c>
      <c r="O10" s="8">
        <v>1</v>
      </c>
      <c r="P10" s="20">
        <v>0.8</v>
      </c>
      <c r="Q10" s="20">
        <f t="shared" si="2"/>
        <v>40</v>
      </c>
      <c r="S10" s="52" t="str">
        <f t="shared" si="3"/>
        <v>复活币</v>
      </c>
      <c r="T10" s="52">
        <f t="shared" si="4"/>
        <v>50</v>
      </c>
      <c r="U10" s="52">
        <f t="shared" si="5"/>
        <v>40</v>
      </c>
    </row>
    <row r="11" spans="1:21">
      <c r="A11" s="4"/>
      <c r="B11" s="4"/>
      <c r="C11" s="4"/>
      <c r="D11" s="4"/>
      <c r="E11" s="4"/>
      <c r="H11" s="8"/>
      <c r="I11" s="14" t="s">
        <v>22</v>
      </c>
      <c r="J11" s="8"/>
      <c r="K11" s="8" t="s">
        <v>18</v>
      </c>
      <c r="L11" s="8">
        <v>1000</v>
      </c>
      <c r="M11" s="31">
        <f t="shared" si="0"/>
        <v>1</v>
      </c>
      <c r="N11" s="16">
        <f t="shared" si="1"/>
        <v>1000</v>
      </c>
      <c r="O11" s="8">
        <v>0.5</v>
      </c>
      <c r="P11" s="20">
        <v>0.03</v>
      </c>
      <c r="Q11" s="20">
        <f t="shared" si="2"/>
        <v>30</v>
      </c>
      <c r="S11" s="53" t="str">
        <f t="shared" si="3"/>
        <v>天命天铠符石</v>
      </c>
      <c r="T11" s="53">
        <f t="shared" si="4"/>
        <v>1000</v>
      </c>
      <c r="U11" s="53">
        <f t="shared" si="5"/>
        <v>1</v>
      </c>
    </row>
    <row r="12" spans="8:21">
      <c r="H12" s="8"/>
      <c r="I12" s="69" t="s">
        <v>23</v>
      </c>
      <c r="J12" s="70"/>
      <c r="K12" s="70" t="s">
        <v>18</v>
      </c>
      <c r="L12" s="70">
        <v>5</v>
      </c>
      <c r="M12" s="31">
        <f t="shared" si="0"/>
        <v>800</v>
      </c>
      <c r="N12" s="16">
        <f t="shared" si="1"/>
        <v>4000</v>
      </c>
      <c r="O12" s="8">
        <v>2</v>
      </c>
      <c r="P12" s="20">
        <v>0.2</v>
      </c>
      <c r="Q12" s="20">
        <f t="shared" si="2"/>
        <v>1</v>
      </c>
      <c r="S12" s="52" t="str">
        <f t="shared" si="3"/>
        <v>稀有幻装兑换券</v>
      </c>
      <c r="T12" s="52">
        <f t="shared" si="4"/>
        <v>5</v>
      </c>
      <c r="U12" s="52">
        <f t="shared" si="5"/>
        <v>800</v>
      </c>
    </row>
    <row r="13" spans="1:21">
      <c r="A13" s="7" t="s">
        <v>24</v>
      </c>
      <c r="B13" s="8" t="s">
        <v>25</v>
      </c>
      <c r="C13" s="8" t="s">
        <v>26</v>
      </c>
      <c r="D13" s="8"/>
      <c r="E13" s="8"/>
      <c r="F13" s="1"/>
      <c r="H13" s="8">
        <v>20123</v>
      </c>
      <c r="I13" s="69" t="s">
        <v>27</v>
      </c>
      <c r="J13" s="70"/>
      <c r="K13" s="70" t="s">
        <v>18</v>
      </c>
      <c r="L13" s="70">
        <v>2000</v>
      </c>
      <c r="M13" s="31">
        <f t="shared" si="0"/>
        <v>1</v>
      </c>
      <c r="N13" s="16">
        <f t="shared" si="1"/>
        <v>2000</v>
      </c>
      <c r="O13" s="8">
        <v>1</v>
      </c>
      <c r="P13" s="20">
        <v>0.1</v>
      </c>
      <c r="Q13" s="20">
        <f t="shared" si="2"/>
        <v>200</v>
      </c>
      <c r="S13" s="53" t="str">
        <f t="shared" si="3"/>
        <v>家族徽章</v>
      </c>
      <c r="T13" s="53">
        <f t="shared" si="4"/>
        <v>2000</v>
      </c>
      <c r="U13" s="53">
        <f t="shared" si="5"/>
        <v>1</v>
      </c>
    </row>
    <row r="14" spans="1:21">
      <c r="A14" s="7"/>
      <c r="B14" s="14" t="s">
        <v>28</v>
      </c>
      <c r="C14" s="8"/>
      <c r="D14" s="8"/>
      <c r="E14" s="8"/>
      <c r="I14" s="69" t="s">
        <v>29</v>
      </c>
      <c r="J14" s="70"/>
      <c r="K14" s="70" t="s">
        <v>15</v>
      </c>
      <c r="L14" s="70">
        <v>4000</v>
      </c>
      <c r="M14" s="31">
        <f t="shared" si="0"/>
        <v>1</v>
      </c>
      <c r="N14" s="16">
        <f t="shared" si="1"/>
        <v>4000</v>
      </c>
      <c r="O14" s="8">
        <v>2</v>
      </c>
      <c r="P14" s="20">
        <v>0.33</v>
      </c>
      <c r="Q14" s="20">
        <f t="shared" si="2"/>
        <v>1320</v>
      </c>
      <c r="S14" s="52" t="str">
        <f t="shared" si="3"/>
        <v>铜质徽记</v>
      </c>
      <c r="T14" s="52">
        <f t="shared" si="4"/>
        <v>4000</v>
      </c>
      <c r="U14" s="52">
        <f t="shared" si="5"/>
        <v>1</v>
      </c>
    </row>
    <row r="15" spans="8:21">
      <c r="H15" s="8"/>
      <c r="I15" s="14" t="s">
        <v>30</v>
      </c>
      <c r="J15" s="8">
        <v>10057</v>
      </c>
      <c r="K15" s="27" t="s">
        <v>18</v>
      </c>
      <c r="L15" s="27">
        <v>1</v>
      </c>
      <c r="M15" s="31">
        <f t="shared" si="0"/>
        <v>1000</v>
      </c>
      <c r="N15" s="16">
        <f t="shared" si="1"/>
        <v>1000</v>
      </c>
      <c r="O15" s="8">
        <v>0.5</v>
      </c>
      <c r="P15" s="20">
        <v>300</v>
      </c>
      <c r="Q15" s="20">
        <f t="shared" si="2"/>
        <v>300</v>
      </c>
      <c r="S15" s="53" t="str">
        <f t="shared" si="3"/>
        <v>12武器强化卷</v>
      </c>
      <c r="T15" s="53">
        <f t="shared" si="4"/>
        <v>1</v>
      </c>
      <c r="U15" s="53">
        <f t="shared" si="5"/>
        <v>1000</v>
      </c>
    </row>
    <row r="16" spans="8:21">
      <c r="H16" s="8"/>
      <c r="I16" s="14" t="s">
        <v>31</v>
      </c>
      <c r="J16" s="27">
        <v>10064</v>
      </c>
      <c r="K16" s="27" t="s">
        <v>18</v>
      </c>
      <c r="L16" s="27">
        <v>5</v>
      </c>
      <c r="M16" s="31">
        <f t="shared" si="0"/>
        <v>200</v>
      </c>
      <c r="N16" s="16">
        <f t="shared" si="1"/>
        <v>1000</v>
      </c>
      <c r="O16" s="8">
        <v>0.5</v>
      </c>
      <c r="P16" s="20">
        <v>100</v>
      </c>
      <c r="Q16" s="20">
        <f t="shared" si="2"/>
        <v>500</v>
      </c>
      <c r="S16" s="52" t="str">
        <f t="shared" si="3"/>
        <v>10防具强化卷</v>
      </c>
      <c r="T16" s="52">
        <f t="shared" si="4"/>
        <v>5</v>
      </c>
      <c r="U16" s="52">
        <f t="shared" si="5"/>
        <v>200</v>
      </c>
    </row>
    <row r="17" spans="1:21">
      <c r="A17" s="4" t="s">
        <v>32</v>
      </c>
      <c r="B17" s="1"/>
      <c r="H17" s="8"/>
      <c r="I17" s="14" t="s">
        <v>33</v>
      </c>
      <c r="J17">
        <v>10956</v>
      </c>
      <c r="K17" s="27" t="s">
        <v>18</v>
      </c>
      <c r="L17" s="27">
        <v>3</v>
      </c>
      <c r="M17" s="31">
        <f t="shared" si="0"/>
        <v>500</v>
      </c>
      <c r="N17" s="16">
        <f t="shared" si="1"/>
        <v>1500</v>
      </c>
      <c r="O17" s="8">
        <v>0.75</v>
      </c>
      <c r="P17" s="20">
        <v>188</v>
      </c>
      <c r="Q17" s="20">
        <f t="shared" si="2"/>
        <v>564</v>
      </c>
      <c r="S17" s="53" t="str">
        <f t="shared" si="3"/>
        <v>11首饰强化卷</v>
      </c>
      <c r="T17" s="53">
        <f t="shared" si="4"/>
        <v>3</v>
      </c>
      <c r="U17" s="53">
        <f t="shared" si="5"/>
        <v>500</v>
      </c>
    </row>
    <row r="18" spans="2:21">
      <c r="B18" s="1"/>
      <c r="H18" s="8"/>
      <c r="I18" s="69" t="s">
        <v>34</v>
      </c>
      <c r="J18" s="70"/>
      <c r="K18" s="70" t="s">
        <v>15</v>
      </c>
      <c r="L18" s="70">
        <v>18</v>
      </c>
      <c r="M18" s="31">
        <f t="shared" si="0"/>
        <v>200</v>
      </c>
      <c r="N18" s="16">
        <f t="shared" si="1"/>
        <v>3600</v>
      </c>
      <c r="O18" s="8">
        <v>1.8</v>
      </c>
      <c r="P18" s="20">
        <v>0.33</v>
      </c>
      <c r="Q18" s="20">
        <f t="shared" si="2"/>
        <v>5.94</v>
      </c>
      <c r="S18" s="52" t="str">
        <f t="shared" si="3"/>
        <v>霍世董卓自选宝匣</v>
      </c>
      <c r="T18" s="52">
        <f t="shared" si="4"/>
        <v>18</v>
      </c>
      <c r="U18" s="52">
        <f t="shared" si="5"/>
        <v>200</v>
      </c>
    </row>
    <row r="19" spans="2:21">
      <c r="B19" s="1"/>
      <c r="H19" s="8"/>
      <c r="I19" s="1" t="s">
        <v>35</v>
      </c>
      <c r="J19">
        <v>10956</v>
      </c>
      <c r="K19" s="27" t="s">
        <v>18</v>
      </c>
      <c r="L19" s="27">
        <v>2</v>
      </c>
      <c r="M19" s="31">
        <f t="shared" si="0"/>
        <v>750</v>
      </c>
      <c r="N19" s="16">
        <f t="shared" si="1"/>
        <v>1500</v>
      </c>
      <c r="O19" s="8">
        <v>0.75</v>
      </c>
      <c r="P19" s="20">
        <v>188</v>
      </c>
      <c r="Q19" s="20">
        <f t="shared" si="2"/>
        <v>376</v>
      </c>
      <c r="S19" s="52" t="str">
        <f t="shared" si="3"/>
        <v>黄巾之乱熔炼武器自选包</v>
      </c>
      <c r="T19" s="52">
        <f t="shared" si="4"/>
        <v>2</v>
      </c>
      <c r="U19" s="52">
        <f t="shared" si="5"/>
        <v>750</v>
      </c>
    </row>
    <row r="20" spans="2:21">
      <c r="B20" s="1"/>
      <c r="H20" s="8"/>
      <c r="I20" s="1" t="s">
        <v>36</v>
      </c>
      <c r="J20">
        <v>10956</v>
      </c>
      <c r="K20" s="27" t="s">
        <v>18</v>
      </c>
      <c r="L20" s="27">
        <v>10</v>
      </c>
      <c r="M20" s="31">
        <f t="shared" si="0"/>
        <v>150</v>
      </c>
      <c r="N20" s="16">
        <f t="shared" si="1"/>
        <v>1500</v>
      </c>
      <c r="O20" s="8">
        <v>0.75</v>
      </c>
      <c r="P20" s="20">
        <v>188</v>
      </c>
      <c r="Q20" s="20">
        <f t="shared" si="2"/>
        <v>1880</v>
      </c>
      <c r="S20" s="53" t="str">
        <f t="shared" si="3"/>
        <v>黄巾之乱熔炼防具包</v>
      </c>
      <c r="T20" s="53">
        <f t="shared" si="4"/>
        <v>10</v>
      </c>
      <c r="U20" s="53">
        <f t="shared" si="5"/>
        <v>150</v>
      </c>
    </row>
    <row r="21" spans="2:21">
      <c r="B21" s="1"/>
      <c r="H21" s="8"/>
      <c r="I21" s="1" t="s">
        <v>37</v>
      </c>
      <c r="J21">
        <v>10956</v>
      </c>
      <c r="K21" s="27" t="s">
        <v>18</v>
      </c>
      <c r="L21" s="27">
        <v>6</v>
      </c>
      <c r="M21" s="31">
        <f t="shared" si="0"/>
        <v>250</v>
      </c>
      <c r="N21" s="16">
        <f t="shared" si="1"/>
        <v>1500</v>
      </c>
      <c r="O21" s="8">
        <v>0.75</v>
      </c>
      <c r="P21" s="20">
        <v>188</v>
      </c>
      <c r="Q21" s="20">
        <f t="shared" si="2"/>
        <v>1128</v>
      </c>
      <c r="S21" s="52" t="str">
        <f t="shared" si="3"/>
        <v>黄巾之乱熔炼首饰包</v>
      </c>
      <c r="T21" s="52">
        <f t="shared" si="4"/>
        <v>6</v>
      </c>
      <c r="U21" s="52">
        <f t="shared" si="5"/>
        <v>250</v>
      </c>
    </row>
    <row r="22" spans="2:21">
      <c r="B22" s="57" t="s">
        <v>38</v>
      </c>
      <c r="H22" s="8"/>
      <c r="I22" s="14" t="s">
        <v>39</v>
      </c>
      <c r="J22" s="8">
        <v>11305</v>
      </c>
      <c r="K22" s="8" t="s">
        <v>18</v>
      </c>
      <c r="L22" s="8">
        <v>1</v>
      </c>
      <c r="M22" s="31">
        <f t="shared" si="0"/>
        <v>1000</v>
      </c>
      <c r="N22" s="16">
        <f t="shared" si="1"/>
        <v>1000</v>
      </c>
      <c r="O22" s="8">
        <v>0.5</v>
      </c>
      <c r="P22" s="20">
        <v>100</v>
      </c>
      <c r="Q22" s="20">
        <f t="shared" si="2"/>
        <v>100</v>
      </c>
      <c r="S22" s="53" t="str">
        <f t="shared" si="3"/>
        <v>1级神技自选礼包</v>
      </c>
      <c r="T22" s="53">
        <f t="shared" si="4"/>
        <v>1</v>
      </c>
      <c r="U22" s="53">
        <f t="shared" si="5"/>
        <v>1000</v>
      </c>
    </row>
    <row r="23" spans="2:21">
      <c r="B23" s="1"/>
      <c r="H23" s="8"/>
      <c r="I23" s="28" t="s">
        <v>40</v>
      </c>
      <c r="J23" s="27"/>
      <c r="K23" s="27" t="s">
        <v>18</v>
      </c>
      <c r="L23" s="8">
        <v>80</v>
      </c>
      <c r="M23" s="31">
        <f t="shared" si="0"/>
        <v>25</v>
      </c>
      <c r="N23" s="16">
        <f t="shared" si="1"/>
        <v>2000</v>
      </c>
      <c r="O23" s="8">
        <v>1</v>
      </c>
      <c r="P23" s="20">
        <v>0.05</v>
      </c>
      <c r="Q23" s="20">
        <f t="shared" si="2"/>
        <v>4</v>
      </c>
      <c r="S23" s="52" t="str">
        <f t="shared" si="3"/>
        <v>一元阵眼</v>
      </c>
      <c r="T23" s="52">
        <f t="shared" si="4"/>
        <v>80</v>
      </c>
      <c r="U23" s="52">
        <f t="shared" si="5"/>
        <v>25</v>
      </c>
    </row>
    <row r="24" spans="2:21">
      <c r="B24" s="1"/>
      <c r="H24" s="8"/>
      <c r="I24" s="28" t="s">
        <v>41</v>
      </c>
      <c r="J24" s="27"/>
      <c r="K24" s="27" t="s">
        <v>18</v>
      </c>
      <c r="L24" s="8">
        <v>40</v>
      </c>
      <c r="M24" s="31">
        <f t="shared" si="0"/>
        <v>50</v>
      </c>
      <c r="N24" s="16">
        <f t="shared" si="1"/>
        <v>2000</v>
      </c>
      <c r="O24" s="8">
        <v>1</v>
      </c>
      <c r="P24" s="20">
        <v>0.5</v>
      </c>
      <c r="Q24" s="20">
        <f t="shared" si="2"/>
        <v>20</v>
      </c>
      <c r="S24" s="53" t="str">
        <f t="shared" si="3"/>
        <v>二元阵眼</v>
      </c>
      <c r="T24" s="53">
        <f t="shared" si="4"/>
        <v>40</v>
      </c>
      <c r="U24" s="53">
        <f t="shared" si="5"/>
        <v>50</v>
      </c>
    </row>
    <row r="25" spans="2:21">
      <c r="B25" s="1"/>
      <c r="H25" s="8"/>
      <c r="I25" s="28" t="s">
        <v>42</v>
      </c>
      <c r="J25" s="27"/>
      <c r="K25" s="27" t="s">
        <v>18</v>
      </c>
      <c r="L25" s="8">
        <v>10</v>
      </c>
      <c r="M25" s="31">
        <f t="shared" si="0"/>
        <v>200</v>
      </c>
      <c r="N25" s="16">
        <f t="shared" si="1"/>
        <v>2000</v>
      </c>
      <c r="O25" s="8">
        <v>1</v>
      </c>
      <c r="P25" s="20">
        <v>1</v>
      </c>
      <c r="Q25" s="20">
        <f t="shared" si="2"/>
        <v>10</v>
      </c>
      <c r="S25" s="52" t="str">
        <f t="shared" si="3"/>
        <v>三元阵眼</v>
      </c>
      <c r="T25" s="52">
        <f t="shared" si="4"/>
        <v>10</v>
      </c>
      <c r="U25" s="52">
        <f t="shared" si="5"/>
        <v>200</v>
      </c>
    </row>
    <row r="26" spans="2:21">
      <c r="B26" s="1"/>
      <c r="H26" s="8"/>
      <c r="I26" s="28" t="s">
        <v>43</v>
      </c>
      <c r="J26" s="27"/>
      <c r="K26" s="28" t="s">
        <v>15</v>
      </c>
      <c r="L26" s="8">
        <v>1</v>
      </c>
      <c r="M26" s="31">
        <f t="shared" si="0"/>
        <v>2000</v>
      </c>
      <c r="N26" s="16">
        <f t="shared" si="1"/>
        <v>2000</v>
      </c>
      <c r="O26" s="8">
        <v>1</v>
      </c>
      <c r="P26" s="20">
        <v>500</v>
      </c>
      <c r="Q26" s="20">
        <f t="shared" si="2"/>
        <v>500</v>
      </c>
      <c r="S26" s="53" t="str">
        <f t="shared" si="3"/>
        <v>猛兽始契自选礼盒</v>
      </c>
      <c r="T26" s="53">
        <f t="shared" si="4"/>
        <v>1</v>
      </c>
      <c r="U26" s="53">
        <f t="shared" si="5"/>
        <v>2000</v>
      </c>
    </row>
    <row r="27" spans="2:21">
      <c r="B27" s="1"/>
      <c r="H27" s="8"/>
      <c r="I27" s="57" t="s">
        <v>44</v>
      </c>
      <c r="K27" s="27" t="s">
        <v>18</v>
      </c>
      <c r="L27" s="8">
        <v>1</v>
      </c>
      <c r="M27" s="31">
        <f t="shared" si="0"/>
        <v>2000</v>
      </c>
      <c r="N27" s="16">
        <f t="shared" si="1"/>
        <v>2000</v>
      </c>
      <c r="O27" s="8">
        <v>1</v>
      </c>
      <c r="P27" s="20">
        <v>999</v>
      </c>
      <c r="Q27" s="20">
        <f t="shared" si="2"/>
        <v>999</v>
      </c>
      <c r="S27" s="52" t="str">
        <f t="shared" si="3"/>
        <v>强化复原符</v>
      </c>
      <c r="T27" s="52">
        <f t="shared" si="4"/>
        <v>1</v>
      </c>
      <c r="U27" s="52">
        <f t="shared" si="5"/>
        <v>2000</v>
      </c>
    </row>
    <row r="28" spans="2:21">
      <c r="B28" s="58" t="s">
        <v>45</v>
      </c>
      <c r="C28" t="s">
        <v>46</v>
      </c>
      <c r="D28" t="s">
        <v>47</v>
      </c>
      <c r="I28" s="57" t="s">
        <v>48</v>
      </c>
      <c r="K28" s="27" t="s">
        <v>18</v>
      </c>
      <c r="L28" s="8">
        <v>1</v>
      </c>
      <c r="M28" s="31">
        <f t="shared" si="0"/>
        <v>2000</v>
      </c>
      <c r="N28" s="16">
        <f t="shared" si="1"/>
        <v>2000</v>
      </c>
      <c r="O28" s="8">
        <v>1</v>
      </c>
      <c r="P28" s="20">
        <v>500</v>
      </c>
      <c r="Q28" s="20">
        <f t="shared" si="2"/>
        <v>500</v>
      </c>
      <c r="S28" s="53" t="str">
        <f t="shared" si="3"/>
        <v>一星至宝自选箱</v>
      </c>
      <c r="T28" s="53">
        <f t="shared" si="4"/>
        <v>1</v>
      </c>
      <c r="U28" s="53">
        <f t="shared" si="5"/>
        <v>2000</v>
      </c>
    </row>
    <row r="29" ht="14.25" spans="2:21">
      <c r="B29" s="58" t="s">
        <v>49</v>
      </c>
      <c r="C29" t="s">
        <v>50</v>
      </c>
      <c r="D29" s="59" t="s">
        <v>51</v>
      </c>
      <c r="I29" s="14" t="s">
        <v>52</v>
      </c>
      <c r="J29" s="27"/>
      <c r="K29" s="27" t="s">
        <v>18</v>
      </c>
      <c r="L29" s="8">
        <v>3000</v>
      </c>
      <c r="M29" s="8">
        <v>1000</v>
      </c>
      <c r="N29">
        <f>SUM(N7:N26)</f>
        <v>37600</v>
      </c>
      <c r="O29">
        <f>SUM(O7:O26)</f>
        <v>18.8</v>
      </c>
      <c r="P29">
        <v>0</v>
      </c>
      <c r="Q29" s="22">
        <f>SUM(Q7:Q28)</f>
        <v>8561.94</v>
      </c>
      <c r="S29" s="52" t="str">
        <f t="shared" si="3"/>
        <v>节日烟花</v>
      </c>
      <c r="T29" s="52">
        <f t="shared" si="4"/>
        <v>3000</v>
      </c>
      <c r="U29" s="52">
        <f t="shared" si="5"/>
        <v>1000</v>
      </c>
    </row>
    <row r="30" ht="14.25" spans="2:4">
      <c r="B30" s="58" t="s">
        <v>53</v>
      </c>
      <c r="C30" t="s">
        <v>54</v>
      </c>
      <c r="D30" s="59" t="s">
        <v>55</v>
      </c>
    </row>
    <row r="31" ht="14.25" spans="2:9">
      <c r="B31" s="58" t="s">
        <v>56</v>
      </c>
      <c r="C31" t="s">
        <v>57</v>
      </c>
      <c r="D31" s="59" t="s">
        <v>58</v>
      </c>
      <c r="I31" s="1" t="s">
        <v>59</v>
      </c>
    </row>
    <row r="32" ht="14.25" spans="2:19">
      <c r="B32" s="66" t="s">
        <v>60</v>
      </c>
      <c r="C32" s="67" t="s">
        <v>61</v>
      </c>
      <c r="D32" s="68" t="s">
        <v>62</v>
      </c>
      <c r="I32" s="30" t="s">
        <v>63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4.25" spans="2:19">
      <c r="B33" s="58" t="s">
        <v>64</v>
      </c>
      <c r="C33" t="s">
        <v>65</v>
      </c>
      <c r="D33" s="59" t="s">
        <v>66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2:19">
      <c r="B34" s="58" t="s">
        <v>67</v>
      </c>
      <c r="C34" s="1" t="s">
        <v>14</v>
      </c>
      <c r="D34" s="65">
        <v>45839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4.25" spans="2:19">
      <c r="B35" s="58" t="s">
        <v>68</v>
      </c>
      <c r="C35" t="s">
        <v>69</v>
      </c>
      <c r="D35" s="59" t="s">
        <v>70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14.25" spans="2:19">
      <c r="B36" s="58" t="s">
        <v>71</v>
      </c>
      <c r="C36" t="s">
        <v>72</v>
      </c>
      <c r="D36" s="59" t="s">
        <v>73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14.25" spans="2:19">
      <c r="B37" s="58" t="s">
        <v>74</v>
      </c>
      <c r="C37" t="s">
        <v>75</v>
      </c>
      <c r="D37" s="59" t="s">
        <v>76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14.25" spans="2:19">
      <c r="B38" s="58" t="s">
        <v>74</v>
      </c>
      <c r="C38" s="1" t="s">
        <v>77</v>
      </c>
      <c r="D38" s="59" t="s">
        <v>78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4.25" spans="2:19">
      <c r="B39" s="58" t="s">
        <v>79</v>
      </c>
      <c r="C39" t="s">
        <v>80</v>
      </c>
      <c r="D39" s="60" t="s">
        <v>81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14.25" spans="2:19">
      <c r="B40" s="58" t="s">
        <v>82</v>
      </c>
      <c r="C40" s="1" t="s">
        <v>83</v>
      </c>
      <c r="D40" s="59" t="s">
        <v>84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9:19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9:19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9:19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9:19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9:19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9:19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9:19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9:19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9:19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9:19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9:19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9:19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9:19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9:19"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9:19"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9:19"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9:19"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61" spans="10:10">
      <c r="J61">
        <v>49800</v>
      </c>
    </row>
    <row r="62" spans="9:11">
      <c r="I62">
        <f>J61-J62</f>
        <v>10000</v>
      </c>
      <c r="J62">
        <v>39800</v>
      </c>
      <c r="K62" s="3">
        <f>J62/J61</f>
        <v>0.799196787148594</v>
      </c>
    </row>
    <row r="63" spans="9:11">
      <c r="I63">
        <f>J61-J63</f>
        <v>15000</v>
      </c>
      <c r="J63">
        <v>34800</v>
      </c>
      <c r="K63" s="3">
        <f>J63/J61</f>
        <v>0.698795180722892</v>
      </c>
    </row>
    <row r="64" spans="9:11">
      <c r="I64">
        <f>J61-J64</f>
        <v>20000</v>
      </c>
      <c r="J64">
        <v>29800</v>
      </c>
      <c r="K64" s="3">
        <f>J64/J61</f>
        <v>0.598393574297189</v>
      </c>
    </row>
    <row r="74" spans="9:9">
      <c r="I74" s="14" t="s">
        <v>85</v>
      </c>
    </row>
    <row r="75" spans="9:9">
      <c r="I75" s="14" t="s">
        <v>86</v>
      </c>
    </row>
    <row r="76" spans="9:9">
      <c r="I76" s="14" t="s">
        <v>87</v>
      </c>
    </row>
    <row r="77" spans="9:9">
      <c r="I77" s="14" t="s">
        <v>88</v>
      </c>
    </row>
    <row r="78" spans="9:9">
      <c r="I78" s="1" t="s">
        <v>89</v>
      </c>
    </row>
  </sheetData>
  <sheetProtection formatCells="0" insertHyperlinks="0" autoFilter="0"/>
  <mergeCells count="1">
    <mergeCell ref="I32:S5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7"/>
  <sheetViews>
    <sheetView topLeftCell="B29" workbookViewId="0">
      <selection activeCell="I7" sqref="I7"/>
    </sheetView>
  </sheetViews>
  <sheetFormatPr defaultColWidth="9" defaultRowHeight="13.5"/>
  <cols>
    <col min="1" max="1" width="19.125" customWidth="1"/>
    <col min="2" max="2" width="12.5" customWidth="1"/>
    <col min="3" max="3" width="17.125" customWidth="1"/>
    <col min="4" max="4" width="13.375" customWidth="1"/>
    <col min="5" max="5" width="12.875" customWidth="1"/>
    <col min="7" max="7" width="12.875" customWidth="1"/>
    <col min="8" max="8" width="11.5" customWidth="1"/>
    <col min="9" max="9" width="27.625" customWidth="1"/>
    <col min="11" max="11" width="12.625"/>
    <col min="12" max="12" width="27.5" customWidth="1"/>
    <col min="13" max="15" width="12.875" customWidth="1"/>
    <col min="16" max="16" width="9.25"/>
    <col min="17" max="17" width="15.625" customWidth="1"/>
    <col min="19" max="19" width="27.5" customWidth="1"/>
    <col min="20" max="20" width="7.375" customWidth="1"/>
    <col min="21" max="21" width="11.5" customWidth="1"/>
  </cols>
  <sheetData>
    <row r="1" spans="1:10">
      <c r="A1" s="1"/>
      <c r="J1" s="16">
        <v>1</v>
      </c>
    </row>
    <row r="2" spans="1:5">
      <c r="A2" s="4"/>
      <c r="B2" s="4"/>
      <c r="C2" s="4"/>
      <c r="D2" s="4"/>
      <c r="E2" s="4"/>
    </row>
    <row r="3" spans="1:5">
      <c r="A3" s="4" t="s">
        <v>0</v>
      </c>
      <c r="B3" s="48"/>
      <c r="C3" s="4"/>
      <c r="D3" s="4"/>
      <c r="E3" s="4"/>
    </row>
    <row r="4" spans="1:17">
      <c r="A4" s="4"/>
      <c r="B4" s="5"/>
      <c r="C4" s="4"/>
      <c r="D4" s="4"/>
      <c r="E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4"/>
      <c r="B5" s="5"/>
      <c r="C5" s="6"/>
      <c r="D5" s="4"/>
      <c r="E5" s="4"/>
      <c r="H5" s="8" t="s">
        <v>1</v>
      </c>
      <c r="I5" s="25" t="s">
        <v>2</v>
      </c>
      <c r="J5" s="26"/>
      <c r="K5" s="26"/>
      <c r="L5" s="26"/>
      <c r="M5" s="26"/>
      <c r="N5" s="26"/>
      <c r="O5" s="32"/>
      <c r="P5" s="8"/>
      <c r="Q5" s="8"/>
    </row>
    <row r="6" spans="1:21">
      <c r="A6" s="4"/>
      <c r="B6" s="7"/>
      <c r="C6" s="8"/>
      <c r="D6" s="9"/>
      <c r="E6" s="4"/>
      <c r="H6" s="8"/>
      <c r="I6" s="8" t="s">
        <v>3</v>
      </c>
      <c r="J6" s="8" t="s">
        <v>4</v>
      </c>
      <c r="K6" s="8" t="s">
        <v>5</v>
      </c>
      <c r="L6" s="14" t="s">
        <v>6</v>
      </c>
      <c r="M6" s="8" t="s">
        <v>7</v>
      </c>
      <c r="N6" s="8" t="s">
        <v>8</v>
      </c>
      <c r="O6" s="8" t="s">
        <v>9</v>
      </c>
      <c r="P6" s="8" t="s">
        <v>10</v>
      </c>
      <c r="Q6" s="8" t="s">
        <v>11</v>
      </c>
      <c r="S6" s="49" t="s">
        <v>3</v>
      </c>
      <c r="T6" s="50" t="s">
        <v>12</v>
      </c>
      <c r="U6" s="54" t="s">
        <v>13</v>
      </c>
    </row>
    <row r="7" spans="8:21">
      <c r="H7" s="8"/>
      <c r="I7" t="s">
        <v>57</v>
      </c>
      <c r="J7" s="8"/>
      <c r="K7" s="8" t="s">
        <v>15</v>
      </c>
      <c r="L7" s="16">
        <v>1</v>
      </c>
      <c r="M7" s="31">
        <f t="shared" ref="M7:M25" si="0">N7/L7</f>
        <v>2000</v>
      </c>
      <c r="N7" s="16">
        <f t="shared" ref="N7:N25" si="1">O7*2000</f>
        <v>2000</v>
      </c>
      <c r="O7" s="8">
        <v>1</v>
      </c>
      <c r="P7" s="19">
        <v>10</v>
      </c>
      <c r="Q7" s="20">
        <f t="shared" ref="Q7:Q25" si="2">L7*P7</f>
        <v>10</v>
      </c>
      <c r="S7" s="53" t="str">
        <f t="shared" ref="S7:S26" si="3">I7</f>
        <v>清明・忆思寄蛇年</v>
      </c>
      <c r="T7" s="53">
        <f t="shared" ref="T7:T26" si="4">L7</f>
        <v>1</v>
      </c>
      <c r="U7" s="53">
        <f t="shared" ref="U7:U26" si="5">M7</f>
        <v>2000</v>
      </c>
    </row>
    <row r="8" spans="1:21">
      <c r="A8" s="4" t="s">
        <v>16</v>
      </c>
      <c r="B8" s="4"/>
      <c r="C8" s="4"/>
      <c r="D8" s="4"/>
      <c r="E8" s="4"/>
      <c r="H8" s="8"/>
      <c r="I8" s="14" t="s">
        <v>17</v>
      </c>
      <c r="J8" s="8"/>
      <c r="K8" s="8" t="s">
        <v>18</v>
      </c>
      <c r="L8" s="8">
        <v>1000</v>
      </c>
      <c r="M8" s="31">
        <f t="shared" si="0"/>
        <v>1</v>
      </c>
      <c r="N8" s="16">
        <f t="shared" si="1"/>
        <v>1000</v>
      </c>
      <c r="O8" s="8">
        <v>0.5</v>
      </c>
      <c r="P8" s="20">
        <v>0.05</v>
      </c>
      <c r="Q8" s="20">
        <f t="shared" si="2"/>
        <v>50</v>
      </c>
      <c r="S8" s="52" t="str">
        <f t="shared" si="3"/>
        <v>天工精元x10</v>
      </c>
      <c r="T8" s="52">
        <f t="shared" si="4"/>
        <v>1000</v>
      </c>
      <c r="U8" s="52">
        <f t="shared" si="5"/>
        <v>1</v>
      </c>
    </row>
    <row r="9" spans="8:21">
      <c r="H9" s="8"/>
      <c r="I9" s="14" t="s">
        <v>19</v>
      </c>
      <c r="J9" s="8"/>
      <c r="K9" s="8" t="s">
        <v>18</v>
      </c>
      <c r="L9" s="8">
        <v>40</v>
      </c>
      <c r="M9" s="31">
        <f t="shared" si="0"/>
        <v>25</v>
      </c>
      <c r="N9" s="16">
        <f t="shared" si="1"/>
        <v>1000</v>
      </c>
      <c r="O9" s="8">
        <v>0.5</v>
      </c>
      <c r="P9" s="20">
        <v>0.6</v>
      </c>
      <c r="Q9" s="20">
        <f t="shared" si="2"/>
        <v>24</v>
      </c>
      <c r="S9" s="53" t="str">
        <f t="shared" si="3"/>
        <v>四神神石x10</v>
      </c>
      <c r="T9" s="53">
        <f t="shared" si="4"/>
        <v>40</v>
      </c>
      <c r="U9" s="53">
        <f t="shared" si="5"/>
        <v>25</v>
      </c>
    </row>
    <row r="10" spans="1:21">
      <c r="A10" s="4" t="s">
        <v>20</v>
      </c>
      <c r="B10" s="10"/>
      <c r="C10" s="4"/>
      <c r="D10" s="4"/>
      <c r="E10" s="4"/>
      <c r="H10" s="8"/>
      <c r="I10" s="14" t="s">
        <v>21</v>
      </c>
      <c r="J10" s="8"/>
      <c r="K10" s="8" t="s">
        <v>18</v>
      </c>
      <c r="L10" s="8">
        <v>50</v>
      </c>
      <c r="M10" s="31">
        <f t="shared" si="0"/>
        <v>40</v>
      </c>
      <c r="N10" s="16">
        <f t="shared" si="1"/>
        <v>2000</v>
      </c>
      <c r="O10" s="8">
        <v>1</v>
      </c>
      <c r="P10" s="20">
        <v>0.8</v>
      </c>
      <c r="Q10" s="20">
        <f t="shared" si="2"/>
        <v>40</v>
      </c>
      <c r="S10" s="52" t="str">
        <f t="shared" si="3"/>
        <v>复活币</v>
      </c>
      <c r="T10" s="52">
        <f t="shared" si="4"/>
        <v>50</v>
      </c>
      <c r="U10" s="52">
        <f t="shared" si="5"/>
        <v>40</v>
      </c>
    </row>
    <row r="11" spans="1:21">
      <c r="A11" s="4"/>
      <c r="B11" s="4"/>
      <c r="C11" s="4"/>
      <c r="D11" s="4"/>
      <c r="E11" s="4"/>
      <c r="H11" s="8"/>
      <c r="I11" s="14" t="s">
        <v>22</v>
      </c>
      <c r="J11" s="8"/>
      <c r="K11" s="8" t="s">
        <v>18</v>
      </c>
      <c r="L11" s="8">
        <v>1000</v>
      </c>
      <c r="M11" s="31">
        <f t="shared" si="0"/>
        <v>1</v>
      </c>
      <c r="N11" s="16">
        <f t="shared" si="1"/>
        <v>1000</v>
      </c>
      <c r="O11" s="8">
        <v>0.5</v>
      </c>
      <c r="P11" s="20">
        <v>0.03</v>
      </c>
      <c r="Q11" s="20">
        <f t="shared" si="2"/>
        <v>30</v>
      </c>
      <c r="S11" s="53" t="str">
        <f t="shared" si="3"/>
        <v>天命天铠符石</v>
      </c>
      <c r="T11" s="53">
        <f t="shared" si="4"/>
        <v>1000</v>
      </c>
      <c r="U11" s="53">
        <f t="shared" si="5"/>
        <v>1</v>
      </c>
    </row>
    <row r="12" spans="8:21">
      <c r="H12" s="8"/>
      <c r="I12" s="69" t="s">
        <v>23</v>
      </c>
      <c r="J12" s="70"/>
      <c r="K12" s="70" t="s">
        <v>18</v>
      </c>
      <c r="L12" s="70">
        <v>5</v>
      </c>
      <c r="M12" s="31">
        <f t="shared" si="0"/>
        <v>800</v>
      </c>
      <c r="N12" s="16">
        <f t="shared" si="1"/>
        <v>4000</v>
      </c>
      <c r="O12" s="8">
        <v>2</v>
      </c>
      <c r="P12" s="20">
        <v>0.2</v>
      </c>
      <c r="Q12" s="20">
        <f t="shared" si="2"/>
        <v>1</v>
      </c>
      <c r="S12" s="52" t="str">
        <f t="shared" si="3"/>
        <v>稀有幻装兑换券</v>
      </c>
      <c r="T12" s="52">
        <f t="shared" si="4"/>
        <v>5</v>
      </c>
      <c r="U12" s="52">
        <f t="shared" si="5"/>
        <v>800</v>
      </c>
    </row>
    <row r="13" spans="1:21">
      <c r="A13" s="7" t="s">
        <v>24</v>
      </c>
      <c r="B13" s="8" t="s">
        <v>25</v>
      </c>
      <c r="C13" s="8" t="s">
        <v>26</v>
      </c>
      <c r="D13" s="8"/>
      <c r="E13" s="8"/>
      <c r="F13" s="1"/>
      <c r="H13" s="8">
        <v>20123</v>
      </c>
      <c r="I13" s="69" t="s">
        <v>27</v>
      </c>
      <c r="J13" s="70"/>
      <c r="K13" s="70" t="s">
        <v>18</v>
      </c>
      <c r="L13" s="70">
        <v>2000</v>
      </c>
      <c r="M13" s="31">
        <f t="shared" si="0"/>
        <v>1</v>
      </c>
      <c r="N13" s="16">
        <f t="shared" si="1"/>
        <v>2000</v>
      </c>
      <c r="O13" s="8">
        <v>1</v>
      </c>
      <c r="P13" s="20">
        <v>0.1</v>
      </c>
      <c r="Q13" s="20">
        <f t="shared" si="2"/>
        <v>200</v>
      </c>
      <c r="S13" s="53" t="str">
        <f t="shared" si="3"/>
        <v>家族徽章</v>
      </c>
      <c r="T13" s="53">
        <f t="shared" si="4"/>
        <v>2000</v>
      </c>
      <c r="U13" s="53">
        <f t="shared" si="5"/>
        <v>1</v>
      </c>
    </row>
    <row r="14" spans="1:21">
      <c r="A14" s="7"/>
      <c r="B14" s="14" t="s">
        <v>28</v>
      </c>
      <c r="C14" s="8"/>
      <c r="D14" s="8"/>
      <c r="E14" s="8"/>
      <c r="I14" s="69" t="s">
        <v>29</v>
      </c>
      <c r="J14" s="70"/>
      <c r="K14" s="70" t="s">
        <v>15</v>
      </c>
      <c r="L14" s="70">
        <v>4000</v>
      </c>
      <c r="M14" s="31">
        <f t="shared" si="0"/>
        <v>1</v>
      </c>
      <c r="N14" s="16">
        <f t="shared" si="1"/>
        <v>4000</v>
      </c>
      <c r="O14" s="8">
        <v>2</v>
      </c>
      <c r="P14" s="20">
        <v>0.33</v>
      </c>
      <c r="Q14" s="20">
        <f t="shared" si="2"/>
        <v>1320</v>
      </c>
      <c r="S14" s="52" t="str">
        <f t="shared" si="3"/>
        <v>铜质徽记</v>
      </c>
      <c r="T14" s="52">
        <f t="shared" si="4"/>
        <v>4000</v>
      </c>
      <c r="U14" s="52">
        <f t="shared" si="5"/>
        <v>1</v>
      </c>
    </row>
    <row r="15" spans="8:21">
      <c r="H15" s="8"/>
      <c r="I15" s="14" t="s">
        <v>30</v>
      </c>
      <c r="J15" s="8">
        <v>10057</v>
      </c>
      <c r="K15" s="27" t="s">
        <v>18</v>
      </c>
      <c r="L15" s="27">
        <v>1</v>
      </c>
      <c r="M15" s="31">
        <f t="shared" si="0"/>
        <v>1000</v>
      </c>
      <c r="N15" s="16">
        <f t="shared" si="1"/>
        <v>1000</v>
      </c>
      <c r="O15" s="8">
        <v>0.5</v>
      </c>
      <c r="P15" s="20">
        <v>300</v>
      </c>
      <c r="Q15" s="20">
        <f t="shared" si="2"/>
        <v>300</v>
      </c>
      <c r="S15" s="53" t="str">
        <f t="shared" si="3"/>
        <v>12武器强化卷</v>
      </c>
      <c r="T15" s="53">
        <f t="shared" si="4"/>
        <v>1</v>
      </c>
      <c r="U15" s="53">
        <f t="shared" si="5"/>
        <v>1000</v>
      </c>
    </row>
    <row r="16" spans="8:21">
      <c r="H16" s="8"/>
      <c r="I16" s="14" t="s">
        <v>31</v>
      </c>
      <c r="J16" s="27">
        <v>10064</v>
      </c>
      <c r="K16" s="27" t="s">
        <v>18</v>
      </c>
      <c r="L16" s="27">
        <v>5</v>
      </c>
      <c r="M16" s="31">
        <f t="shared" si="0"/>
        <v>200</v>
      </c>
      <c r="N16" s="16">
        <f t="shared" si="1"/>
        <v>1000</v>
      </c>
      <c r="O16" s="8">
        <v>0.5</v>
      </c>
      <c r="P16" s="20">
        <v>100</v>
      </c>
      <c r="Q16" s="20">
        <f t="shared" si="2"/>
        <v>500</v>
      </c>
      <c r="S16" s="52" t="str">
        <f t="shared" si="3"/>
        <v>10防具强化卷</v>
      </c>
      <c r="T16" s="52">
        <f t="shared" si="4"/>
        <v>5</v>
      </c>
      <c r="U16" s="52">
        <f t="shared" si="5"/>
        <v>200</v>
      </c>
    </row>
    <row r="17" spans="1:21">
      <c r="A17" s="4" t="s">
        <v>32</v>
      </c>
      <c r="B17" s="1"/>
      <c r="H17" s="8"/>
      <c r="I17" s="14" t="s">
        <v>33</v>
      </c>
      <c r="J17">
        <v>10956</v>
      </c>
      <c r="K17" s="27" t="s">
        <v>18</v>
      </c>
      <c r="L17" s="27">
        <v>3</v>
      </c>
      <c r="M17" s="31">
        <f t="shared" si="0"/>
        <v>500</v>
      </c>
      <c r="N17" s="16">
        <f t="shared" si="1"/>
        <v>1500</v>
      </c>
      <c r="O17" s="8">
        <v>0.75</v>
      </c>
      <c r="P17" s="20">
        <v>188</v>
      </c>
      <c r="Q17" s="20">
        <f t="shared" si="2"/>
        <v>564</v>
      </c>
      <c r="S17" s="53" t="str">
        <f t="shared" si="3"/>
        <v>11首饰强化卷</v>
      </c>
      <c r="T17" s="53">
        <f t="shared" si="4"/>
        <v>3</v>
      </c>
      <c r="U17" s="53">
        <f t="shared" si="5"/>
        <v>500</v>
      </c>
    </row>
    <row r="18" spans="2:21">
      <c r="B18" s="1"/>
      <c r="H18" s="8"/>
      <c r="I18" s="1" t="s">
        <v>35</v>
      </c>
      <c r="J18">
        <v>10956</v>
      </c>
      <c r="K18" s="27" t="s">
        <v>18</v>
      </c>
      <c r="L18" s="27">
        <v>1</v>
      </c>
      <c r="M18" s="31">
        <f t="shared" si="0"/>
        <v>1500</v>
      </c>
      <c r="N18" s="16">
        <f t="shared" si="1"/>
        <v>1500</v>
      </c>
      <c r="O18" s="8">
        <v>0.75</v>
      </c>
      <c r="P18" s="20">
        <v>188</v>
      </c>
      <c r="Q18" s="20">
        <f t="shared" si="2"/>
        <v>188</v>
      </c>
      <c r="S18" s="52" t="str">
        <f t="shared" si="3"/>
        <v>黄巾之乱熔炼武器自选包</v>
      </c>
      <c r="T18" s="52">
        <f t="shared" si="4"/>
        <v>1</v>
      </c>
      <c r="U18" s="52">
        <f t="shared" si="5"/>
        <v>1500</v>
      </c>
    </row>
    <row r="19" spans="2:21">
      <c r="B19" s="1"/>
      <c r="H19" s="8"/>
      <c r="I19" s="1" t="s">
        <v>36</v>
      </c>
      <c r="J19">
        <v>10956</v>
      </c>
      <c r="K19" s="27" t="s">
        <v>18</v>
      </c>
      <c r="L19" s="27">
        <v>5</v>
      </c>
      <c r="M19" s="31">
        <f t="shared" si="0"/>
        <v>300</v>
      </c>
      <c r="N19" s="16">
        <f t="shared" si="1"/>
        <v>1500</v>
      </c>
      <c r="O19" s="8">
        <v>0.75</v>
      </c>
      <c r="P19" s="20">
        <v>188</v>
      </c>
      <c r="Q19" s="20">
        <f t="shared" si="2"/>
        <v>940</v>
      </c>
      <c r="S19" s="53" t="str">
        <f t="shared" si="3"/>
        <v>黄巾之乱熔炼防具包</v>
      </c>
      <c r="T19" s="53">
        <f t="shared" si="4"/>
        <v>5</v>
      </c>
      <c r="U19" s="53">
        <f t="shared" si="5"/>
        <v>300</v>
      </c>
    </row>
    <row r="20" spans="2:21">
      <c r="B20" s="1"/>
      <c r="H20" s="8"/>
      <c r="I20" s="1" t="s">
        <v>37</v>
      </c>
      <c r="J20">
        <v>10956</v>
      </c>
      <c r="K20" s="27" t="s">
        <v>18</v>
      </c>
      <c r="L20" s="27">
        <v>3</v>
      </c>
      <c r="M20" s="31">
        <f t="shared" si="0"/>
        <v>500</v>
      </c>
      <c r="N20" s="16">
        <f t="shared" si="1"/>
        <v>1500</v>
      </c>
      <c r="O20" s="8">
        <v>0.75</v>
      </c>
      <c r="P20" s="20">
        <v>188</v>
      </c>
      <c r="Q20" s="20">
        <f t="shared" si="2"/>
        <v>564</v>
      </c>
      <c r="S20" s="52" t="str">
        <f t="shared" si="3"/>
        <v>黄巾之乱熔炼首饰包</v>
      </c>
      <c r="T20" s="52">
        <f t="shared" si="4"/>
        <v>3</v>
      </c>
      <c r="U20" s="52">
        <f t="shared" si="5"/>
        <v>500</v>
      </c>
    </row>
    <row r="21" spans="2:21">
      <c r="B21" s="57" t="s">
        <v>38</v>
      </c>
      <c r="H21" s="8"/>
      <c r="I21" s="14" t="s">
        <v>39</v>
      </c>
      <c r="J21" s="8">
        <v>11305</v>
      </c>
      <c r="K21" s="8" t="s">
        <v>18</v>
      </c>
      <c r="L21" s="8">
        <v>1</v>
      </c>
      <c r="M21" s="31">
        <f t="shared" si="0"/>
        <v>1000</v>
      </c>
      <c r="N21" s="16">
        <f t="shared" si="1"/>
        <v>1000</v>
      </c>
      <c r="O21" s="8">
        <v>0.5</v>
      </c>
      <c r="P21" s="20">
        <v>100</v>
      </c>
      <c r="Q21" s="20">
        <f t="shared" si="2"/>
        <v>100</v>
      </c>
      <c r="S21" s="53" t="str">
        <f t="shared" si="3"/>
        <v>1级神技自选礼包</v>
      </c>
      <c r="T21" s="53">
        <f t="shared" si="4"/>
        <v>1</v>
      </c>
      <c r="U21" s="53">
        <f t="shared" si="5"/>
        <v>1000</v>
      </c>
    </row>
    <row r="22" spans="2:21">
      <c r="B22" s="1"/>
      <c r="H22" s="8"/>
      <c r="I22" s="28" t="s">
        <v>40</v>
      </c>
      <c r="J22" s="27"/>
      <c r="K22" s="27" t="s">
        <v>18</v>
      </c>
      <c r="L22" s="8">
        <v>80</v>
      </c>
      <c r="M22" s="31">
        <f t="shared" si="0"/>
        <v>25</v>
      </c>
      <c r="N22" s="16">
        <f t="shared" si="1"/>
        <v>2000</v>
      </c>
      <c r="O22" s="8">
        <v>1</v>
      </c>
      <c r="P22" s="20">
        <v>0.05</v>
      </c>
      <c r="Q22" s="20">
        <f t="shared" si="2"/>
        <v>4</v>
      </c>
      <c r="S22" s="52" t="str">
        <f t="shared" si="3"/>
        <v>一元阵眼</v>
      </c>
      <c r="T22" s="52">
        <f t="shared" si="4"/>
        <v>80</v>
      </c>
      <c r="U22" s="52">
        <f t="shared" si="5"/>
        <v>25</v>
      </c>
    </row>
    <row r="23" spans="2:21">
      <c r="B23" s="1"/>
      <c r="H23" s="8"/>
      <c r="I23" s="28" t="s">
        <v>41</v>
      </c>
      <c r="J23" s="27"/>
      <c r="K23" s="27" t="s">
        <v>18</v>
      </c>
      <c r="L23" s="8">
        <v>40</v>
      </c>
      <c r="M23" s="31">
        <f t="shared" si="0"/>
        <v>50</v>
      </c>
      <c r="N23" s="16">
        <f t="shared" si="1"/>
        <v>2000</v>
      </c>
      <c r="O23" s="8">
        <v>1</v>
      </c>
      <c r="P23" s="20">
        <v>0.5</v>
      </c>
      <c r="Q23" s="20">
        <f t="shared" si="2"/>
        <v>20</v>
      </c>
      <c r="S23" s="53" t="str">
        <f t="shared" si="3"/>
        <v>二元阵眼</v>
      </c>
      <c r="T23" s="53">
        <f t="shared" si="4"/>
        <v>40</v>
      </c>
      <c r="U23" s="53">
        <f t="shared" si="5"/>
        <v>50</v>
      </c>
    </row>
    <row r="24" spans="2:21">
      <c r="B24" s="1"/>
      <c r="H24" s="8"/>
      <c r="I24" s="28" t="s">
        <v>42</v>
      </c>
      <c r="J24" s="27"/>
      <c r="K24" s="27" t="s">
        <v>18</v>
      </c>
      <c r="L24" s="8">
        <v>10</v>
      </c>
      <c r="M24" s="31">
        <f t="shared" si="0"/>
        <v>200</v>
      </c>
      <c r="N24" s="16">
        <f t="shared" si="1"/>
        <v>2000</v>
      </c>
      <c r="O24" s="8">
        <v>1</v>
      </c>
      <c r="P24" s="20">
        <v>1</v>
      </c>
      <c r="Q24" s="20">
        <f t="shared" si="2"/>
        <v>10</v>
      </c>
      <c r="S24" s="52" t="str">
        <f t="shared" si="3"/>
        <v>三元阵眼</v>
      </c>
      <c r="T24" s="52">
        <f t="shared" si="4"/>
        <v>10</v>
      </c>
      <c r="U24" s="52">
        <f t="shared" si="5"/>
        <v>200</v>
      </c>
    </row>
    <row r="25" spans="2:21">
      <c r="B25" s="1"/>
      <c r="H25" s="8"/>
      <c r="I25" s="28" t="s">
        <v>43</v>
      </c>
      <c r="J25" s="27"/>
      <c r="K25" s="28" t="s">
        <v>15</v>
      </c>
      <c r="L25" s="8">
        <v>1</v>
      </c>
      <c r="M25" s="31">
        <f t="shared" si="0"/>
        <v>2000</v>
      </c>
      <c r="N25" s="16">
        <f t="shared" si="1"/>
        <v>2000</v>
      </c>
      <c r="O25" s="8">
        <v>1</v>
      </c>
      <c r="P25" s="20">
        <v>500</v>
      </c>
      <c r="Q25" s="20">
        <f t="shared" si="2"/>
        <v>500</v>
      </c>
      <c r="S25" s="53" t="str">
        <f t="shared" si="3"/>
        <v>猛兽始契自选礼盒</v>
      </c>
      <c r="T25" s="53">
        <f t="shared" si="4"/>
        <v>1</v>
      </c>
      <c r="U25" s="53">
        <f t="shared" si="5"/>
        <v>2000</v>
      </c>
    </row>
    <row r="26" spans="2:21">
      <c r="B26" s="1"/>
      <c r="H26" s="8"/>
      <c r="I26" s="14" t="s">
        <v>52</v>
      </c>
      <c r="J26" s="27"/>
      <c r="K26" s="27" t="s">
        <v>18</v>
      </c>
      <c r="L26" s="8">
        <v>3000</v>
      </c>
      <c r="M26" s="8">
        <v>1000</v>
      </c>
      <c r="N26">
        <f>SUM(N7:N25)</f>
        <v>34000</v>
      </c>
      <c r="O26">
        <f>SUM(O7:O25)</f>
        <v>17</v>
      </c>
      <c r="P26">
        <v>0</v>
      </c>
      <c r="Q26" s="22">
        <f>SUM(Q7:Q24)</f>
        <v>4865</v>
      </c>
      <c r="S26" s="52" t="str">
        <f t="shared" si="3"/>
        <v>节日烟花</v>
      </c>
      <c r="T26" s="52">
        <f t="shared" si="4"/>
        <v>3000</v>
      </c>
      <c r="U26" s="52">
        <f t="shared" si="5"/>
        <v>1000</v>
      </c>
    </row>
    <row r="27" ht="25.5" spans="2:21">
      <c r="B27" s="58" t="s">
        <v>45</v>
      </c>
      <c r="C27" t="s">
        <v>46</v>
      </c>
      <c r="D27" t="s">
        <v>47</v>
      </c>
      <c r="I27" s="62"/>
      <c r="U27" s="55"/>
    </row>
    <row r="28" ht="25.5" spans="2:21">
      <c r="B28" s="58" t="s">
        <v>49</v>
      </c>
      <c r="C28" t="s">
        <v>50</v>
      </c>
      <c r="D28" s="59" t="s">
        <v>51</v>
      </c>
      <c r="U28" s="55"/>
    </row>
    <row r="29" ht="14.25" spans="2:9">
      <c r="B29" s="58" t="s">
        <v>53</v>
      </c>
      <c r="C29" t="s">
        <v>54</v>
      </c>
      <c r="D29" s="59" t="s">
        <v>55</v>
      </c>
      <c r="I29" s="1" t="s">
        <v>59</v>
      </c>
    </row>
    <row r="30" ht="14.25" spans="2:19">
      <c r="B30" s="58" t="s">
        <v>56</v>
      </c>
      <c r="C30" t="s">
        <v>57</v>
      </c>
      <c r="D30" s="59" t="s">
        <v>58</v>
      </c>
      <c r="I30" s="30" t="s">
        <v>63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4.25" spans="2:19">
      <c r="B31" s="58" t="s">
        <v>60</v>
      </c>
      <c r="C31" t="s">
        <v>61</v>
      </c>
      <c r="D31" s="60" t="s">
        <v>62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4.25" spans="2:19">
      <c r="B32" s="58" t="s">
        <v>64</v>
      </c>
      <c r="C32" t="s">
        <v>65</v>
      </c>
      <c r="D32" s="59" t="s">
        <v>66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2:19">
      <c r="B33" s="58" t="s">
        <v>67</v>
      </c>
      <c r="C33" s="1" t="s">
        <v>14</v>
      </c>
      <c r="D33" s="65">
        <v>45839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4.25" spans="2:19">
      <c r="B34" s="58" t="s">
        <v>68</v>
      </c>
      <c r="C34" t="s">
        <v>69</v>
      </c>
      <c r="D34" s="59" t="s">
        <v>70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4.25" spans="2:19">
      <c r="B35" s="58" t="s">
        <v>71</v>
      </c>
      <c r="C35" t="s">
        <v>72</v>
      </c>
      <c r="D35" s="59" t="s">
        <v>73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14.25" spans="2:19">
      <c r="B36" s="58" t="s">
        <v>74</v>
      </c>
      <c r="C36" t="s">
        <v>75</v>
      </c>
      <c r="D36" s="59" t="s">
        <v>76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14.25" spans="2:19">
      <c r="B37" s="58" t="s">
        <v>74</v>
      </c>
      <c r="C37" s="1" t="s">
        <v>77</v>
      </c>
      <c r="D37" s="59" t="s">
        <v>78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14.25" spans="2:19">
      <c r="B38" s="58" t="s">
        <v>79</v>
      </c>
      <c r="C38" t="s">
        <v>80</v>
      </c>
      <c r="D38" s="60" t="s">
        <v>81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4.25" spans="2:19">
      <c r="B39" s="58" t="s">
        <v>82</v>
      </c>
      <c r="C39" s="1" t="s">
        <v>83</v>
      </c>
      <c r="D39" s="59" t="s">
        <v>84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9:19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9:19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9:19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9:19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9:19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9:19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9:19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9:19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9:19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9:19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9:19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9:19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9:19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9:19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9:19"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9:19"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60" spans="10:10">
      <c r="J60">
        <v>49800</v>
      </c>
    </row>
    <row r="61" spans="9:11">
      <c r="I61">
        <f>J60-J61</f>
        <v>10000</v>
      </c>
      <c r="J61">
        <v>39800</v>
      </c>
      <c r="K61" s="3">
        <f>J61/J60</f>
        <v>0.799196787148594</v>
      </c>
    </row>
    <row r="62" spans="9:11">
      <c r="I62">
        <f>J60-J62</f>
        <v>15000</v>
      </c>
      <c r="J62">
        <v>34800</v>
      </c>
      <c r="K62" s="3">
        <f>J62/J60</f>
        <v>0.698795180722892</v>
      </c>
    </row>
    <row r="63" spans="9:11">
      <c r="I63">
        <f>J60-J63</f>
        <v>20000</v>
      </c>
      <c r="J63">
        <v>29800</v>
      </c>
      <c r="K63" s="3">
        <f>J63/J60</f>
        <v>0.598393574297189</v>
      </c>
    </row>
    <row r="73" spans="9:9">
      <c r="I73" s="14" t="s">
        <v>85</v>
      </c>
    </row>
    <row r="74" spans="9:9">
      <c r="I74" s="14" t="s">
        <v>86</v>
      </c>
    </row>
    <row r="75" spans="9:9">
      <c r="I75" s="14" t="s">
        <v>87</v>
      </c>
    </row>
    <row r="76" spans="9:9">
      <c r="I76" s="14" t="s">
        <v>88</v>
      </c>
    </row>
    <row r="77" spans="9:9">
      <c r="I77" s="1" t="s">
        <v>89</v>
      </c>
    </row>
  </sheetData>
  <sheetProtection formatCells="0" insertHyperlinks="0" autoFilter="0"/>
  <mergeCells count="1">
    <mergeCell ref="I30:S5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7"/>
  <sheetViews>
    <sheetView topLeftCell="B29" workbookViewId="0">
      <selection activeCell="I15" sqref="I15:Q17"/>
    </sheetView>
  </sheetViews>
  <sheetFormatPr defaultColWidth="9" defaultRowHeight="13.5"/>
  <cols>
    <col min="1" max="1" width="19.125" customWidth="1"/>
    <col min="2" max="2" width="12.5" customWidth="1"/>
    <col min="3" max="3" width="17.125" customWidth="1"/>
    <col min="4" max="4" width="13.375" customWidth="1"/>
    <col min="5" max="5" width="12.875" customWidth="1"/>
    <col min="7" max="7" width="12.875" customWidth="1"/>
    <col min="8" max="8" width="11.5" customWidth="1"/>
    <col min="9" max="9" width="27.625" customWidth="1"/>
    <col min="11" max="11" width="12.625"/>
    <col min="12" max="12" width="27.5" customWidth="1"/>
    <col min="13" max="15" width="12.875" customWidth="1"/>
    <col min="16" max="16" width="9.25"/>
    <col min="17" max="17" width="15.625" customWidth="1"/>
    <col min="19" max="19" width="27.5" customWidth="1"/>
    <col min="20" max="20" width="7.375" customWidth="1"/>
    <col min="21" max="21" width="11.5" customWidth="1"/>
  </cols>
  <sheetData>
    <row r="1" spans="1:10">
      <c r="A1" s="1"/>
      <c r="J1" s="16">
        <v>1</v>
      </c>
    </row>
    <row r="2" spans="1:5">
      <c r="A2" s="4"/>
      <c r="B2" s="4"/>
      <c r="C2" s="4"/>
      <c r="D2" s="4"/>
      <c r="E2" s="4"/>
    </row>
    <row r="3" spans="1:5">
      <c r="A3" s="4" t="s">
        <v>0</v>
      </c>
      <c r="B3" s="48"/>
      <c r="C3" s="4"/>
      <c r="D3" s="4"/>
      <c r="E3" s="4"/>
    </row>
    <row r="4" spans="1:17">
      <c r="A4" s="4"/>
      <c r="B4" s="5"/>
      <c r="C4" s="4"/>
      <c r="D4" s="4"/>
      <c r="E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4"/>
      <c r="B5" s="5"/>
      <c r="C5" s="6"/>
      <c r="D5" s="4"/>
      <c r="E5" s="4"/>
      <c r="H5" s="8" t="s">
        <v>1</v>
      </c>
      <c r="I5" s="25" t="s">
        <v>2</v>
      </c>
      <c r="J5" s="26"/>
      <c r="K5" s="26"/>
      <c r="L5" s="26"/>
      <c r="M5" s="26"/>
      <c r="N5" s="26"/>
      <c r="O5" s="32"/>
      <c r="P5" s="8"/>
      <c r="Q5" s="8"/>
    </row>
    <row r="6" spans="1:21">
      <c r="A6" s="4"/>
      <c r="B6" s="7"/>
      <c r="C6" s="8"/>
      <c r="D6" s="9"/>
      <c r="E6" s="4"/>
      <c r="H6" s="8"/>
      <c r="I6" s="8" t="s">
        <v>3</v>
      </c>
      <c r="J6" s="8" t="s">
        <v>4</v>
      </c>
      <c r="K6" s="8" t="s">
        <v>5</v>
      </c>
      <c r="L6" s="14" t="s">
        <v>6</v>
      </c>
      <c r="M6" s="8" t="s">
        <v>7</v>
      </c>
      <c r="N6" s="8" t="s">
        <v>8</v>
      </c>
      <c r="O6" s="8" t="s">
        <v>9</v>
      </c>
      <c r="P6" s="8" t="s">
        <v>10</v>
      </c>
      <c r="Q6" s="8" t="s">
        <v>11</v>
      </c>
      <c r="S6" s="49" t="s">
        <v>3</v>
      </c>
      <c r="T6" s="50" t="s">
        <v>12</v>
      </c>
      <c r="U6" s="54" t="s">
        <v>13</v>
      </c>
    </row>
    <row r="7" spans="8:21">
      <c r="H7" s="8"/>
      <c r="I7" s="67" t="s">
        <v>54</v>
      </c>
      <c r="J7" s="8"/>
      <c r="K7" s="8" t="s">
        <v>15</v>
      </c>
      <c r="L7" s="16">
        <v>1</v>
      </c>
      <c r="M7" s="31">
        <f t="shared" ref="M7:M12" si="0">N7/L7</f>
        <v>2000</v>
      </c>
      <c r="N7" s="16">
        <f t="shared" ref="N7:N12" si="1">O7*2000</f>
        <v>2000</v>
      </c>
      <c r="O7" s="8">
        <v>1</v>
      </c>
      <c r="P7" s="19">
        <v>10</v>
      </c>
      <c r="Q7" s="20">
        <f t="shared" ref="Q7:Q12" si="2">L7*P7</f>
        <v>10</v>
      </c>
      <c r="S7" s="53" t="str">
        <f t="shared" ref="S7:S26" si="3">I7</f>
        <v>三八・巾帼展蛇姿</v>
      </c>
      <c r="T7" s="53">
        <f t="shared" ref="T7:T26" si="4">L7</f>
        <v>1</v>
      </c>
      <c r="U7" s="53">
        <f t="shared" ref="U7:U26" si="5">M7</f>
        <v>2000</v>
      </c>
    </row>
    <row r="8" spans="1:21">
      <c r="A8" s="4" t="s">
        <v>16</v>
      </c>
      <c r="B8" s="4"/>
      <c r="C8" s="4"/>
      <c r="D8" s="4"/>
      <c r="E8" s="4"/>
      <c r="H8" s="8"/>
      <c r="I8" s="14" t="s">
        <v>17</v>
      </c>
      <c r="J8" s="8"/>
      <c r="K8" s="8" t="s">
        <v>18</v>
      </c>
      <c r="L8" s="8">
        <v>1000</v>
      </c>
      <c r="M8" s="31">
        <f t="shared" si="0"/>
        <v>1</v>
      </c>
      <c r="N8" s="16">
        <f t="shared" si="1"/>
        <v>1000</v>
      </c>
      <c r="O8" s="8">
        <v>0.5</v>
      </c>
      <c r="P8" s="20">
        <v>0.05</v>
      </c>
      <c r="Q8" s="20">
        <f t="shared" si="2"/>
        <v>50</v>
      </c>
      <c r="S8" s="52" t="str">
        <f t="shared" si="3"/>
        <v>天工精元x10</v>
      </c>
      <c r="T8" s="52">
        <f t="shared" si="4"/>
        <v>1000</v>
      </c>
      <c r="U8" s="52">
        <f t="shared" si="5"/>
        <v>1</v>
      </c>
    </row>
    <row r="9" spans="8:21">
      <c r="H9" s="8"/>
      <c r="I9" s="14" t="s">
        <v>19</v>
      </c>
      <c r="J9" s="8"/>
      <c r="K9" s="8" t="s">
        <v>18</v>
      </c>
      <c r="L9" s="8">
        <v>40</v>
      </c>
      <c r="M9" s="31">
        <f t="shared" si="0"/>
        <v>25</v>
      </c>
      <c r="N9" s="16">
        <f t="shared" si="1"/>
        <v>1000</v>
      </c>
      <c r="O9" s="8">
        <v>0.5</v>
      </c>
      <c r="P9" s="20">
        <v>0.6</v>
      </c>
      <c r="Q9" s="20">
        <f t="shared" si="2"/>
        <v>24</v>
      </c>
      <c r="S9" s="53" t="str">
        <f t="shared" si="3"/>
        <v>四神神石x10</v>
      </c>
      <c r="T9" s="53">
        <f t="shared" si="4"/>
        <v>40</v>
      </c>
      <c r="U9" s="53">
        <f t="shared" si="5"/>
        <v>25</v>
      </c>
    </row>
    <row r="10" spans="1:21">
      <c r="A10" s="4" t="s">
        <v>20</v>
      </c>
      <c r="B10" s="10"/>
      <c r="C10" s="4"/>
      <c r="D10" s="4"/>
      <c r="E10" s="4"/>
      <c r="H10" s="8"/>
      <c r="I10" s="14" t="s">
        <v>21</v>
      </c>
      <c r="J10" s="8"/>
      <c r="K10" s="8" t="s">
        <v>18</v>
      </c>
      <c r="L10" s="8">
        <v>50</v>
      </c>
      <c r="M10" s="31">
        <f t="shared" si="0"/>
        <v>40</v>
      </c>
      <c r="N10" s="16">
        <f t="shared" si="1"/>
        <v>2000</v>
      </c>
      <c r="O10" s="8">
        <v>1</v>
      </c>
      <c r="P10" s="20">
        <v>0.8</v>
      </c>
      <c r="Q10" s="20">
        <f t="shared" si="2"/>
        <v>40</v>
      </c>
      <c r="S10" s="52" t="str">
        <f t="shared" si="3"/>
        <v>复活币</v>
      </c>
      <c r="T10" s="52">
        <f t="shared" si="4"/>
        <v>50</v>
      </c>
      <c r="U10" s="52">
        <f t="shared" si="5"/>
        <v>40</v>
      </c>
    </row>
    <row r="11" spans="1:21">
      <c r="A11" s="4"/>
      <c r="B11" s="4"/>
      <c r="C11" s="4"/>
      <c r="D11" s="4"/>
      <c r="E11" s="4"/>
      <c r="H11" s="8"/>
      <c r="I11" s="14" t="s">
        <v>22</v>
      </c>
      <c r="J11" s="8"/>
      <c r="K11" s="8" t="s">
        <v>18</v>
      </c>
      <c r="L11" s="8">
        <v>1000</v>
      </c>
      <c r="M11" s="31">
        <f t="shared" si="0"/>
        <v>1</v>
      </c>
      <c r="N11" s="16">
        <f t="shared" si="1"/>
        <v>1000</v>
      </c>
      <c r="O11" s="8">
        <v>0.5</v>
      </c>
      <c r="P11" s="20">
        <v>0.03</v>
      </c>
      <c r="Q11" s="20">
        <f t="shared" si="2"/>
        <v>30</v>
      </c>
      <c r="S11" s="53" t="str">
        <f t="shared" si="3"/>
        <v>天命天铠符石</v>
      </c>
      <c r="T11" s="53">
        <f t="shared" si="4"/>
        <v>1000</v>
      </c>
      <c r="U11" s="53">
        <f t="shared" si="5"/>
        <v>1</v>
      </c>
    </row>
    <row r="12" spans="8:21">
      <c r="H12" s="8"/>
      <c r="I12" s="69" t="s">
        <v>23</v>
      </c>
      <c r="J12" s="70"/>
      <c r="K12" s="70" t="s">
        <v>18</v>
      </c>
      <c r="L12" s="70">
        <v>5</v>
      </c>
      <c r="M12" s="31">
        <f t="shared" si="0"/>
        <v>800</v>
      </c>
      <c r="N12" s="16">
        <f t="shared" si="1"/>
        <v>4000</v>
      </c>
      <c r="O12" s="8">
        <v>2</v>
      </c>
      <c r="P12" s="20">
        <v>0.2</v>
      </c>
      <c r="Q12" s="20">
        <f t="shared" si="2"/>
        <v>1</v>
      </c>
      <c r="S12" s="52" t="str">
        <f t="shared" si="3"/>
        <v>稀有幻装兑换券</v>
      </c>
      <c r="T12" s="52">
        <f t="shared" si="4"/>
        <v>5</v>
      </c>
      <c r="U12" s="52">
        <f t="shared" si="5"/>
        <v>800</v>
      </c>
    </row>
    <row r="13" spans="1:21">
      <c r="A13" s="7" t="s">
        <v>24</v>
      </c>
      <c r="B13" s="8" t="s">
        <v>25</v>
      </c>
      <c r="C13" s="8" t="s">
        <v>26</v>
      </c>
      <c r="D13" s="8"/>
      <c r="E13" s="8"/>
      <c r="F13" s="1"/>
      <c r="H13" s="8">
        <v>20123</v>
      </c>
      <c r="I13" s="69" t="s">
        <v>27</v>
      </c>
      <c r="J13" s="70"/>
      <c r="K13" s="70" t="s">
        <v>18</v>
      </c>
      <c r="L13" s="70">
        <v>2000</v>
      </c>
      <c r="M13" s="31">
        <f t="shared" ref="M13:M25" si="6">N13/L13</f>
        <v>1</v>
      </c>
      <c r="N13" s="16">
        <f t="shared" ref="N13:N25" si="7">O13*2000</f>
        <v>2000</v>
      </c>
      <c r="O13" s="8">
        <v>1</v>
      </c>
      <c r="P13" s="20">
        <v>0.1</v>
      </c>
      <c r="Q13" s="20">
        <f t="shared" ref="Q13:Q25" si="8">L13*P13</f>
        <v>200</v>
      </c>
      <c r="S13" s="53" t="str">
        <f t="shared" si="3"/>
        <v>家族徽章</v>
      </c>
      <c r="T13" s="53">
        <f t="shared" si="4"/>
        <v>2000</v>
      </c>
      <c r="U13" s="53">
        <f t="shared" si="5"/>
        <v>1</v>
      </c>
    </row>
    <row r="14" spans="1:21">
      <c r="A14" s="7"/>
      <c r="B14" s="14" t="s">
        <v>28</v>
      </c>
      <c r="C14" s="8"/>
      <c r="D14" s="8"/>
      <c r="E14" s="8"/>
      <c r="I14" s="69" t="s">
        <v>29</v>
      </c>
      <c r="J14" s="70"/>
      <c r="K14" s="70" t="s">
        <v>15</v>
      </c>
      <c r="L14" s="70">
        <v>4000</v>
      </c>
      <c r="M14" s="31">
        <f t="shared" si="6"/>
        <v>1</v>
      </c>
      <c r="N14" s="16">
        <f t="shared" si="7"/>
        <v>4000</v>
      </c>
      <c r="O14" s="8">
        <v>2</v>
      </c>
      <c r="P14" s="20">
        <v>0.33</v>
      </c>
      <c r="Q14" s="20">
        <f t="shared" si="8"/>
        <v>1320</v>
      </c>
      <c r="S14" s="52" t="str">
        <f t="shared" si="3"/>
        <v>铜质徽记</v>
      </c>
      <c r="T14" s="52">
        <f t="shared" si="4"/>
        <v>4000</v>
      </c>
      <c r="U14" s="52">
        <f t="shared" si="5"/>
        <v>1</v>
      </c>
    </row>
    <row r="15" spans="8:21">
      <c r="H15" s="8"/>
      <c r="I15" s="14" t="s">
        <v>30</v>
      </c>
      <c r="J15" s="8">
        <v>10057</v>
      </c>
      <c r="K15" s="27" t="s">
        <v>18</v>
      </c>
      <c r="L15" s="27">
        <v>1</v>
      </c>
      <c r="M15" s="31">
        <f t="shared" si="6"/>
        <v>1000</v>
      </c>
      <c r="N15" s="16">
        <f t="shared" si="7"/>
        <v>1000</v>
      </c>
      <c r="O15" s="8">
        <v>0.5</v>
      </c>
      <c r="P15" s="20">
        <v>300</v>
      </c>
      <c r="Q15" s="20">
        <f t="shared" si="8"/>
        <v>300</v>
      </c>
      <c r="S15" s="53" t="str">
        <f t="shared" si="3"/>
        <v>12武器强化卷</v>
      </c>
      <c r="T15" s="53">
        <f t="shared" si="4"/>
        <v>1</v>
      </c>
      <c r="U15" s="53">
        <f t="shared" si="5"/>
        <v>1000</v>
      </c>
    </row>
    <row r="16" spans="8:21">
      <c r="H16" s="8"/>
      <c r="I16" s="14" t="s">
        <v>31</v>
      </c>
      <c r="J16" s="27">
        <v>10064</v>
      </c>
      <c r="K16" s="27" t="s">
        <v>18</v>
      </c>
      <c r="L16" s="27">
        <v>5</v>
      </c>
      <c r="M16" s="31">
        <f t="shared" si="6"/>
        <v>200</v>
      </c>
      <c r="N16" s="16">
        <f t="shared" si="7"/>
        <v>1000</v>
      </c>
      <c r="O16" s="8">
        <v>0.5</v>
      </c>
      <c r="P16" s="20">
        <v>100</v>
      </c>
      <c r="Q16" s="20">
        <f t="shared" si="8"/>
        <v>500</v>
      </c>
      <c r="S16" s="52" t="str">
        <f t="shared" si="3"/>
        <v>10防具强化卷</v>
      </c>
      <c r="T16" s="52">
        <f t="shared" si="4"/>
        <v>5</v>
      </c>
      <c r="U16" s="52">
        <f t="shared" si="5"/>
        <v>200</v>
      </c>
    </row>
    <row r="17" spans="1:21">
      <c r="A17" s="4" t="s">
        <v>32</v>
      </c>
      <c r="B17" s="1"/>
      <c r="H17" s="8"/>
      <c r="I17" s="14" t="s">
        <v>33</v>
      </c>
      <c r="J17">
        <v>10956</v>
      </c>
      <c r="K17" s="27" t="s">
        <v>18</v>
      </c>
      <c r="L17" s="27">
        <v>3</v>
      </c>
      <c r="M17" s="31">
        <f t="shared" si="6"/>
        <v>500</v>
      </c>
      <c r="N17" s="16">
        <f t="shared" si="7"/>
        <v>1500</v>
      </c>
      <c r="O17" s="8">
        <v>0.75</v>
      </c>
      <c r="P17" s="20">
        <v>188</v>
      </c>
      <c r="Q17" s="20">
        <f t="shared" si="8"/>
        <v>564</v>
      </c>
      <c r="S17" s="53" t="str">
        <f t="shared" si="3"/>
        <v>11首饰强化卷</v>
      </c>
      <c r="T17" s="53">
        <f t="shared" si="4"/>
        <v>3</v>
      </c>
      <c r="U17" s="53">
        <f t="shared" si="5"/>
        <v>500</v>
      </c>
    </row>
    <row r="18" spans="2:21">
      <c r="B18" s="1"/>
      <c r="H18" s="8"/>
      <c r="I18" s="1" t="s">
        <v>35</v>
      </c>
      <c r="J18">
        <v>10956</v>
      </c>
      <c r="K18" s="27" t="s">
        <v>18</v>
      </c>
      <c r="L18" s="27">
        <v>1</v>
      </c>
      <c r="M18" s="31">
        <f t="shared" si="6"/>
        <v>1500</v>
      </c>
      <c r="N18" s="16">
        <f t="shared" si="7"/>
        <v>1500</v>
      </c>
      <c r="O18" s="8">
        <v>0.75</v>
      </c>
      <c r="P18" s="20">
        <v>188</v>
      </c>
      <c r="Q18" s="20">
        <f t="shared" si="8"/>
        <v>188</v>
      </c>
      <c r="S18" s="52" t="str">
        <f t="shared" si="3"/>
        <v>黄巾之乱熔炼武器自选包</v>
      </c>
      <c r="T18" s="52">
        <f t="shared" si="4"/>
        <v>1</v>
      </c>
      <c r="U18" s="52">
        <f t="shared" si="5"/>
        <v>1500</v>
      </c>
    </row>
    <row r="19" spans="2:21">
      <c r="B19" s="1"/>
      <c r="H19" s="8"/>
      <c r="I19" s="1" t="s">
        <v>36</v>
      </c>
      <c r="J19">
        <v>10956</v>
      </c>
      <c r="K19" s="27" t="s">
        <v>18</v>
      </c>
      <c r="L19" s="27">
        <v>5</v>
      </c>
      <c r="M19" s="31">
        <f t="shared" si="6"/>
        <v>300</v>
      </c>
      <c r="N19" s="16">
        <f t="shared" si="7"/>
        <v>1500</v>
      </c>
      <c r="O19" s="8">
        <v>0.75</v>
      </c>
      <c r="P19" s="20">
        <v>188</v>
      </c>
      <c r="Q19" s="20">
        <f t="shared" si="8"/>
        <v>940</v>
      </c>
      <c r="S19" s="53" t="str">
        <f t="shared" si="3"/>
        <v>黄巾之乱熔炼防具包</v>
      </c>
      <c r="T19" s="53">
        <f t="shared" si="4"/>
        <v>5</v>
      </c>
      <c r="U19" s="53">
        <f t="shared" si="5"/>
        <v>300</v>
      </c>
    </row>
    <row r="20" spans="2:21">
      <c r="B20" s="1"/>
      <c r="H20" s="8"/>
      <c r="I20" s="1" t="s">
        <v>37</v>
      </c>
      <c r="J20">
        <v>10956</v>
      </c>
      <c r="K20" s="27" t="s">
        <v>18</v>
      </c>
      <c r="L20" s="27">
        <v>3</v>
      </c>
      <c r="M20" s="31">
        <f t="shared" si="6"/>
        <v>500</v>
      </c>
      <c r="N20" s="16">
        <f t="shared" si="7"/>
        <v>1500</v>
      </c>
      <c r="O20" s="8">
        <v>0.75</v>
      </c>
      <c r="P20" s="20">
        <v>188</v>
      </c>
      <c r="Q20" s="20">
        <f t="shared" si="8"/>
        <v>564</v>
      </c>
      <c r="S20" s="52" t="str">
        <f t="shared" si="3"/>
        <v>黄巾之乱熔炼首饰包</v>
      </c>
      <c r="T20" s="52">
        <f t="shared" si="4"/>
        <v>3</v>
      </c>
      <c r="U20" s="52">
        <f t="shared" si="5"/>
        <v>500</v>
      </c>
    </row>
    <row r="21" spans="2:21">
      <c r="B21" s="57" t="s">
        <v>38</v>
      </c>
      <c r="H21" s="8"/>
      <c r="I21" s="14" t="s">
        <v>39</v>
      </c>
      <c r="J21" s="8">
        <v>11305</v>
      </c>
      <c r="K21" s="8" t="s">
        <v>18</v>
      </c>
      <c r="L21" s="8">
        <v>1</v>
      </c>
      <c r="M21" s="31">
        <f t="shared" si="6"/>
        <v>1000</v>
      </c>
      <c r="N21" s="16">
        <f t="shared" si="7"/>
        <v>1000</v>
      </c>
      <c r="O21" s="8">
        <v>0.5</v>
      </c>
      <c r="P21" s="20">
        <v>100</v>
      </c>
      <c r="Q21" s="20">
        <f t="shared" si="8"/>
        <v>100</v>
      </c>
      <c r="S21" s="53" t="str">
        <f t="shared" si="3"/>
        <v>1级神技自选礼包</v>
      </c>
      <c r="T21" s="53">
        <f t="shared" si="4"/>
        <v>1</v>
      </c>
      <c r="U21" s="53">
        <f t="shared" si="5"/>
        <v>1000</v>
      </c>
    </row>
    <row r="22" spans="2:21">
      <c r="B22" s="1"/>
      <c r="H22" s="8"/>
      <c r="I22" s="28" t="s">
        <v>40</v>
      </c>
      <c r="J22" s="27"/>
      <c r="K22" s="27" t="s">
        <v>18</v>
      </c>
      <c r="L22" s="8">
        <v>80</v>
      </c>
      <c r="M22" s="31">
        <f t="shared" si="6"/>
        <v>25</v>
      </c>
      <c r="N22" s="16">
        <f t="shared" si="7"/>
        <v>2000</v>
      </c>
      <c r="O22" s="8">
        <v>1</v>
      </c>
      <c r="P22" s="20">
        <v>0.05</v>
      </c>
      <c r="Q22" s="20">
        <f t="shared" si="8"/>
        <v>4</v>
      </c>
      <c r="S22" s="52" t="str">
        <f t="shared" si="3"/>
        <v>一元阵眼</v>
      </c>
      <c r="T22" s="52">
        <f t="shared" si="4"/>
        <v>80</v>
      </c>
      <c r="U22" s="52">
        <f t="shared" si="5"/>
        <v>25</v>
      </c>
    </row>
    <row r="23" spans="2:21">
      <c r="B23" s="1"/>
      <c r="H23" s="8"/>
      <c r="I23" s="28" t="s">
        <v>41</v>
      </c>
      <c r="J23" s="27"/>
      <c r="K23" s="27" t="s">
        <v>18</v>
      </c>
      <c r="L23" s="8">
        <v>40</v>
      </c>
      <c r="M23" s="31">
        <f t="shared" si="6"/>
        <v>50</v>
      </c>
      <c r="N23" s="16">
        <f t="shared" si="7"/>
        <v>2000</v>
      </c>
      <c r="O23" s="8">
        <v>1</v>
      </c>
      <c r="P23" s="20">
        <v>0.5</v>
      </c>
      <c r="Q23" s="20">
        <f t="shared" si="8"/>
        <v>20</v>
      </c>
      <c r="S23" s="53" t="str">
        <f t="shared" si="3"/>
        <v>二元阵眼</v>
      </c>
      <c r="T23" s="53">
        <f t="shared" si="4"/>
        <v>40</v>
      </c>
      <c r="U23" s="53">
        <f t="shared" si="5"/>
        <v>50</v>
      </c>
    </row>
    <row r="24" spans="2:21">
      <c r="B24" s="1"/>
      <c r="H24" s="8"/>
      <c r="I24" s="28" t="s">
        <v>42</v>
      </c>
      <c r="J24" s="27"/>
      <c r="K24" s="27" t="s">
        <v>18</v>
      </c>
      <c r="L24" s="8">
        <v>10</v>
      </c>
      <c r="M24" s="31">
        <f t="shared" si="6"/>
        <v>200</v>
      </c>
      <c r="N24" s="16">
        <f t="shared" si="7"/>
        <v>2000</v>
      </c>
      <c r="O24" s="8">
        <v>1</v>
      </c>
      <c r="P24" s="20">
        <v>1</v>
      </c>
      <c r="Q24" s="20">
        <f t="shared" si="8"/>
        <v>10</v>
      </c>
      <c r="S24" s="52" t="str">
        <f t="shared" si="3"/>
        <v>三元阵眼</v>
      </c>
      <c r="T24" s="52">
        <f t="shared" si="4"/>
        <v>10</v>
      </c>
      <c r="U24" s="52">
        <f t="shared" si="5"/>
        <v>200</v>
      </c>
    </row>
    <row r="25" spans="2:21">
      <c r="B25" s="1"/>
      <c r="H25" s="8"/>
      <c r="I25" s="28" t="s">
        <v>43</v>
      </c>
      <c r="J25" s="27"/>
      <c r="K25" s="28" t="s">
        <v>15</v>
      </c>
      <c r="L25" s="8">
        <v>1</v>
      </c>
      <c r="M25" s="31">
        <f t="shared" si="6"/>
        <v>2000</v>
      </c>
      <c r="N25" s="16">
        <f t="shared" si="7"/>
        <v>2000</v>
      </c>
      <c r="O25" s="8">
        <v>1</v>
      </c>
      <c r="P25" s="20">
        <v>500</v>
      </c>
      <c r="Q25" s="20">
        <f t="shared" si="8"/>
        <v>500</v>
      </c>
      <c r="S25" s="53" t="str">
        <f t="shared" si="3"/>
        <v>猛兽始契自选礼盒</v>
      </c>
      <c r="T25" s="53">
        <f t="shared" si="4"/>
        <v>1</v>
      </c>
      <c r="U25" s="53">
        <f t="shared" si="5"/>
        <v>2000</v>
      </c>
    </row>
    <row r="26" spans="2:21">
      <c r="B26" s="1"/>
      <c r="H26" s="8"/>
      <c r="I26" s="14" t="s">
        <v>52</v>
      </c>
      <c r="J26" s="27"/>
      <c r="K26" s="27" t="s">
        <v>18</v>
      </c>
      <c r="L26" s="8">
        <v>3000</v>
      </c>
      <c r="M26" s="8">
        <v>1000</v>
      </c>
      <c r="N26">
        <f>SUM(N7:N25)</f>
        <v>34000</v>
      </c>
      <c r="O26">
        <f>SUM(O7:O25)</f>
        <v>17</v>
      </c>
      <c r="P26">
        <v>0</v>
      </c>
      <c r="Q26" s="22">
        <f>SUM(Q7:Q24)</f>
        <v>4865</v>
      </c>
      <c r="S26" s="52" t="str">
        <f t="shared" si="3"/>
        <v>节日烟花</v>
      </c>
      <c r="T26" s="52">
        <f t="shared" si="4"/>
        <v>3000</v>
      </c>
      <c r="U26" s="52">
        <f t="shared" si="5"/>
        <v>1000</v>
      </c>
    </row>
    <row r="27" ht="25.5" spans="2:21">
      <c r="B27" s="58" t="s">
        <v>45</v>
      </c>
      <c r="C27" t="s">
        <v>46</v>
      </c>
      <c r="D27" t="s">
        <v>47</v>
      </c>
      <c r="I27" s="62"/>
      <c r="U27" s="55"/>
    </row>
    <row r="28" ht="25.5" spans="2:21">
      <c r="B28" s="58" t="s">
        <v>49</v>
      </c>
      <c r="C28" t="s">
        <v>50</v>
      </c>
      <c r="D28" s="59" t="s">
        <v>51</v>
      </c>
      <c r="U28" s="55"/>
    </row>
    <row r="29" ht="14.25" spans="2:9">
      <c r="B29" s="66" t="s">
        <v>53</v>
      </c>
      <c r="C29" s="67" t="s">
        <v>54</v>
      </c>
      <c r="D29" s="68" t="s">
        <v>55</v>
      </c>
      <c r="I29" s="1" t="s">
        <v>59</v>
      </c>
    </row>
    <row r="30" ht="14.25" spans="2:19">
      <c r="B30" s="58" t="s">
        <v>56</v>
      </c>
      <c r="C30" t="s">
        <v>57</v>
      </c>
      <c r="D30" s="59" t="s">
        <v>58</v>
      </c>
      <c r="I30" s="30" t="s">
        <v>90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4.25" spans="2:19">
      <c r="B31" s="58" t="s">
        <v>60</v>
      </c>
      <c r="C31" t="s">
        <v>61</v>
      </c>
      <c r="D31" s="60" t="s">
        <v>62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4.25" spans="2:19">
      <c r="B32" s="58" t="s">
        <v>64</v>
      </c>
      <c r="C32" t="s">
        <v>65</v>
      </c>
      <c r="D32" s="59" t="s">
        <v>66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2:19">
      <c r="B33" s="58" t="s">
        <v>67</v>
      </c>
      <c r="C33" s="1" t="s">
        <v>14</v>
      </c>
      <c r="D33" s="65">
        <v>45839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4.25" spans="2:19">
      <c r="B34" s="58" t="s">
        <v>68</v>
      </c>
      <c r="C34" t="s">
        <v>69</v>
      </c>
      <c r="D34" s="59" t="s">
        <v>70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4.25" spans="2:19">
      <c r="B35" s="58" t="s">
        <v>71</v>
      </c>
      <c r="C35" t="s">
        <v>72</v>
      </c>
      <c r="D35" s="59" t="s">
        <v>73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14.25" spans="2:19">
      <c r="B36" s="58" t="s">
        <v>74</v>
      </c>
      <c r="C36" t="s">
        <v>75</v>
      </c>
      <c r="D36" s="59" t="s">
        <v>76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14.25" spans="2:19">
      <c r="B37" s="58" t="s">
        <v>74</v>
      </c>
      <c r="C37" s="1" t="s">
        <v>77</v>
      </c>
      <c r="D37" s="59" t="s">
        <v>78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14.25" spans="2:19">
      <c r="B38" s="58" t="s">
        <v>79</v>
      </c>
      <c r="C38" t="s">
        <v>80</v>
      </c>
      <c r="D38" s="60" t="s">
        <v>81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4.25" spans="2:19">
      <c r="B39" s="58" t="s">
        <v>82</v>
      </c>
      <c r="C39" s="1" t="s">
        <v>83</v>
      </c>
      <c r="D39" s="59" t="s">
        <v>84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9:19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9:19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9:19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9:19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9:19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9:19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9:19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9:19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9:19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9:19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9:19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9:19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9:19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9:19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9:19"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9:19"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60" spans="10:10">
      <c r="J60">
        <v>49800</v>
      </c>
    </row>
    <row r="61" spans="9:11">
      <c r="I61">
        <f>J60-J61</f>
        <v>10000</v>
      </c>
      <c r="J61">
        <v>39800</v>
      </c>
      <c r="K61" s="3">
        <f>J61/J60</f>
        <v>0.799196787148594</v>
      </c>
    </row>
    <row r="62" spans="9:11">
      <c r="I62">
        <f>J60-J62</f>
        <v>15000</v>
      </c>
      <c r="J62">
        <v>34800</v>
      </c>
      <c r="K62" s="3">
        <f>J62/J60</f>
        <v>0.698795180722892</v>
      </c>
    </row>
    <row r="63" spans="9:11">
      <c r="I63">
        <f>J60-J63</f>
        <v>20000</v>
      </c>
      <c r="J63">
        <v>29800</v>
      </c>
      <c r="K63" s="3">
        <f>J63/J60</f>
        <v>0.598393574297189</v>
      </c>
    </row>
    <row r="73" spans="9:9">
      <c r="I73" s="14" t="s">
        <v>85</v>
      </c>
    </row>
    <row r="74" spans="9:9">
      <c r="I74" s="14" t="s">
        <v>86</v>
      </c>
    </row>
    <row r="75" spans="9:9">
      <c r="I75" s="14" t="s">
        <v>87</v>
      </c>
    </row>
    <row r="76" spans="9:9">
      <c r="I76" s="14" t="s">
        <v>88</v>
      </c>
    </row>
    <row r="77" spans="9:9">
      <c r="I77" s="1" t="s">
        <v>89</v>
      </c>
    </row>
  </sheetData>
  <sheetProtection formatCells="0" insertHyperlinks="0" autoFilter="0"/>
  <mergeCells count="1">
    <mergeCell ref="I30:S5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7"/>
  <sheetViews>
    <sheetView topLeftCell="S13" workbookViewId="0">
      <selection activeCell="H14" sqref="H14"/>
    </sheetView>
  </sheetViews>
  <sheetFormatPr defaultColWidth="9" defaultRowHeight="13.5"/>
  <cols>
    <col min="1" max="1" width="19.125" customWidth="1"/>
    <col min="2" max="2" width="12.5" customWidth="1"/>
    <col min="3" max="3" width="17.125" customWidth="1"/>
    <col min="4" max="4" width="13.375" customWidth="1"/>
    <col min="5" max="5" width="12.875" customWidth="1"/>
    <col min="7" max="7" width="12.875" customWidth="1"/>
    <col min="8" max="8" width="11.5" customWidth="1"/>
    <col min="9" max="9" width="27.625" customWidth="1"/>
    <col min="11" max="11" width="12.625"/>
    <col min="12" max="12" width="27.5" customWidth="1"/>
    <col min="13" max="15" width="12.875" customWidth="1"/>
    <col min="16" max="16" width="9.25"/>
    <col min="17" max="17" width="15.625" customWidth="1"/>
    <col min="19" max="19" width="27.5" customWidth="1"/>
    <col min="20" max="20" width="7.375" customWidth="1"/>
    <col min="21" max="21" width="11.5" customWidth="1"/>
  </cols>
  <sheetData>
    <row r="1" spans="1:10">
      <c r="A1" s="1"/>
      <c r="J1" s="16">
        <v>1</v>
      </c>
    </row>
    <row r="2" spans="1:5">
      <c r="A2" s="4"/>
      <c r="B2" s="4"/>
      <c r="C2" s="4"/>
      <c r="D2" s="4"/>
      <c r="E2" s="4"/>
    </row>
    <row r="3" spans="1:5">
      <c r="A3" s="4" t="s">
        <v>0</v>
      </c>
      <c r="B3" s="48"/>
      <c r="C3" s="4"/>
      <c r="D3" s="4"/>
      <c r="E3" s="4"/>
    </row>
    <row r="4" spans="1:17">
      <c r="A4" s="4"/>
      <c r="B4" s="5"/>
      <c r="C4" s="4"/>
      <c r="D4" s="4"/>
      <c r="E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4"/>
      <c r="B5" s="5"/>
      <c r="C5" s="6"/>
      <c r="D5" s="4"/>
      <c r="E5" s="4"/>
      <c r="H5" s="8" t="s">
        <v>1</v>
      </c>
      <c r="I5" s="25" t="s">
        <v>2</v>
      </c>
      <c r="J5" s="26"/>
      <c r="K5" s="26"/>
      <c r="L5" s="26"/>
      <c r="M5" s="26"/>
      <c r="N5" s="26"/>
      <c r="O5" s="32"/>
      <c r="P5" s="8"/>
      <c r="Q5" s="8"/>
    </row>
    <row r="6" spans="1:21">
      <c r="A6" s="4"/>
      <c r="B6" s="7"/>
      <c r="C6" s="8"/>
      <c r="D6" s="9"/>
      <c r="E6" s="4"/>
      <c r="H6" s="8"/>
      <c r="I6" s="8" t="s">
        <v>3</v>
      </c>
      <c r="J6" s="8" t="s">
        <v>4</v>
      </c>
      <c r="K6" s="8" t="s">
        <v>5</v>
      </c>
      <c r="L6" s="14" t="s">
        <v>6</v>
      </c>
      <c r="M6" s="8" t="s">
        <v>7</v>
      </c>
      <c r="N6" s="8" t="s">
        <v>8</v>
      </c>
      <c r="O6" s="8" t="s">
        <v>9</v>
      </c>
      <c r="P6" s="8" t="s">
        <v>10</v>
      </c>
      <c r="Q6" s="8" t="s">
        <v>11</v>
      </c>
      <c r="S6" s="49" t="s">
        <v>3</v>
      </c>
      <c r="T6" s="50" t="s">
        <v>12</v>
      </c>
      <c r="U6" s="54" t="s">
        <v>13</v>
      </c>
    </row>
    <row r="7" spans="8:21">
      <c r="H7" s="8"/>
      <c r="I7" s="61" t="s">
        <v>46</v>
      </c>
      <c r="J7" s="8"/>
      <c r="K7" s="8" t="s">
        <v>15</v>
      </c>
      <c r="L7" s="16">
        <v>1</v>
      </c>
      <c r="M7" s="31">
        <f t="shared" ref="M7:M25" si="0">N7/L7</f>
        <v>2000</v>
      </c>
      <c r="N7" s="16">
        <f t="shared" ref="N7:N25" si="1">O7*2000</f>
        <v>2000</v>
      </c>
      <c r="O7" s="8">
        <v>1</v>
      </c>
      <c r="P7" s="19">
        <v>10</v>
      </c>
      <c r="Q7" s="20">
        <f t="shared" ref="Q7:Q25" si="2">L7*P7</f>
        <v>10</v>
      </c>
      <c r="S7" s="51" t="str">
        <f t="shared" ref="S7:S26" si="3">I7</f>
        <v>春节・瑞蛇贺新春</v>
      </c>
      <c r="T7" s="51">
        <f t="shared" ref="T7:T26" si="4">L7</f>
        <v>1</v>
      </c>
      <c r="U7" s="51">
        <f t="shared" ref="U7:U26" si="5">M7</f>
        <v>2000</v>
      </c>
    </row>
    <row r="8" spans="1:21">
      <c r="A8" s="4" t="s">
        <v>16</v>
      </c>
      <c r="B8" s="4"/>
      <c r="C8" s="4"/>
      <c r="D8" s="4"/>
      <c r="E8" s="4"/>
      <c r="H8" s="8"/>
      <c r="I8" s="28" t="s">
        <v>91</v>
      </c>
      <c r="J8" s="8"/>
      <c r="K8" s="8" t="s">
        <v>18</v>
      </c>
      <c r="L8">
        <v>1</v>
      </c>
      <c r="M8" s="31">
        <f t="shared" si="0"/>
        <v>2000</v>
      </c>
      <c r="N8" s="16">
        <f t="shared" si="1"/>
        <v>2000</v>
      </c>
      <c r="O8" s="8">
        <v>1</v>
      </c>
      <c r="P8" s="19">
        <v>100</v>
      </c>
      <c r="Q8" s="20">
        <f t="shared" si="2"/>
        <v>100</v>
      </c>
      <c r="S8" s="52" t="str">
        <f t="shared" si="3"/>
        <v>天之轩辕·上清武器自选礼盒</v>
      </c>
      <c r="T8" s="52">
        <f t="shared" si="4"/>
        <v>1</v>
      </c>
      <c r="U8" s="52">
        <f t="shared" si="5"/>
        <v>2000</v>
      </c>
    </row>
    <row r="9" spans="8:21">
      <c r="H9" s="8"/>
      <c r="I9" s="14" t="s">
        <v>17</v>
      </c>
      <c r="J9" s="8"/>
      <c r="K9" s="8" t="s">
        <v>18</v>
      </c>
      <c r="L9" s="8">
        <v>1000</v>
      </c>
      <c r="M9" s="31">
        <f t="shared" si="0"/>
        <v>1</v>
      </c>
      <c r="N9" s="16">
        <f t="shared" si="1"/>
        <v>1000</v>
      </c>
      <c r="O9" s="8">
        <v>0.5</v>
      </c>
      <c r="P9" s="20">
        <v>0.05</v>
      </c>
      <c r="Q9" s="20">
        <f t="shared" si="2"/>
        <v>50</v>
      </c>
      <c r="S9" s="53" t="str">
        <f t="shared" si="3"/>
        <v>天工精元x10</v>
      </c>
      <c r="T9" s="53">
        <f t="shared" si="4"/>
        <v>1000</v>
      </c>
      <c r="U9" s="53">
        <f t="shared" si="5"/>
        <v>1</v>
      </c>
    </row>
    <row r="10" spans="1:21">
      <c r="A10" s="4" t="s">
        <v>20</v>
      </c>
      <c r="B10" s="10"/>
      <c r="C10" s="4"/>
      <c r="D10" s="4"/>
      <c r="E10" s="4"/>
      <c r="H10" s="8"/>
      <c r="I10" s="14" t="s">
        <v>19</v>
      </c>
      <c r="J10" s="8"/>
      <c r="K10" s="8" t="s">
        <v>18</v>
      </c>
      <c r="L10" s="8">
        <v>40</v>
      </c>
      <c r="M10" s="31">
        <f t="shared" si="0"/>
        <v>25</v>
      </c>
      <c r="N10" s="16">
        <f t="shared" si="1"/>
        <v>1000</v>
      </c>
      <c r="O10" s="8">
        <v>0.5</v>
      </c>
      <c r="P10" s="20">
        <v>0.6</v>
      </c>
      <c r="Q10" s="20">
        <f t="shared" si="2"/>
        <v>24</v>
      </c>
      <c r="S10" s="52" t="str">
        <f t="shared" si="3"/>
        <v>四神神石x10</v>
      </c>
      <c r="T10" s="52">
        <f t="shared" si="4"/>
        <v>40</v>
      </c>
      <c r="U10" s="52">
        <f t="shared" si="5"/>
        <v>25</v>
      </c>
    </row>
    <row r="11" spans="1:21">
      <c r="A11" s="4"/>
      <c r="B11" s="4"/>
      <c r="C11" s="4"/>
      <c r="D11" s="4"/>
      <c r="E11" s="4"/>
      <c r="H11" s="8"/>
      <c r="I11" s="14" t="s">
        <v>21</v>
      </c>
      <c r="J11" s="8"/>
      <c r="K11" s="8" t="s">
        <v>18</v>
      </c>
      <c r="L11" s="8">
        <v>50</v>
      </c>
      <c r="M11" s="31">
        <f t="shared" si="0"/>
        <v>40</v>
      </c>
      <c r="N11" s="16">
        <f t="shared" si="1"/>
        <v>2000</v>
      </c>
      <c r="O11" s="8">
        <v>1</v>
      </c>
      <c r="P11" s="20">
        <v>0.8</v>
      </c>
      <c r="Q11" s="20">
        <f t="shared" si="2"/>
        <v>40</v>
      </c>
      <c r="S11" s="53" t="str">
        <f t="shared" si="3"/>
        <v>复活币</v>
      </c>
      <c r="T11" s="53">
        <f t="shared" si="4"/>
        <v>50</v>
      </c>
      <c r="U11" s="53">
        <f t="shared" si="5"/>
        <v>40</v>
      </c>
    </row>
    <row r="12" spans="8:21">
      <c r="H12" s="8"/>
      <c r="I12" s="14" t="s">
        <v>22</v>
      </c>
      <c r="J12" s="8"/>
      <c r="K12" s="8" t="s">
        <v>18</v>
      </c>
      <c r="L12" s="8">
        <v>1000</v>
      </c>
      <c r="M12" s="31">
        <f t="shared" si="0"/>
        <v>1</v>
      </c>
      <c r="N12" s="16">
        <f t="shared" si="1"/>
        <v>1000</v>
      </c>
      <c r="O12" s="8">
        <v>0.5</v>
      </c>
      <c r="P12" s="20">
        <v>0.03</v>
      </c>
      <c r="Q12" s="20">
        <f t="shared" si="2"/>
        <v>30</v>
      </c>
      <c r="S12" s="52" t="str">
        <f t="shared" si="3"/>
        <v>天命天铠符石</v>
      </c>
      <c r="T12" s="52">
        <f t="shared" si="4"/>
        <v>1000</v>
      </c>
      <c r="U12" s="52">
        <f t="shared" si="5"/>
        <v>1</v>
      </c>
    </row>
    <row r="13" spans="1:21">
      <c r="A13" s="7" t="s">
        <v>24</v>
      </c>
      <c r="B13" s="8" t="s">
        <v>25</v>
      </c>
      <c r="C13" s="8" t="s">
        <v>26</v>
      </c>
      <c r="D13" s="8"/>
      <c r="E13" s="8"/>
      <c r="F13" s="1"/>
      <c r="H13" s="8">
        <v>20123</v>
      </c>
      <c r="I13" s="56" t="s">
        <v>23</v>
      </c>
      <c r="J13" s="8"/>
      <c r="K13" s="8" t="s">
        <v>18</v>
      </c>
      <c r="L13" s="8">
        <v>5</v>
      </c>
      <c r="M13" s="31">
        <f t="shared" si="0"/>
        <v>800</v>
      </c>
      <c r="N13" s="16">
        <f t="shared" si="1"/>
        <v>4000</v>
      </c>
      <c r="O13" s="8">
        <v>2</v>
      </c>
      <c r="P13" s="20">
        <v>0.2</v>
      </c>
      <c r="Q13" s="20">
        <f t="shared" si="2"/>
        <v>1</v>
      </c>
      <c r="S13" s="63" t="str">
        <f t="shared" si="3"/>
        <v>稀有幻装兑换券</v>
      </c>
      <c r="T13" s="53">
        <f t="shared" si="4"/>
        <v>5</v>
      </c>
      <c r="U13" s="53">
        <f t="shared" si="5"/>
        <v>800</v>
      </c>
    </row>
    <row r="14" spans="1:21">
      <c r="A14" s="7"/>
      <c r="B14" s="14" t="s">
        <v>28</v>
      </c>
      <c r="C14" s="8"/>
      <c r="D14" s="8"/>
      <c r="E14" s="8"/>
      <c r="I14" s="56" t="s">
        <v>27</v>
      </c>
      <c r="J14" s="29"/>
      <c r="K14" s="29" t="s">
        <v>18</v>
      </c>
      <c r="L14" s="29">
        <v>2000</v>
      </c>
      <c r="M14" s="31">
        <f t="shared" si="0"/>
        <v>1</v>
      </c>
      <c r="N14" s="16">
        <f t="shared" si="1"/>
        <v>2000</v>
      </c>
      <c r="O14" s="8">
        <v>1</v>
      </c>
      <c r="P14" s="20">
        <v>0.1</v>
      </c>
      <c r="Q14" s="20">
        <f t="shared" si="2"/>
        <v>200</v>
      </c>
      <c r="S14" s="64" t="str">
        <f t="shared" si="3"/>
        <v>家族徽章</v>
      </c>
      <c r="T14" s="52">
        <f t="shared" si="4"/>
        <v>2000</v>
      </c>
      <c r="U14" s="52">
        <f t="shared" si="5"/>
        <v>1</v>
      </c>
    </row>
    <row r="15" spans="8:21">
      <c r="H15" s="8"/>
      <c r="I15" s="56" t="s">
        <v>29</v>
      </c>
      <c r="J15" s="29"/>
      <c r="K15" s="29" t="s">
        <v>15</v>
      </c>
      <c r="L15" s="29">
        <v>4000</v>
      </c>
      <c r="M15" s="31">
        <f t="shared" si="0"/>
        <v>1</v>
      </c>
      <c r="N15" s="16">
        <f t="shared" si="1"/>
        <v>4000</v>
      </c>
      <c r="O15" s="8">
        <v>2</v>
      </c>
      <c r="P15" s="20">
        <v>0.33</v>
      </c>
      <c r="Q15" s="20">
        <f t="shared" si="2"/>
        <v>1320</v>
      </c>
      <c r="S15" s="63" t="str">
        <f t="shared" si="3"/>
        <v>铜质徽记</v>
      </c>
      <c r="T15" s="53">
        <f t="shared" si="4"/>
        <v>4000</v>
      </c>
      <c r="U15" s="53">
        <f t="shared" si="5"/>
        <v>1</v>
      </c>
    </row>
    <row r="16" spans="8:21">
      <c r="H16" s="8"/>
      <c r="I16" s="14" t="s">
        <v>30</v>
      </c>
      <c r="J16" s="8">
        <v>10057</v>
      </c>
      <c r="K16" s="27" t="s">
        <v>18</v>
      </c>
      <c r="L16" s="27">
        <v>1</v>
      </c>
      <c r="M16" s="31">
        <f t="shared" si="0"/>
        <v>1000</v>
      </c>
      <c r="N16" s="16">
        <f t="shared" si="1"/>
        <v>1000</v>
      </c>
      <c r="O16" s="8">
        <v>0.5</v>
      </c>
      <c r="P16" s="20">
        <v>300</v>
      </c>
      <c r="Q16" s="20">
        <f t="shared" si="2"/>
        <v>300</v>
      </c>
      <c r="S16" s="52" t="str">
        <f t="shared" si="3"/>
        <v>12武器强化卷</v>
      </c>
      <c r="T16" s="52">
        <f t="shared" si="4"/>
        <v>1</v>
      </c>
      <c r="U16" s="52">
        <f t="shared" si="5"/>
        <v>1000</v>
      </c>
    </row>
    <row r="17" spans="1:21">
      <c r="A17" s="4" t="s">
        <v>32</v>
      </c>
      <c r="B17" s="1"/>
      <c r="H17" s="8"/>
      <c r="I17" s="14" t="s">
        <v>92</v>
      </c>
      <c r="J17" s="27">
        <v>11114</v>
      </c>
      <c r="K17" s="27" t="s">
        <v>18</v>
      </c>
      <c r="L17" s="27">
        <v>1</v>
      </c>
      <c r="M17" s="31">
        <f t="shared" si="0"/>
        <v>1000</v>
      </c>
      <c r="N17" s="16">
        <f t="shared" si="1"/>
        <v>1000</v>
      </c>
      <c r="O17" s="8">
        <v>0.5</v>
      </c>
      <c r="P17" s="20">
        <v>10</v>
      </c>
      <c r="Q17" s="20">
        <f t="shared" si="2"/>
        <v>10</v>
      </c>
      <c r="S17" s="53" t="str">
        <f t="shared" si="3"/>
        <v>四神防具宝匣(整套)</v>
      </c>
      <c r="T17" s="53">
        <f t="shared" si="4"/>
        <v>1</v>
      </c>
      <c r="U17" s="53">
        <f t="shared" si="5"/>
        <v>1000</v>
      </c>
    </row>
    <row r="18" spans="2:21">
      <c r="B18" s="1"/>
      <c r="H18" s="8"/>
      <c r="I18" s="14" t="s">
        <v>31</v>
      </c>
      <c r="J18" s="27">
        <v>10064</v>
      </c>
      <c r="K18" s="27" t="s">
        <v>18</v>
      </c>
      <c r="L18" s="27">
        <v>5</v>
      </c>
      <c r="M18" s="31">
        <f t="shared" si="0"/>
        <v>200</v>
      </c>
      <c r="N18" s="16">
        <f t="shared" si="1"/>
        <v>1000</v>
      </c>
      <c r="O18" s="8">
        <v>0.5</v>
      </c>
      <c r="P18" s="20">
        <v>100</v>
      </c>
      <c r="Q18" s="20">
        <f t="shared" si="2"/>
        <v>500</v>
      </c>
      <c r="S18" s="52" t="str">
        <f t="shared" si="3"/>
        <v>10防具强化卷</v>
      </c>
      <c r="T18" s="52">
        <f t="shared" si="4"/>
        <v>5</v>
      </c>
      <c r="U18" s="52">
        <f t="shared" si="5"/>
        <v>200</v>
      </c>
    </row>
    <row r="19" spans="2:21">
      <c r="B19" s="1"/>
      <c r="H19" s="8"/>
      <c r="I19" s="14" t="s">
        <v>93</v>
      </c>
      <c r="J19">
        <v>11115</v>
      </c>
      <c r="K19" s="27" t="s">
        <v>18</v>
      </c>
      <c r="L19" s="27">
        <v>1</v>
      </c>
      <c r="M19" s="31">
        <f t="shared" si="0"/>
        <v>1000</v>
      </c>
      <c r="N19" s="16">
        <f t="shared" si="1"/>
        <v>1000</v>
      </c>
      <c r="O19" s="8">
        <v>0.5</v>
      </c>
      <c r="P19" s="20">
        <v>10</v>
      </c>
      <c r="Q19" s="20">
        <f t="shared" si="2"/>
        <v>10</v>
      </c>
      <c r="S19" s="53" t="str">
        <f t="shared" si="3"/>
        <v>四神首饰宝匣(整套)</v>
      </c>
      <c r="T19" s="53">
        <f t="shared" si="4"/>
        <v>1</v>
      </c>
      <c r="U19" s="53">
        <f t="shared" si="5"/>
        <v>1000</v>
      </c>
    </row>
    <row r="20" spans="2:21">
      <c r="B20" s="57" t="s">
        <v>94</v>
      </c>
      <c r="H20" s="8"/>
      <c r="I20" s="14" t="s">
        <v>33</v>
      </c>
      <c r="J20">
        <v>10956</v>
      </c>
      <c r="K20" s="27" t="s">
        <v>18</v>
      </c>
      <c r="L20" s="27">
        <v>3</v>
      </c>
      <c r="M20" s="31">
        <f t="shared" si="0"/>
        <v>500</v>
      </c>
      <c r="N20" s="16">
        <f t="shared" si="1"/>
        <v>1500</v>
      </c>
      <c r="O20" s="8">
        <v>0.75</v>
      </c>
      <c r="P20" s="20">
        <v>188</v>
      </c>
      <c r="Q20" s="20">
        <f t="shared" si="2"/>
        <v>564</v>
      </c>
      <c r="S20" s="52" t="str">
        <f t="shared" si="3"/>
        <v>11首饰强化卷</v>
      </c>
      <c r="T20" s="52">
        <f t="shared" si="4"/>
        <v>3</v>
      </c>
      <c r="U20" s="52">
        <f t="shared" si="5"/>
        <v>500</v>
      </c>
    </row>
    <row r="21" spans="2:21">
      <c r="B21" s="57" t="s">
        <v>38</v>
      </c>
      <c r="H21" s="8"/>
      <c r="I21" s="14" t="s">
        <v>39</v>
      </c>
      <c r="J21" s="8">
        <v>11305</v>
      </c>
      <c r="K21" s="8" t="s">
        <v>18</v>
      </c>
      <c r="L21" s="8">
        <v>1</v>
      </c>
      <c r="M21" s="31">
        <f t="shared" si="0"/>
        <v>1000</v>
      </c>
      <c r="N21" s="16">
        <f t="shared" si="1"/>
        <v>1000</v>
      </c>
      <c r="O21" s="8">
        <v>0.5</v>
      </c>
      <c r="P21" s="20">
        <v>100</v>
      </c>
      <c r="Q21" s="20">
        <f t="shared" si="2"/>
        <v>100</v>
      </c>
      <c r="S21" s="53" t="str">
        <f t="shared" si="3"/>
        <v>1级神技自选礼包</v>
      </c>
      <c r="T21" s="53">
        <f t="shared" si="4"/>
        <v>1</v>
      </c>
      <c r="U21" s="53">
        <f t="shared" si="5"/>
        <v>1000</v>
      </c>
    </row>
    <row r="22" spans="2:21">
      <c r="B22" s="1"/>
      <c r="H22" s="8"/>
      <c r="I22" s="28" t="s">
        <v>40</v>
      </c>
      <c r="J22" s="27"/>
      <c r="K22" s="27" t="s">
        <v>18</v>
      </c>
      <c r="L22" s="8">
        <v>80</v>
      </c>
      <c r="M22" s="31">
        <f t="shared" si="0"/>
        <v>25</v>
      </c>
      <c r="N22" s="16">
        <f t="shared" si="1"/>
        <v>2000</v>
      </c>
      <c r="O22" s="8">
        <v>1</v>
      </c>
      <c r="P22" s="20">
        <v>0.05</v>
      </c>
      <c r="Q22" s="20">
        <f t="shared" si="2"/>
        <v>4</v>
      </c>
      <c r="S22" s="52" t="str">
        <f t="shared" si="3"/>
        <v>一元阵眼</v>
      </c>
      <c r="T22" s="52">
        <f t="shared" si="4"/>
        <v>80</v>
      </c>
      <c r="U22" s="52">
        <f t="shared" si="5"/>
        <v>25</v>
      </c>
    </row>
    <row r="23" spans="2:21">
      <c r="B23" s="1"/>
      <c r="H23" s="8"/>
      <c r="I23" s="28" t="s">
        <v>41</v>
      </c>
      <c r="J23" s="27"/>
      <c r="K23" s="27" t="s">
        <v>18</v>
      </c>
      <c r="L23" s="8">
        <v>40</v>
      </c>
      <c r="M23" s="31">
        <f t="shared" si="0"/>
        <v>50</v>
      </c>
      <c r="N23" s="16">
        <f t="shared" si="1"/>
        <v>2000</v>
      </c>
      <c r="O23" s="8">
        <v>1</v>
      </c>
      <c r="P23" s="20">
        <v>0.5</v>
      </c>
      <c r="Q23" s="20">
        <f t="shared" si="2"/>
        <v>20</v>
      </c>
      <c r="S23" s="53" t="str">
        <f t="shared" si="3"/>
        <v>二元阵眼</v>
      </c>
      <c r="T23" s="53">
        <f t="shared" si="4"/>
        <v>40</v>
      </c>
      <c r="U23" s="53">
        <f t="shared" si="5"/>
        <v>50</v>
      </c>
    </row>
    <row r="24" spans="2:21">
      <c r="B24" s="1"/>
      <c r="H24" s="8"/>
      <c r="I24" s="28" t="s">
        <v>42</v>
      </c>
      <c r="J24" s="27"/>
      <c r="K24" s="27" t="s">
        <v>18</v>
      </c>
      <c r="L24" s="8">
        <v>10</v>
      </c>
      <c r="M24" s="31">
        <f t="shared" si="0"/>
        <v>200</v>
      </c>
      <c r="N24" s="16">
        <f t="shared" si="1"/>
        <v>2000</v>
      </c>
      <c r="O24" s="8">
        <v>1</v>
      </c>
      <c r="P24" s="20">
        <v>1</v>
      </c>
      <c r="Q24" s="20">
        <f t="shared" si="2"/>
        <v>10</v>
      </c>
      <c r="S24" s="52" t="str">
        <f t="shared" si="3"/>
        <v>三元阵眼</v>
      </c>
      <c r="T24" s="52">
        <f t="shared" si="4"/>
        <v>10</v>
      </c>
      <c r="U24" s="52">
        <f t="shared" si="5"/>
        <v>200</v>
      </c>
    </row>
    <row r="25" spans="2:21">
      <c r="B25" s="1"/>
      <c r="H25" s="8"/>
      <c r="I25" s="28" t="s">
        <v>43</v>
      </c>
      <c r="J25" s="27"/>
      <c r="K25" s="28" t="s">
        <v>15</v>
      </c>
      <c r="L25" s="8">
        <v>1</v>
      </c>
      <c r="M25" s="31">
        <f t="shared" si="0"/>
        <v>2000</v>
      </c>
      <c r="N25" s="16">
        <f t="shared" si="1"/>
        <v>2000</v>
      </c>
      <c r="O25" s="8">
        <v>1</v>
      </c>
      <c r="P25" s="20">
        <v>500</v>
      </c>
      <c r="Q25" s="20">
        <f t="shared" si="2"/>
        <v>500</v>
      </c>
      <c r="S25" s="53" t="str">
        <f t="shared" si="3"/>
        <v>猛兽始契自选礼盒</v>
      </c>
      <c r="T25" s="53">
        <f t="shared" si="4"/>
        <v>1</v>
      </c>
      <c r="U25" s="53">
        <f t="shared" si="5"/>
        <v>2000</v>
      </c>
    </row>
    <row r="26" spans="2:21">
      <c r="B26" s="1"/>
      <c r="H26" s="8"/>
      <c r="I26" s="14" t="s">
        <v>52</v>
      </c>
      <c r="J26" s="27"/>
      <c r="K26" s="27" t="s">
        <v>18</v>
      </c>
      <c r="L26" s="8">
        <v>3000</v>
      </c>
      <c r="M26" s="8">
        <v>1000</v>
      </c>
      <c r="N26">
        <f>SUM(N7:N25)</f>
        <v>33500</v>
      </c>
      <c r="O26">
        <f>SUM(O7:O25)</f>
        <v>16.75</v>
      </c>
      <c r="P26">
        <v>0</v>
      </c>
      <c r="Q26" s="22">
        <f>SUM(Q7:Q24)</f>
        <v>3293</v>
      </c>
      <c r="S26" s="52" t="str">
        <f t="shared" si="3"/>
        <v>节日烟花</v>
      </c>
      <c r="T26" s="52">
        <f t="shared" si="4"/>
        <v>3000</v>
      </c>
      <c r="U26" s="52">
        <f t="shared" si="5"/>
        <v>1000</v>
      </c>
    </row>
    <row r="27" ht="25.5" spans="2:21">
      <c r="B27" s="58" t="s">
        <v>45</v>
      </c>
      <c r="C27" t="s">
        <v>46</v>
      </c>
      <c r="D27" t="s">
        <v>47</v>
      </c>
      <c r="I27" s="62"/>
      <c r="U27" s="55"/>
    </row>
    <row r="28" ht="25.5" spans="2:21">
      <c r="B28" s="58" t="s">
        <v>49</v>
      </c>
      <c r="C28" t="s">
        <v>50</v>
      </c>
      <c r="D28" s="59" t="s">
        <v>51</v>
      </c>
      <c r="U28" s="55"/>
    </row>
    <row r="29" ht="14.25" spans="2:9">
      <c r="B29" s="58" t="s">
        <v>53</v>
      </c>
      <c r="C29" t="s">
        <v>54</v>
      </c>
      <c r="D29" s="60" t="s">
        <v>55</v>
      </c>
      <c r="I29" s="1" t="s">
        <v>59</v>
      </c>
    </row>
    <row r="30" ht="14.25" spans="2:19">
      <c r="B30" s="58" t="s">
        <v>56</v>
      </c>
      <c r="C30" t="s">
        <v>57</v>
      </c>
      <c r="D30" s="59" t="s">
        <v>58</v>
      </c>
      <c r="I30" s="30" t="s">
        <v>95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4.25" spans="2:19">
      <c r="B31" s="58" t="s">
        <v>60</v>
      </c>
      <c r="C31" t="s">
        <v>61</v>
      </c>
      <c r="D31" s="60" t="s">
        <v>62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4.25" spans="2:19">
      <c r="B32" s="58" t="s">
        <v>64</v>
      </c>
      <c r="C32" t="s">
        <v>65</v>
      </c>
      <c r="D32" s="59" t="s">
        <v>66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2:19">
      <c r="B33" s="58" t="s">
        <v>67</v>
      </c>
      <c r="C33" s="1" t="s">
        <v>14</v>
      </c>
      <c r="D33" s="65">
        <v>45839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4.25" spans="2:19">
      <c r="B34" s="58" t="s">
        <v>68</v>
      </c>
      <c r="C34" t="s">
        <v>69</v>
      </c>
      <c r="D34" s="59" t="s">
        <v>70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4.25" spans="2:19">
      <c r="B35" s="58" t="s">
        <v>71</v>
      </c>
      <c r="C35" t="s">
        <v>72</v>
      </c>
      <c r="D35" s="59" t="s">
        <v>73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14.25" spans="2:19">
      <c r="B36" s="58" t="s">
        <v>74</v>
      </c>
      <c r="C36" t="s">
        <v>75</v>
      </c>
      <c r="D36" s="59" t="s">
        <v>76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14.25" spans="2:19">
      <c r="B37" s="58" t="s">
        <v>74</v>
      </c>
      <c r="C37" s="1" t="s">
        <v>77</v>
      </c>
      <c r="D37" s="59" t="s">
        <v>78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14.25" spans="2:19">
      <c r="B38" s="58" t="s">
        <v>79</v>
      </c>
      <c r="C38" t="s">
        <v>80</v>
      </c>
      <c r="D38" s="60" t="s">
        <v>81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4.25" spans="2:19">
      <c r="B39" s="58" t="s">
        <v>82</v>
      </c>
      <c r="C39" s="1" t="s">
        <v>83</v>
      </c>
      <c r="D39" s="59" t="s">
        <v>84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9:19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9:19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9:19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9:19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9:19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9:19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9:19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9:19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9:19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9:19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9:19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9:19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9:19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9:19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9:19"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9:19"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60" spans="10:10">
      <c r="J60">
        <v>49800</v>
      </c>
    </row>
    <row r="61" spans="9:11">
      <c r="I61">
        <f>J60-J61</f>
        <v>10000</v>
      </c>
      <c r="J61">
        <v>39800</v>
      </c>
      <c r="K61" s="3">
        <f>J61/J60</f>
        <v>0.799196787148594</v>
      </c>
    </row>
    <row r="62" spans="9:11">
      <c r="I62">
        <f>J60-J62</f>
        <v>15000</v>
      </c>
      <c r="J62">
        <v>34800</v>
      </c>
      <c r="K62" s="3">
        <f>J62/J60</f>
        <v>0.698795180722892</v>
      </c>
    </row>
    <row r="63" spans="9:11">
      <c r="I63">
        <f>J60-J63</f>
        <v>20000</v>
      </c>
      <c r="J63">
        <v>29800</v>
      </c>
      <c r="K63" s="3">
        <f>J63/J60</f>
        <v>0.598393574297189</v>
      </c>
    </row>
    <row r="73" spans="9:9">
      <c r="I73" s="14" t="s">
        <v>85</v>
      </c>
    </row>
    <row r="74" spans="9:9">
      <c r="I74" s="14" t="s">
        <v>86</v>
      </c>
    </row>
    <row r="75" spans="9:9">
      <c r="I75" s="14" t="s">
        <v>87</v>
      </c>
    </row>
    <row r="76" spans="9:9">
      <c r="I76" s="14" t="s">
        <v>88</v>
      </c>
    </row>
    <row r="77" spans="9:9">
      <c r="I77" s="1" t="s">
        <v>89</v>
      </c>
    </row>
  </sheetData>
  <sheetProtection formatCells="0" insertHyperlinks="0" autoFilter="0"/>
  <mergeCells count="1">
    <mergeCell ref="I30:S5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7"/>
  <sheetViews>
    <sheetView topLeftCell="J62" workbookViewId="0">
      <selection activeCell="J62" sqref="J62:K63"/>
    </sheetView>
  </sheetViews>
  <sheetFormatPr defaultColWidth="9" defaultRowHeight="13.5"/>
  <cols>
    <col min="1" max="1" width="19.125" customWidth="1"/>
    <col min="2" max="2" width="12.5" customWidth="1"/>
    <col min="3" max="3" width="17.125" customWidth="1"/>
    <col min="5" max="5" width="12.875" customWidth="1"/>
    <col min="7" max="7" width="12.875" customWidth="1"/>
    <col min="8" max="8" width="11.5" customWidth="1"/>
    <col min="9" max="9" width="27.625" customWidth="1"/>
    <col min="11" max="11" width="12.625"/>
    <col min="12" max="12" width="27.5" customWidth="1"/>
    <col min="13" max="15" width="12.875" customWidth="1"/>
    <col min="16" max="16" width="9.25"/>
    <col min="17" max="17" width="15.625" customWidth="1"/>
    <col min="19" max="19" width="27.5" customWidth="1"/>
    <col min="20" max="20" width="7.375" customWidth="1"/>
    <col min="21" max="21" width="11.5" customWidth="1"/>
  </cols>
  <sheetData>
    <row r="1" spans="1:10">
      <c r="A1" s="1"/>
      <c r="J1" s="16">
        <v>1</v>
      </c>
    </row>
    <row r="2" spans="1:5">
      <c r="A2" s="4"/>
      <c r="B2" s="4"/>
      <c r="C2" s="4"/>
      <c r="D2" s="4"/>
      <c r="E2" s="4"/>
    </row>
    <row r="3" spans="1:5">
      <c r="A3" s="4" t="s">
        <v>0</v>
      </c>
      <c r="B3" s="48"/>
      <c r="C3" s="4"/>
      <c r="D3" s="4"/>
      <c r="E3" s="4"/>
    </row>
    <row r="4" spans="1:17">
      <c r="A4" s="4"/>
      <c r="B4" s="5"/>
      <c r="C4" s="4"/>
      <c r="D4" s="4"/>
      <c r="E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4"/>
      <c r="B5" s="5"/>
      <c r="C5" s="6"/>
      <c r="D5" s="4"/>
      <c r="E5" s="4"/>
      <c r="H5" s="8" t="s">
        <v>1</v>
      </c>
      <c r="I5" s="25" t="s">
        <v>2</v>
      </c>
      <c r="J5" s="26"/>
      <c r="K5" s="26"/>
      <c r="L5" s="26"/>
      <c r="M5" s="26"/>
      <c r="N5" s="26"/>
      <c r="O5" s="32"/>
      <c r="P5" s="8"/>
      <c r="Q5" s="8"/>
    </row>
    <row r="6" spans="1:21">
      <c r="A6" s="4"/>
      <c r="B6" s="7"/>
      <c r="C6" s="8"/>
      <c r="D6" s="9"/>
      <c r="E6" s="4"/>
      <c r="H6" s="8"/>
      <c r="I6" s="8" t="s">
        <v>3</v>
      </c>
      <c r="J6" s="8" t="s">
        <v>4</v>
      </c>
      <c r="K6" s="8" t="s">
        <v>5</v>
      </c>
      <c r="L6" s="14" t="s">
        <v>6</v>
      </c>
      <c r="M6" s="8" t="s">
        <v>7</v>
      </c>
      <c r="N6" s="8" t="s">
        <v>8</v>
      </c>
      <c r="O6" s="8" t="s">
        <v>9</v>
      </c>
      <c r="P6" s="8" t="s">
        <v>10</v>
      </c>
      <c r="Q6" s="8" t="s">
        <v>11</v>
      </c>
      <c r="S6" s="49" t="s">
        <v>3</v>
      </c>
      <c r="T6" s="50" t="s">
        <v>12</v>
      </c>
      <c r="U6" s="54" t="s">
        <v>13</v>
      </c>
    </row>
    <row r="7" spans="8:21">
      <c r="H7" s="8"/>
      <c r="I7" s="14" t="s">
        <v>85</v>
      </c>
      <c r="J7" s="8"/>
      <c r="K7" s="8" t="s">
        <v>15</v>
      </c>
      <c r="L7" s="16">
        <v>1</v>
      </c>
      <c r="M7" s="31">
        <f>N7/L7</f>
        <v>4000</v>
      </c>
      <c r="N7" s="16">
        <f>O7*2000</f>
        <v>4000</v>
      </c>
      <c r="O7" s="8">
        <v>2</v>
      </c>
      <c r="P7" s="19">
        <v>10</v>
      </c>
      <c r="Q7" s="20">
        <f>L7*P7</f>
        <v>10</v>
      </c>
      <c r="S7" s="51" t="str">
        <f>I7</f>
        <v>元旦·蛇启新岁称号</v>
      </c>
      <c r="T7" s="51">
        <f>L7</f>
        <v>1</v>
      </c>
      <c r="U7" s="51">
        <f>M7</f>
        <v>4000</v>
      </c>
    </row>
    <row r="8" spans="1:21">
      <c r="A8" s="4" t="s">
        <v>16</v>
      </c>
      <c r="B8" s="4"/>
      <c r="C8" s="4"/>
      <c r="D8" s="4"/>
      <c r="E8" s="4"/>
      <c r="H8" s="8"/>
      <c r="I8" s="56" t="s">
        <v>96</v>
      </c>
      <c r="J8" s="8"/>
      <c r="K8" s="8" t="s">
        <v>18</v>
      </c>
      <c r="L8">
        <v>1</v>
      </c>
      <c r="M8" s="31">
        <f>N8/L8</f>
        <v>2000</v>
      </c>
      <c r="N8" s="16">
        <f>O8*2000</f>
        <v>2000</v>
      </c>
      <c r="O8" s="8">
        <v>1</v>
      </c>
      <c r="P8" s="19">
        <v>100</v>
      </c>
      <c r="Q8" s="20">
        <f>L8*P8</f>
        <v>100</v>
      </c>
      <c r="S8" s="52" t="str">
        <f>I8</f>
        <v>天之轩辕·太清武器自选礼盒</v>
      </c>
      <c r="T8" s="52">
        <f>L8</f>
        <v>1</v>
      </c>
      <c r="U8" s="52">
        <f>M8</f>
        <v>2000</v>
      </c>
    </row>
    <row r="9" spans="8:21">
      <c r="H9" s="8"/>
      <c r="I9" s="14" t="s">
        <v>17</v>
      </c>
      <c r="J9" s="8"/>
      <c r="K9" s="8" t="s">
        <v>18</v>
      </c>
      <c r="L9" s="8">
        <v>1000</v>
      </c>
      <c r="M9" s="31">
        <f>N9/L9</f>
        <v>1</v>
      </c>
      <c r="N9" s="16">
        <f>O9*2000</f>
        <v>1000</v>
      </c>
      <c r="O9" s="8">
        <v>0.5</v>
      </c>
      <c r="P9" s="20">
        <v>0.05</v>
      </c>
      <c r="Q9" s="20">
        <f>L9*P9</f>
        <v>50</v>
      </c>
      <c r="S9" s="53" t="str">
        <f>I9</f>
        <v>天工精元x10</v>
      </c>
      <c r="T9" s="53">
        <f>L9</f>
        <v>1000</v>
      </c>
      <c r="U9" s="53">
        <f>M9</f>
        <v>1</v>
      </c>
    </row>
    <row r="10" spans="1:21">
      <c r="A10" s="4" t="s">
        <v>20</v>
      </c>
      <c r="B10" s="10"/>
      <c r="C10" s="4"/>
      <c r="D10" s="4"/>
      <c r="E10" s="4"/>
      <c r="H10" s="8"/>
      <c r="I10" s="14" t="s">
        <v>19</v>
      </c>
      <c r="J10" s="8"/>
      <c r="K10" s="8" t="s">
        <v>18</v>
      </c>
      <c r="L10" s="8">
        <v>40</v>
      </c>
      <c r="M10" s="31">
        <f>N10/L10</f>
        <v>25</v>
      </c>
      <c r="N10" s="16">
        <f>O10*2000</f>
        <v>1000</v>
      </c>
      <c r="O10" s="8">
        <v>0.5</v>
      </c>
      <c r="P10" s="20">
        <v>0.6</v>
      </c>
      <c r="Q10" s="20">
        <f>L10*P10</f>
        <v>24</v>
      </c>
      <c r="S10" s="52" t="str">
        <f>I10</f>
        <v>四神神石x10</v>
      </c>
      <c r="T10" s="52">
        <f>L10</f>
        <v>40</v>
      </c>
      <c r="U10" s="52">
        <f>M10</f>
        <v>25</v>
      </c>
    </row>
    <row r="11" spans="1:21">
      <c r="A11" s="4"/>
      <c r="B11" s="4"/>
      <c r="C11" s="4"/>
      <c r="D11" s="4"/>
      <c r="E11" s="4"/>
      <c r="H11" s="8"/>
      <c r="I11" s="14" t="s">
        <v>21</v>
      </c>
      <c r="J11" s="8"/>
      <c r="K11" s="8" t="s">
        <v>18</v>
      </c>
      <c r="L11" s="8">
        <v>50</v>
      </c>
      <c r="M11" s="31">
        <f>N11/L11</f>
        <v>40</v>
      </c>
      <c r="N11" s="16">
        <f>O11*2000</f>
        <v>2000</v>
      </c>
      <c r="O11" s="8">
        <v>1</v>
      </c>
      <c r="P11" s="20">
        <v>0.8</v>
      </c>
      <c r="Q11" s="20">
        <f>L11*P11</f>
        <v>40</v>
      </c>
      <c r="S11" s="53" t="str">
        <f>I11</f>
        <v>复活币</v>
      </c>
      <c r="T11" s="53">
        <f>L11</f>
        <v>50</v>
      </c>
      <c r="U11" s="53">
        <f>M11</f>
        <v>40</v>
      </c>
    </row>
    <row r="12" spans="8:21">
      <c r="H12" s="8"/>
      <c r="I12" s="14" t="s">
        <v>22</v>
      </c>
      <c r="J12" s="8"/>
      <c r="K12" s="8" t="s">
        <v>18</v>
      </c>
      <c r="L12" s="8">
        <v>1000</v>
      </c>
      <c r="M12" s="31">
        <f t="shared" ref="M12:M23" si="0">N12/L12</f>
        <v>1</v>
      </c>
      <c r="N12" s="16">
        <f t="shared" ref="N12:N23" si="1">O12*2000</f>
        <v>1000</v>
      </c>
      <c r="O12" s="8">
        <v>0.5</v>
      </c>
      <c r="P12" s="20">
        <v>0.03</v>
      </c>
      <c r="Q12" s="20">
        <f t="shared" ref="Q12:Q23" si="2">L12*P12</f>
        <v>30</v>
      </c>
      <c r="S12" s="52" t="str">
        <f t="shared" ref="S12:S26" si="3">I12</f>
        <v>天命天铠符石</v>
      </c>
      <c r="T12" s="52">
        <f t="shared" ref="T12:T26" si="4">L12</f>
        <v>1000</v>
      </c>
      <c r="U12" s="52">
        <f t="shared" ref="U12:U26" si="5">M12</f>
        <v>1</v>
      </c>
    </row>
    <row r="13" spans="1:21">
      <c r="A13" s="7" t="s">
        <v>24</v>
      </c>
      <c r="B13" s="8" t="s">
        <v>25</v>
      </c>
      <c r="C13" s="8" t="s">
        <v>26</v>
      </c>
      <c r="D13" s="8"/>
      <c r="E13" s="8"/>
      <c r="F13" s="1"/>
      <c r="H13" s="8"/>
      <c r="I13" s="14" t="s">
        <v>97</v>
      </c>
      <c r="J13" s="8"/>
      <c r="K13" s="8" t="s">
        <v>18</v>
      </c>
      <c r="L13" s="8">
        <v>200</v>
      </c>
      <c r="M13" s="31">
        <f t="shared" si="0"/>
        <v>5</v>
      </c>
      <c r="N13" s="16">
        <f t="shared" si="1"/>
        <v>1000</v>
      </c>
      <c r="O13" s="8">
        <v>0.5</v>
      </c>
      <c r="P13" s="20">
        <v>0.2</v>
      </c>
      <c r="Q13" s="20">
        <f t="shared" si="2"/>
        <v>40</v>
      </c>
      <c r="S13" s="53" t="str">
        <f t="shared" si="3"/>
        <v>启灵石碎片</v>
      </c>
      <c r="T13" s="53">
        <f t="shared" si="4"/>
        <v>200</v>
      </c>
      <c r="U13" s="53">
        <f t="shared" si="5"/>
        <v>5</v>
      </c>
    </row>
    <row r="14" spans="1:21">
      <c r="A14" s="7"/>
      <c r="B14" s="14" t="s">
        <v>28</v>
      </c>
      <c r="C14" s="8"/>
      <c r="D14" s="8"/>
      <c r="E14" s="8"/>
      <c r="H14" s="8"/>
      <c r="I14" s="14" t="s">
        <v>98</v>
      </c>
      <c r="J14" s="8"/>
      <c r="K14" s="8" t="s">
        <v>18</v>
      </c>
      <c r="L14" s="8">
        <v>200</v>
      </c>
      <c r="M14" s="31">
        <f t="shared" si="0"/>
        <v>5</v>
      </c>
      <c r="N14" s="16">
        <f t="shared" si="1"/>
        <v>1000</v>
      </c>
      <c r="O14" s="8">
        <v>0.5</v>
      </c>
      <c r="P14" s="20">
        <v>0.1</v>
      </c>
      <c r="Q14" s="20">
        <f t="shared" si="2"/>
        <v>20</v>
      </c>
      <c r="S14" s="52" t="str">
        <f t="shared" si="3"/>
        <v>唤灵石碎片</v>
      </c>
      <c r="T14" s="52">
        <f t="shared" si="4"/>
        <v>200</v>
      </c>
      <c r="U14" s="52">
        <f t="shared" si="5"/>
        <v>5</v>
      </c>
    </row>
    <row r="15" spans="8:21">
      <c r="H15" s="8"/>
      <c r="I15" s="14" t="s">
        <v>29</v>
      </c>
      <c r="J15" s="8"/>
      <c r="K15" s="8" t="s">
        <v>15</v>
      </c>
      <c r="L15" s="8">
        <v>1000</v>
      </c>
      <c r="M15" s="31">
        <f t="shared" si="0"/>
        <v>2</v>
      </c>
      <c r="N15" s="16">
        <f t="shared" si="1"/>
        <v>2000</v>
      </c>
      <c r="O15" s="8">
        <v>1</v>
      </c>
      <c r="P15" s="20">
        <v>0.33</v>
      </c>
      <c r="Q15" s="20">
        <f t="shared" si="2"/>
        <v>330</v>
      </c>
      <c r="S15" s="53" t="str">
        <f t="shared" si="3"/>
        <v>铜质徽记</v>
      </c>
      <c r="T15" s="53">
        <f t="shared" si="4"/>
        <v>1000</v>
      </c>
      <c r="U15" s="53">
        <f t="shared" si="5"/>
        <v>2</v>
      </c>
    </row>
    <row r="16" spans="8:21">
      <c r="H16" s="8"/>
      <c r="I16" s="14" t="s">
        <v>30</v>
      </c>
      <c r="J16" s="8">
        <v>10057</v>
      </c>
      <c r="K16" s="27" t="s">
        <v>18</v>
      </c>
      <c r="L16" s="27">
        <v>1</v>
      </c>
      <c r="M16" s="31">
        <f t="shared" si="0"/>
        <v>1000</v>
      </c>
      <c r="N16" s="16">
        <f t="shared" si="1"/>
        <v>1000</v>
      </c>
      <c r="O16" s="8">
        <v>0.5</v>
      </c>
      <c r="P16" s="20">
        <v>300</v>
      </c>
      <c r="Q16" s="20">
        <f t="shared" si="2"/>
        <v>300</v>
      </c>
      <c r="S16" s="52" t="str">
        <f t="shared" si="3"/>
        <v>12武器强化卷</v>
      </c>
      <c r="T16" s="52">
        <f t="shared" si="4"/>
        <v>1</v>
      </c>
      <c r="U16" s="52">
        <f t="shared" si="5"/>
        <v>1000</v>
      </c>
    </row>
    <row r="17" spans="1:21">
      <c r="A17" s="4" t="s">
        <v>32</v>
      </c>
      <c r="B17" s="1"/>
      <c r="H17" s="8"/>
      <c r="I17" s="14" t="s">
        <v>92</v>
      </c>
      <c r="J17" s="27">
        <v>11114</v>
      </c>
      <c r="K17" s="27" t="s">
        <v>18</v>
      </c>
      <c r="L17" s="27">
        <v>1</v>
      </c>
      <c r="M17" s="31">
        <f t="shared" si="0"/>
        <v>1000</v>
      </c>
      <c r="N17" s="16">
        <f t="shared" si="1"/>
        <v>1000</v>
      </c>
      <c r="O17" s="8">
        <v>0.5</v>
      </c>
      <c r="P17" s="20">
        <v>10</v>
      </c>
      <c r="Q17" s="20">
        <f t="shared" si="2"/>
        <v>10</v>
      </c>
      <c r="S17" s="53" t="str">
        <f t="shared" si="3"/>
        <v>四神防具宝匣(整套)</v>
      </c>
      <c r="T17" s="53">
        <f t="shared" si="4"/>
        <v>1</v>
      </c>
      <c r="U17" s="53">
        <f t="shared" si="5"/>
        <v>1000</v>
      </c>
    </row>
    <row r="18" spans="2:21">
      <c r="B18" s="1"/>
      <c r="H18" s="8"/>
      <c r="I18" s="14" t="s">
        <v>31</v>
      </c>
      <c r="J18" s="27">
        <v>10064</v>
      </c>
      <c r="K18" s="27" t="s">
        <v>18</v>
      </c>
      <c r="L18" s="27">
        <v>5</v>
      </c>
      <c r="M18" s="31">
        <f t="shared" si="0"/>
        <v>200</v>
      </c>
      <c r="N18" s="16">
        <f t="shared" si="1"/>
        <v>1000</v>
      </c>
      <c r="O18" s="8">
        <v>0.5</v>
      </c>
      <c r="P18" s="20">
        <v>100</v>
      </c>
      <c r="Q18" s="20">
        <f t="shared" si="2"/>
        <v>500</v>
      </c>
      <c r="S18" s="52" t="str">
        <f t="shared" si="3"/>
        <v>10防具强化卷</v>
      </c>
      <c r="T18" s="52">
        <f t="shared" si="4"/>
        <v>5</v>
      </c>
      <c r="U18" s="52">
        <f t="shared" si="5"/>
        <v>200</v>
      </c>
    </row>
    <row r="19" spans="2:21">
      <c r="B19" s="1"/>
      <c r="H19" s="8"/>
      <c r="I19" s="14" t="s">
        <v>93</v>
      </c>
      <c r="J19">
        <v>11115</v>
      </c>
      <c r="K19" s="27" t="s">
        <v>18</v>
      </c>
      <c r="L19" s="27">
        <v>1</v>
      </c>
      <c r="M19" s="31">
        <f t="shared" si="0"/>
        <v>1000</v>
      </c>
      <c r="N19" s="16">
        <f t="shared" si="1"/>
        <v>1000</v>
      </c>
      <c r="O19" s="8">
        <v>0.5</v>
      </c>
      <c r="P19" s="20">
        <v>10</v>
      </c>
      <c r="Q19" s="20">
        <f t="shared" si="2"/>
        <v>10</v>
      </c>
      <c r="S19" s="53" t="str">
        <f t="shared" si="3"/>
        <v>四神首饰宝匣(整套)</v>
      </c>
      <c r="T19" s="53">
        <f t="shared" si="4"/>
        <v>1</v>
      </c>
      <c r="U19" s="53">
        <f t="shared" si="5"/>
        <v>1000</v>
      </c>
    </row>
    <row r="20" spans="2:21">
      <c r="B20" s="1"/>
      <c r="H20" s="8"/>
      <c r="I20" s="14" t="s">
        <v>33</v>
      </c>
      <c r="J20">
        <v>10956</v>
      </c>
      <c r="K20" s="27" t="s">
        <v>18</v>
      </c>
      <c r="L20" s="27">
        <v>3</v>
      </c>
      <c r="M20" s="31">
        <f t="shared" si="0"/>
        <v>500</v>
      </c>
      <c r="N20" s="16">
        <f t="shared" si="1"/>
        <v>1500</v>
      </c>
      <c r="O20" s="8">
        <v>0.75</v>
      </c>
      <c r="P20" s="20">
        <v>188</v>
      </c>
      <c r="Q20" s="20">
        <f t="shared" si="2"/>
        <v>564</v>
      </c>
      <c r="S20" s="52" t="str">
        <f t="shared" si="3"/>
        <v>11首饰强化卷</v>
      </c>
      <c r="T20" s="52">
        <f t="shared" si="4"/>
        <v>3</v>
      </c>
      <c r="U20" s="52">
        <f t="shared" si="5"/>
        <v>500</v>
      </c>
    </row>
    <row r="21" spans="2:21">
      <c r="B21" s="1"/>
      <c r="H21" s="8"/>
      <c r="I21" s="14" t="s">
        <v>39</v>
      </c>
      <c r="J21" s="8">
        <v>11305</v>
      </c>
      <c r="K21" s="8" t="s">
        <v>18</v>
      </c>
      <c r="L21" s="8">
        <v>1</v>
      </c>
      <c r="M21" s="31">
        <f t="shared" si="0"/>
        <v>1000</v>
      </c>
      <c r="N21" s="16">
        <f t="shared" si="1"/>
        <v>1000</v>
      </c>
      <c r="O21" s="8">
        <v>0.5</v>
      </c>
      <c r="P21" s="20">
        <v>100</v>
      </c>
      <c r="Q21" s="20">
        <f t="shared" si="2"/>
        <v>100</v>
      </c>
      <c r="S21" s="53" t="str">
        <f t="shared" si="3"/>
        <v>1级神技自选礼包</v>
      </c>
      <c r="T21" s="53">
        <f t="shared" si="4"/>
        <v>1</v>
      </c>
      <c r="U21" s="53">
        <f t="shared" si="5"/>
        <v>1000</v>
      </c>
    </row>
    <row r="22" spans="2:21">
      <c r="B22" s="1"/>
      <c r="H22" s="8"/>
      <c r="I22" s="28" t="s">
        <v>40</v>
      </c>
      <c r="J22" s="29"/>
      <c r="K22" s="29" t="s">
        <v>18</v>
      </c>
      <c r="L22" s="8">
        <v>80</v>
      </c>
      <c r="M22" s="31">
        <f t="shared" ref="M22:M25" si="6">N22/L22</f>
        <v>25</v>
      </c>
      <c r="N22" s="16">
        <f t="shared" ref="N22:N25" si="7">O22*2000</f>
        <v>2000</v>
      </c>
      <c r="O22" s="8">
        <v>1</v>
      </c>
      <c r="P22" s="20">
        <v>0.05</v>
      </c>
      <c r="Q22" s="20">
        <f t="shared" ref="Q22:Q25" si="8">L22*P22</f>
        <v>4</v>
      </c>
      <c r="S22" s="52" t="str">
        <f t="shared" si="3"/>
        <v>一元阵眼</v>
      </c>
      <c r="T22" s="52">
        <f t="shared" si="4"/>
        <v>80</v>
      </c>
      <c r="U22" s="52">
        <f t="shared" si="5"/>
        <v>25</v>
      </c>
    </row>
    <row r="23" spans="2:21">
      <c r="B23" s="1"/>
      <c r="H23" s="8"/>
      <c r="I23" s="28" t="s">
        <v>41</v>
      </c>
      <c r="J23" s="29"/>
      <c r="K23" s="29" t="s">
        <v>18</v>
      </c>
      <c r="L23" s="8">
        <v>40</v>
      </c>
      <c r="M23" s="31">
        <f t="shared" si="6"/>
        <v>50</v>
      </c>
      <c r="N23" s="16">
        <f t="shared" si="7"/>
        <v>2000</v>
      </c>
      <c r="O23" s="8">
        <v>1</v>
      </c>
      <c r="P23" s="20">
        <v>0.5</v>
      </c>
      <c r="Q23" s="20">
        <f t="shared" si="8"/>
        <v>20</v>
      </c>
      <c r="S23" s="53" t="str">
        <f t="shared" si="3"/>
        <v>二元阵眼</v>
      </c>
      <c r="T23" s="53">
        <f t="shared" si="4"/>
        <v>40</v>
      </c>
      <c r="U23" s="53">
        <f t="shared" si="5"/>
        <v>50</v>
      </c>
    </row>
    <row r="24" spans="2:21">
      <c r="B24" s="1"/>
      <c r="H24" s="8"/>
      <c r="I24" s="28" t="s">
        <v>42</v>
      </c>
      <c r="J24" s="29"/>
      <c r="K24" s="29" t="s">
        <v>18</v>
      </c>
      <c r="L24" s="8">
        <v>10</v>
      </c>
      <c r="M24" s="31">
        <f t="shared" si="6"/>
        <v>200</v>
      </c>
      <c r="N24" s="16">
        <f t="shared" si="7"/>
        <v>2000</v>
      </c>
      <c r="O24" s="8">
        <v>1</v>
      </c>
      <c r="P24" s="20">
        <v>1</v>
      </c>
      <c r="Q24" s="20">
        <f t="shared" si="8"/>
        <v>10</v>
      </c>
      <c r="S24" s="52" t="str">
        <f t="shared" si="3"/>
        <v>三元阵眼</v>
      </c>
      <c r="T24" s="52">
        <f t="shared" si="4"/>
        <v>10</v>
      </c>
      <c r="U24" s="52">
        <f t="shared" si="5"/>
        <v>200</v>
      </c>
    </row>
    <row r="25" spans="2:21">
      <c r="B25" s="1"/>
      <c r="H25" s="8"/>
      <c r="I25" s="28" t="s">
        <v>43</v>
      </c>
      <c r="J25" s="29"/>
      <c r="K25" s="56" t="s">
        <v>15</v>
      </c>
      <c r="L25" s="8">
        <v>1</v>
      </c>
      <c r="M25" s="31">
        <f t="shared" si="6"/>
        <v>2000</v>
      </c>
      <c r="N25" s="16">
        <f t="shared" si="7"/>
        <v>2000</v>
      </c>
      <c r="O25" s="8">
        <v>1</v>
      </c>
      <c r="P25" s="20">
        <v>500</v>
      </c>
      <c r="Q25" s="20">
        <f t="shared" si="8"/>
        <v>500</v>
      </c>
      <c r="S25" s="53" t="str">
        <f t="shared" si="3"/>
        <v>猛兽始契自选礼盒</v>
      </c>
      <c r="T25" s="53">
        <f t="shared" si="4"/>
        <v>1</v>
      </c>
      <c r="U25" s="53">
        <f t="shared" si="5"/>
        <v>2000</v>
      </c>
    </row>
    <row r="26" spans="2:21">
      <c r="B26" s="1"/>
      <c r="H26" s="8"/>
      <c r="I26" s="14" t="s">
        <v>52</v>
      </c>
      <c r="J26" s="8"/>
      <c r="K26" s="8" t="s">
        <v>18</v>
      </c>
      <c r="L26" s="8">
        <v>3000</v>
      </c>
      <c r="M26" s="8">
        <v>1000</v>
      </c>
      <c r="N26">
        <f>SUM(N7:N25)</f>
        <v>29500</v>
      </c>
      <c r="O26">
        <f>SUM(O7:O25)</f>
        <v>14.75</v>
      </c>
      <c r="P26">
        <v>0</v>
      </c>
      <c r="Q26" s="22">
        <f>SUM(Q7:Q24)</f>
        <v>2162</v>
      </c>
      <c r="S26" s="52" t="str">
        <f t="shared" si="3"/>
        <v>节日烟花</v>
      </c>
      <c r="T26" s="52">
        <f t="shared" si="4"/>
        <v>3000</v>
      </c>
      <c r="U26" s="52">
        <f t="shared" si="5"/>
        <v>1000</v>
      </c>
    </row>
    <row r="27" ht="25.5" spans="2:21">
      <c r="B27" s="1"/>
      <c r="U27" s="55"/>
    </row>
    <row r="28" ht="25.5" spans="2:21">
      <c r="B28" s="1"/>
      <c r="U28" s="55"/>
    </row>
    <row r="29" spans="2:9">
      <c r="B29" s="1"/>
      <c r="I29" s="1" t="s">
        <v>59</v>
      </c>
    </row>
    <row r="30" spans="2:19">
      <c r="B30" s="1"/>
      <c r="I30" s="30" t="s">
        <v>99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9:19"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9:19"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9:19"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9:19"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9:19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9:19"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9:19"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9:19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9:19"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9:19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9:19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9:19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9:19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9:19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9:19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9:19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9:19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9:19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9:19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9:19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9:19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9:19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9:19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9:19"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9:19"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60" spans="10:10">
      <c r="J60">
        <v>49800</v>
      </c>
    </row>
    <row r="61" spans="9:11">
      <c r="I61">
        <f>J60-J61</f>
        <v>10000</v>
      </c>
      <c r="J61">
        <v>39800</v>
      </c>
      <c r="K61" s="3">
        <f>J61/J60</f>
        <v>0.799196787148594</v>
      </c>
    </row>
    <row r="62" spans="9:11">
      <c r="I62">
        <f>J60-J62</f>
        <v>15000</v>
      </c>
      <c r="J62">
        <v>34800</v>
      </c>
      <c r="K62" s="3">
        <f>J62/J60</f>
        <v>0.698795180722892</v>
      </c>
    </row>
    <row r="63" spans="9:11">
      <c r="I63">
        <f>J60-J63</f>
        <v>20000</v>
      </c>
      <c r="J63">
        <v>29800</v>
      </c>
      <c r="K63" s="3">
        <f>J63/J60</f>
        <v>0.598393574297189</v>
      </c>
    </row>
    <row r="73" spans="9:9">
      <c r="I73" s="14" t="s">
        <v>85</v>
      </c>
    </row>
    <row r="74" spans="9:9">
      <c r="I74" s="14" t="s">
        <v>86</v>
      </c>
    </row>
    <row r="75" spans="9:9">
      <c r="I75" s="14" t="s">
        <v>87</v>
      </c>
    </row>
    <row r="76" spans="9:9">
      <c r="I76" s="14" t="s">
        <v>88</v>
      </c>
    </row>
    <row r="77" spans="9:9">
      <c r="I77" s="1" t="s">
        <v>89</v>
      </c>
    </row>
  </sheetData>
  <sheetProtection formatCells="0" insertHyperlinks="0" autoFilter="0"/>
  <mergeCells count="1">
    <mergeCell ref="I30:S5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4"/>
  <sheetViews>
    <sheetView zoomScale="70" zoomScaleNormal="70" topLeftCell="J62" workbookViewId="0">
      <selection activeCell="J62" sqref="J62:K63"/>
    </sheetView>
  </sheetViews>
  <sheetFormatPr defaultColWidth="9" defaultRowHeight="13.5"/>
  <cols>
    <col min="1" max="1" width="19.125" customWidth="1"/>
    <col min="2" max="2" width="12.5" customWidth="1"/>
    <col min="3" max="3" width="17.125" customWidth="1"/>
    <col min="5" max="5" width="12.875" customWidth="1"/>
    <col min="7" max="7" width="12.875" customWidth="1"/>
    <col min="8" max="8" width="11.5" customWidth="1"/>
    <col min="9" max="9" width="27.625" customWidth="1"/>
    <col min="11" max="11" width="12.625"/>
    <col min="12" max="12" width="27.5" customWidth="1"/>
    <col min="13" max="15" width="12.875" customWidth="1"/>
    <col min="16" max="16" width="9.25"/>
    <col min="17" max="17" width="15.625" customWidth="1"/>
    <col min="19" max="19" width="27.5" customWidth="1"/>
    <col min="20" max="20" width="7.375" customWidth="1"/>
    <col min="21" max="21" width="11.5" customWidth="1"/>
  </cols>
  <sheetData>
    <row r="1" spans="1:10">
      <c r="A1" s="1"/>
      <c r="J1" s="16">
        <v>1</v>
      </c>
    </row>
    <row r="2" spans="1:5">
      <c r="A2" s="4"/>
      <c r="B2" s="4"/>
      <c r="C2" s="4"/>
      <c r="D2" s="4"/>
      <c r="E2" s="4"/>
    </row>
    <row r="3" spans="1:5">
      <c r="A3" s="4" t="s">
        <v>0</v>
      </c>
      <c r="B3" s="48"/>
      <c r="C3" s="4"/>
      <c r="D3" s="4"/>
      <c r="E3" s="4"/>
    </row>
    <row r="4" spans="1:17">
      <c r="A4" s="4"/>
      <c r="B4" s="5"/>
      <c r="C4" s="4"/>
      <c r="D4" s="4"/>
      <c r="E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4"/>
      <c r="B5" s="5"/>
      <c r="C5" s="6"/>
      <c r="D5" s="4"/>
      <c r="E5" s="4"/>
      <c r="H5" s="8" t="s">
        <v>1</v>
      </c>
      <c r="I5" s="25" t="s">
        <v>2</v>
      </c>
      <c r="J5" s="26"/>
      <c r="K5" s="26"/>
      <c r="L5" s="26"/>
      <c r="M5" s="26"/>
      <c r="N5" s="26"/>
      <c r="O5" s="32"/>
      <c r="P5" s="8"/>
      <c r="Q5" s="8"/>
    </row>
    <row r="6" spans="1:21">
      <c r="A6" s="4"/>
      <c r="B6" s="7"/>
      <c r="C6" s="8"/>
      <c r="D6" s="9"/>
      <c r="E6" s="4"/>
      <c r="H6" s="8"/>
      <c r="I6" s="8" t="s">
        <v>3</v>
      </c>
      <c r="J6" s="8" t="s">
        <v>4</v>
      </c>
      <c r="K6" s="8" t="s">
        <v>5</v>
      </c>
      <c r="L6" s="14" t="s">
        <v>6</v>
      </c>
      <c r="M6" s="8" t="s">
        <v>7</v>
      </c>
      <c r="N6" s="8" t="s">
        <v>8</v>
      </c>
      <c r="O6" s="8" t="s">
        <v>9</v>
      </c>
      <c r="P6" s="8" t="s">
        <v>10</v>
      </c>
      <c r="Q6" s="8" t="s">
        <v>11</v>
      </c>
      <c r="S6" s="49" t="s">
        <v>3</v>
      </c>
      <c r="T6" s="50" t="s">
        <v>12</v>
      </c>
      <c r="U6" s="54" t="s">
        <v>13</v>
      </c>
    </row>
    <row r="7" spans="8:21">
      <c r="H7" s="8"/>
      <c r="I7" s="14" t="s">
        <v>86</v>
      </c>
      <c r="J7" s="8"/>
      <c r="K7" s="8" t="s">
        <v>15</v>
      </c>
      <c r="L7" s="16">
        <v>1</v>
      </c>
      <c r="M7" s="31">
        <f t="shared" ref="M7:M26" si="0">N7/L7</f>
        <v>4000</v>
      </c>
      <c r="N7" s="16">
        <f t="shared" ref="N7:N26" si="1">O7*2000</f>
        <v>4000</v>
      </c>
      <c r="O7" s="8">
        <v>2</v>
      </c>
      <c r="P7" s="19">
        <v>10</v>
      </c>
      <c r="Q7" s="20">
        <f t="shared" ref="Q7:Q26" si="2">L7*P7</f>
        <v>10</v>
      </c>
      <c r="S7" s="51" t="str">
        <f t="shared" ref="S7:S27" si="3">I7</f>
        <v>周年·龙行十四载称号</v>
      </c>
      <c r="T7" s="51">
        <f t="shared" ref="T7:T27" si="4">L7</f>
        <v>1</v>
      </c>
      <c r="U7" s="51">
        <f t="shared" ref="U7:U27" si="5">M7</f>
        <v>4000</v>
      </c>
    </row>
    <row r="8" spans="1:21">
      <c r="A8" s="4" t="s">
        <v>16</v>
      </c>
      <c r="B8" s="4"/>
      <c r="C8" s="4"/>
      <c r="D8" s="4"/>
      <c r="E8" s="4"/>
      <c r="H8" s="8"/>
      <c r="I8" s="14" t="s">
        <v>91</v>
      </c>
      <c r="J8" s="8"/>
      <c r="K8" s="8" t="s">
        <v>18</v>
      </c>
      <c r="L8">
        <v>1</v>
      </c>
      <c r="M8" s="31">
        <f t="shared" si="0"/>
        <v>2000</v>
      </c>
      <c r="N8" s="16">
        <f t="shared" si="1"/>
        <v>2000</v>
      </c>
      <c r="O8" s="8">
        <v>1</v>
      </c>
      <c r="P8" s="19">
        <v>100</v>
      </c>
      <c r="Q8" s="20">
        <f t="shared" si="2"/>
        <v>100</v>
      </c>
      <c r="S8" s="52" t="str">
        <f t="shared" si="3"/>
        <v>天之轩辕·上清武器自选礼盒</v>
      </c>
      <c r="T8" s="52">
        <f t="shared" si="4"/>
        <v>1</v>
      </c>
      <c r="U8" s="52">
        <f t="shared" si="5"/>
        <v>2000</v>
      </c>
    </row>
    <row r="9" spans="8:21">
      <c r="H9" s="8"/>
      <c r="I9" s="14" t="s">
        <v>17</v>
      </c>
      <c r="J9" s="8"/>
      <c r="K9" s="8" t="s">
        <v>18</v>
      </c>
      <c r="L9" s="8">
        <v>1000</v>
      </c>
      <c r="M9" s="31">
        <f t="shared" si="0"/>
        <v>1</v>
      </c>
      <c r="N9" s="16">
        <f t="shared" si="1"/>
        <v>1000</v>
      </c>
      <c r="O9" s="8">
        <v>0.5</v>
      </c>
      <c r="P9" s="20">
        <v>0.05</v>
      </c>
      <c r="Q9" s="20">
        <f t="shared" si="2"/>
        <v>50</v>
      </c>
      <c r="S9" s="53" t="str">
        <f t="shared" si="3"/>
        <v>天工精元x10</v>
      </c>
      <c r="T9" s="53">
        <f t="shared" si="4"/>
        <v>1000</v>
      </c>
      <c r="U9" s="53">
        <f t="shared" si="5"/>
        <v>1</v>
      </c>
    </row>
    <row r="10" spans="1:21">
      <c r="A10" s="4" t="s">
        <v>20</v>
      </c>
      <c r="B10" s="10" t="s">
        <v>100</v>
      </c>
      <c r="C10" s="4"/>
      <c r="D10" s="4"/>
      <c r="E10" s="4"/>
      <c r="H10" s="8"/>
      <c r="I10" s="14" t="s">
        <v>19</v>
      </c>
      <c r="J10" s="8"/>
      <c r="K10" s="8" t="s">
        <v>18</v>
      </c>
      <c r="L10" s="8">
        <v>40</v>
      </c>
      <c r="M10" s="31">
        <f t="shared" si="0"/>
        <v>25</v>
      </c>
      <c r="N10" s="16">
        <f t="shared" si="1"/>
        <v>1000</v>
      </c>
      <c r="O10" s="8">
        <v>0.5</v>
      </c>
      <c r="P10" s="20">
        <v>0.6</v>
      </c>
      <c r="Q10" s="20">
        <f t="shared" si="2"/>
        <v>24</v>
      </c>
      <c r="S10" s="52" t="str">
        <f t="shared" si="3"/>
        <v>四神神石x10</v>
      </c>
      <c r="T10" s="52">
        <f t="shared" si="4"/>
        <v>40</v>
      </c>
      <c r="U10" s="52">
        <f t="shared" si="5"/>
        <v>25</v>
      </c>
    </row>
    <row r="11" spans="1:21">
      <c r="A11" s="4"/>
      <c r="B11" s="4"/>
      <c r="C11" s="4"/>
      <c r="D11" s="4"/>
      <c r="E11" s="4"/>
      <c r="H11" s="8"/>
      <c r="I11" s="14" t="s">
        <v>21</v>
      </c>
      <c r="J11" s="8"/>
      <c r="K11" s="8" t="s">
        <v>18</v>
      </c>
      <c r="L11" s="8">
        <v>50</v>
      </c>
      <c r="M11" s="31">
        <f t="shared" si="0"/>
        <v>40</v>
      </c>
      <c r="N11" s="16">
        <f t="shared" si="1"/>
        <v>2000</v>
      </c>
      <c r="O11" s="8">
        <v>1</v>
      </c>
      <c r="P11" s="20">
        <v>0.8</v>
      </c>
      <c r="Q11" s="20">
        <f t="shared" si="2"/>
        <v>40</v>
      </c>
      <c r="S11" s="53" t="str">
        <f t="shared" si="3"/>
        <v>复活币</v>
      </c>
      <c r="T11" s="53">
        <f t="shared" si="4"/>
        <v>50</v>
      </c>
      <c r="U11" s="53">
        <f t="shared" si="5"/>
        <v>40</v>
      </c>
    </row>
    <row r="12" spans="8:21">
      <c r="H12" s="8"/>
      <c r="I12" s="56" t="s">
        <v>101</v>
      </c>
      <c r="J12" s="8"/>
      <c r="K12" s="8" t="s">
        <v>18</v>
      </c>
      <c r="L12" s="8">
        <v>1</v>
      </c>
      <c r="M12" s="31">
        <f t="shared" si="0"/>
        <v>2000</v>
      </c>
      <c r="N12" s="16">
        <f t="shared" si="1"/>
        <v>2000</v>
      </c>
      <c r="O12" s="8">
        <v>1</v>
      </c>
      <c r="P12" s="20">
        <v>0.8</v>
      </c>
      <c r="Q12" s="20">
        <f t="shared" si="2"/>
        <v>0.8</v>
      </c>
      <c r="S12" s="52" t="str">
        <f t="shared" si="3"/>
        <v>14升级宝珠</v>
      </c>
      <c r="T12" s="52">
        <f t="shared" si="4"/>
        <v>1</v>
      </c>
      <c r="U12" s="52">
        <f t="shared" si="5"/>
        <v>2000</v>
      </c>
    </row>
    <row r="13" spans="1:21">
      <c r="A13" s="7" t="s">
        <v>24</v>
      </c>
      <c r="B13" s="8" t="s">
        <v>25</v>
      </c>
      <c r="C13" s="8" t="s">
        <v>26</v>
      </c>
      <c r="D13" s="8"/>
      <c r="E13" s="8"/>
      <c r="F13" s="1"/>
      <c r="H13" s="8"/>
      <c r="I13" s="14" t="s">
        <v>22</v>
      </c>
      <c r="J13" s="8"/>
      <c r="K13" s="8" t="s">
        <v>18</v>
      </c>
      <c r="L13" s="8">
        <v>1000</v>
      </c>
      <c r="M13" s="31">
        <f t="shared" si="0"/>
        <v>1</v>
      </c>
      <c r="N13" s="16">
        <f t="shared" si="1"/>
        <v>1000</v>
      </c>
      <c r="O13" s="8">
        <v>0.5</v>
      </c>
      <c r="P13" s="20">
        <v>0.03</v>
      </c>
      <c r="Q13" s="20">
        <f t="shared" si="2"/>
        <v>30</v>
      </c>
      <c r="S13" s="52" t="str">
        <f t="shared" si="3"/>
        <v>天命天铠符石</v>
      </c>
      <c r="T13" s="52">
        <f t="shared" si="4"/>
        <v>1000</v>
      </c>
      <c r="U13" s="52">
        <f t="shared" si="5"/>
        <v>1</v>
      </c>
    </row>
    <row r="14" spans="1:21">
      <c r="A14" s="7"/>
      <c r="B14" s="14" t="s">
        <v>28</v>
      </c>
      <c r="C14" s="8"/>
      <c r="D14" s="8"/>
      <c r="E14" s="8"/>
      <c r="H14" s="8"/>
      <c r="I14" s="14" t="s">
        <v>97</v>
      </c>
      <c r="J14" s="8"/>
      <c r="K14" s="8" t="s">
        <v>18</v>
      </c>
      <c r="L14" s="8">
        <v>200</v>
      </c>
      <c r="M14" s="31">
        <f t="shared" si="0"/>
        <v>5</v>
      </c>
      <c r="N14" s="16">
        <f t="shared" si="1"/>
        <v>1000</v>
      </c>
      <c r="O14" s="8">
        <v>0.5</v>
      </c>
      <c r="P14" s="20">
        <v>0.2</v>
      </c>
      <c r="Q14" s="20">
        <f t="shared" si="2"/>
        <v>40</v>
      </c>
      <c r="S14" s="53" t="str">
        <f t="shared" si="3"/>
        <v>启灵石碎片</v>
      </c>
      <c r="T14" s="53">
        <f t="shared" si="4"/>
        <v>200</v>
      </c>
      <c r="U14" s="53">
        <f t="shared" si="5"/>
        <v>5</v>
      </c>
    </row>
    <row r="15" spans="8:21">
      <c r="H15" s="8"/>
      <c r="I15" s="14" t="s">
        <v>98</v>
      </c>
      <c r="J15" s="8"/>
      <c r="K15" s="8" t="s">
        <v>18</v>
      </c>
      <c r="L15" s="8">
        <v>200</v>
      </c>
      <c r="M15" s="31">
        <f t="shared" si="0"/>
        <v>5</v>
      </c>
      <c r="N15" s="16">
        <f t="shared" si="1"/>
        <v>1000</v>
      </c>
      <c r="O15" s="8">
        <v>0.5</v>
      </c>
      <c r="P15" s="20">
        <v>0.1</v>
      </c>
      <c r="Q15" s="20">
        <f t="shared" si="2"/>
        <v>20</v>
      </c>
      <c r="S15" s="52" t="str">
        <f t="shared" si="3"/>
        <v>唤灵石碎片</v>
      </c>
      <c r="T15" s="52">
        <f t="shared" si="4"/>
        <v>200</v>
      </c>
      <c r="U15" s="52">
        <f t="shared" si="5"/>
        <v>5</v>
      </c>
    </row>
    <row r="16" spans="8:21">
      <c r="H16" s="8"/>
      <c r="I16" s="14" t="s">
        <v>29</v>
      </c>
      <c r="J16" s="8"/>
      <c r="K16" s="8" t="s">
        <v>15</v>
      </c>
      <c r="L16" s="8">
        <v>1000</v>
      </c>
      <c r="M16" s="31">
        <f t="shared" si="0"/>
        <v>2</v>
      </c>
      <c r="N16" s="16">
        <f t="shared" si="1"/>
        <v>2000</v>
      </c>
      <c r="O16" s="8">
        <v>1</v>
      </c>
      <c r="P16" s="20">
        <v>0.33</v>
      </c>
      <c r="Q16" s="20">
        <f t="shared" si="2"/>
        <v>330</v>
      </c>
      <c r="S16" s="53" t="str">
        <f t="shared" si="3"/>
        <v>铜质徽记</v>
      </c>
      <c r="T16" s="53">
        <f t="shared" si="4"/>
        <v>1000</v>
      </c>
      <c r="U16" s="53">
        <f t="shared" si="5"/>
        <v>2</v>
      </c>
    </row>
    <row r="17" spans="1:21">
      <c r="A17" s="4" t="s">
        <v>32</v>
      </c>
      <c r="B17" s="1"/>
      <c r="H17" s="8"/>
      <c r="I17" s="14" t="s">
        <v>30</v>
      </c>
      <c r="J17" s="8">
        <v>10057</v>
      </c>
      <c r="K17" s="27" t="s">
        <v>18</v>
      </c>
      <c r="L17" s="27">
        <v>1</v>
      </c>
      <c r="M17" s="31">
        <f t="shared" si="0"/>
        <v>1000</v>
      </c>
      <c r="N17" s="16">
        <f t="shared" si="1"/>
        <v>1000</v>
      </c>
      <c r="O17" s="8">
        <v>0.5</v>
      </c>
      <c r="P17" s="20">
        <v>100</v>
      </c>
      <c r="Q17" s="20">
        <f t="shared" si="2"/>
        <v>100</v>
      </c>
      <c r="S17" s="52" t="str">
        <f t="shared" si="3"/>
        <v>12武器强化卷</v>
      </c>
      <c r="T17" s="52">
        <f t="shared" si="4"/>
        <v>1</v>
      </c>
      <c r="U17" s="52">
        <f t="shared" si="5"/>
        <v>1000</v>
      </c>
    </row>
    <row r="18" spans="2:21">
      <c r="B18" s="1"/>
      <c r="H18" s="8"/>
      <c r="I18" s="14" t="s">
        <v>92</v>
      </c>
      <c r="J18" s="27">
        <v>11114</v>
      </c>
      <c r="K18" s="27" t="s">
        <v>18</v>
      </c>
      <c r="L18" s="27">
        <v>1</v>
      </c>
      <c r="M18" s="31">
        <f t="shared" si="0"/>
        <v>1000</v>
      </c>
      <c r="N18" s="16">
        <f t="shared" si="1"/>
        <v>1000</v>
      </c>
      <c r="O18" s="8">
        <v>0.5</v>
      </c>
      <c r="P18" s="20">
        <v>10</v>
      </c>
      <c r="Q18" s="20">
        <f t="shared" si="2"/>
        <v>10</v>
      </c>
      <c r="S18" s="53" t="str">
        <f t="shared" si="3"/>
        <v>四神防具宝匣(整套)</v>
      </c>
      <c r="T18" s="53">
        <f t="shared" si="4"/>
        <v>1</v>
      </c>
      <c r="U18" s="53">
        <f t="shared" si="5"/>
        <v>1000</v>
      </c>
    </row>
    <row r="19" spans="2:21">
      <c r="B19" s="1"/>
      <c r="H19" s="8"/>
      <c r="I19" s="14" t="s">
        <v>31</v>
      </c>
      <c r="J19" s="27">
        <v>10064</v>
      </c>
      <c r="K19" s="27" t="s">
        <v>18</v>
      </c>
      <c r="L19" s="27">
        <v>5</v>
      </c>
      <c r="M19" s="31">
        <f t="shared" si="0"/>
        <v>200</v>
      </c>
      <c r="N19" s="16">
        <f t="shared" si="1"/>
        <v>1000</v>
      </c>
      <c r="O19" s="8">
        <v>0.5</v>
      </c>
      <c r="P19" s="20">
        <v>10</v>
      </c>
      <c r="Q19" s="20">
        <f t="shared" si="2"/>
        <v>50</v>
      </c>
      <c r="S19" s="52" t="str">
        <f t="shared" si="3"/>
        <v>10防具强化卷</v>
      </c>
      <c r="T19" s="52">
        <f t="shared" si="4"/>
        <v>5</v>
      </c>
      <c r="U19" s="52">
        <f t="shared" si="5"/>
        <v>200</v>
      </c>
    </row>
    <row r="20" spans="2:21">
      <c r="B20" s="1"/>
      <c r="H20" s="8"/>
      <c r="I20" s="14" t="s">
        <v>93</v>
      </c>
      <c r="J20">
        <v>11115</v>
      </c>
      <c r="K20" s="27" t="s">
        <v>18</v>
      </c>
      <c r="L20" s="27">
        <v>1</v>
      </c>
      <c r="M20" s="31">
        <f t="shared" si="0"/>
        <v>1000</v>
      </c>
      <c r="N20" s="16">
        <f t="shared" si="1"/>
        <v>1000</v>
      </c>
      <c r="O20" s="8">
        <v>0.5</v>
      </c>
      <c r="P20" s="20">
        <v>10</v>
      </c>
      <c r="Q20" s="20">
        <f t="shared" si="2"/>
        <v>10</v>
      </c>
      <c r="S20" s="53" t="str">
        <f t="shared" si="3"/>
        <v>四神首饰宝匣(整套)</v>
      </c>
      <c r="T20" s="53">
        <f t="shared" si="4"/>
        <v>1</v>
      </c>
      <c r="U20" s="53">
        <f t="shared" si="5"/>
        <v>1000</v>
      </c>
    </row>
    <row r="21" spans="2:21">
      <c r="B21" s="1"/>
      <c r="H21" s="8"/>
      <c r="I21" s="14" t="s">
        <v>33</v>
      </c>
      <c r="J21">
        <v>10956</v>
      </c>
      <c r="K21" s="27" t="s">
        <v>18</v>
      </c>
      <c r="L21" s="27">
        <v>3</v>
      </c>
      <c r="M21" s="31">
        <f t="shared" si="0"/>
        <v>500</v>
      </c>
      <c r="N21" s="16">
        <f t="shared" si="1"/>
        <v>1500</v>
      </c>
      <c r="O21" s="8">
        <v>0.75</v>
      </c>
      <c r="P21" s="20">
        <v>50</v>
      </c>
      <c r="Q21" s="20">
        <f t="shared" si="2"/>
        <v>150</v>
      </c>
      <c r="S21" s="52" t="str">
        <f t="shared" si="3"/>
        <v>11首饰强化卷</v>
      </c>
      <c r="T21" s="52">
        <f t="shared" si="4"/>
        <v>3</v>
      </c>
      <c r="U21" s="52">
        <f t="shared" si="5"/>
        <v>500</v>
      </c>
    </row>
    <row r="22" spans="2:21">
      <c r="B22" s="1"/>
      <c r="H22" s="8"/>
      <c r="I22" s="14" t="s">
        <v>39</v>
      </c>
      <c r="J22" s="8">
        <v>11305</v>
      </c>
      <c r="K22" s="8" t="s">
        <v>18</v>
      </c>
      <c r="L22" s="8">
        <v>1</v>
      </c>
      <c r="M22" s="31">
        <f t="shared" si="0"/>
        <v>1000</v>
      </c>
      <c r="N22" s="16">
        <f t="shared" si="1"/>
        <v>1000</v>
      </c>
      <c r="O22" s="8">
        <v>0.5</v>
      </c>
      <c r="P22" s="20">
        <v>100</v>
      </c>
      <c r="Q22" s="20">
        <f t="shared" si="2"/>
        <v>100</v>
      </c>
      <c r="S22" s="53" t="str">
        <f t="shared" si="3"/>
        <v>1级神技自选礼包</v>
      </c>
      <c r="T22" s="53">
        <f t="shared" si="4"/>
        <v>1</v>
      </c>
      <c r="U22" s="53">
        <f t="shared" si="5"/>
        <v>1000</v>
      </c>
    </row>
    <row r="23" spans="2:21">
      <c r="B23" s="1"/>
      <c r="H23" s="8"/>
      <c r="I23" s="56" t="s">
        <v>40</v>
      </c>
      <c r="J23" s="29"/>
      <c r="K23" s="29" t="s">
        <v>18</v>
      </c>
      <c r="L23" s="8">
        <v>80</v>
      </c>
      <c r="M23" s="31">
        <f t="shared" si="0"/>
        <v>25</v>
      </c>
      <c r="N23" s="16">
        <f t="shared" si="1"/>
        <v>2000</v>
      </c>
      <c r="O23" s="8">
        <v>1</v>
      </c>
      <c r="P23" s="20">
        <v>0.05</v>
      </c>
      <c r="Q23" s="20">
        <f t="shared" si="2"/>
        <v>4</v>
      </c>
      <c r="S23" s="52" t="str">
        <f t="shared" si="3"/>
        <v>一元阵眼</v>
      </c>
      <c r="T23" s="52">
        <f t="shared" si="4"/>
        <v>80</v>
      </c>
      <c r="U23" s="52">
        <f t="shared" si="5"/>
        <v>25</v>
      </c>
    </row>
    <row r="24" spans="2:21">
      <c r="B24" s="1"/>
      <c r="H24" s="8"/>
      <c r="I24" s="56" t="s">
        <v>41</v>
      </c>
      <c r="J24" s="29"/>
      <c r="K24" s="29" t="s">
        <v>18</v>
      </c>
      <c r="L24" s="8">
        <v>40</v>
      </c>
      <c r="M24" s="31">
        <f t="shared" si="0"/>
        <v>50</v>
      </c>
      <c r="N24" s="16">
        <f t="shared" si="1"/>
        <v>2000</v>
      </c>
      <c r="O24" s="8">
        <v>1</v>
      </c>
      <c r="P24" s="20">
        <v>0.5</v>
      </c>
      <c r="Q24" s="20">
        <f t="shared" si="2"/>
        <v>20</v>
      </c>
      <c r="S24" s="53" t="str">
        <f t="shared" si="3"/>
        <v>二元阵眼</v>
      </c>
      <c r="T24" s="53">
        <f t="shared" si="4"/>
        <v>40</v>
      </c>
      <c r="U24" s="53">
        <f t="shared" si="5"/>
        <v>50</v>
      </c>
    </row>
    <row r="25" spans="2:21">
      <c r="B25" s="1"/>
      <c r="H25" s="8"/>
      <c r="I25" s="56" t="s">
        <v>42</v>
      </c>
      <c r="J25" s="29"/>
      <c r="K25" s="29" t="s">
        <v>18</v>
      </c>
      <c r="L25" s="8">
        <v>10</v>
      </c>
      <c r="M25" s="31">
        <f t="shared" si="0"/>
        <v>200</v>
      </c>
      <c r="N25" s="16">
        <f t="shared" si="1"/>
        <v>2000</v>
      </c>
      <c r="O25" s="8">
        <v>1</v>
      </c>
      <c r="P25" s="20">
        <v>1</v>
      </c>
      <c r="Q25" s="20">
        <f t="shared" si="2"/>
        <v>10</v>
      </c>
      <c r="S25" s="52" t="str">
        <f t="shared" si="3"/>
        <v>三元阵眼</v>
      </c>
      <c r="T25" s="52">
        <f t="shared" si="4"/>
        <v>10</v>
      </c>
      <c r="U25" s="52">
        <f t="shared" si="5"/>
        <v>200</v>
      </c>
    </row>
    <row r="26" spans="2:21">
      <c r="B26" s="1"/>
      <c r="H26" s="8"/>
      <c r="I26" s="56" t="s">
        <v>43</v>
      </c>
      <c r="J26" s="29"/>
      <c r="K26" s="56" t="s">
        <v>15</v>
      </c>
      <c r="L26" s="8">
        <v>1</v>
      </c>
      <c r="M26" s="31">
        <f t="shared" si="0"/>
        <v>2000</v>
      </c>
      <c r="N26" s="16">
        <f t="shared" si="1"/>
        <v>2000</v>
      </c>
      <c r="O26" s="8">
        <v>1</v>
      </c>
      <c r="P26" s="20">
        <v>500</v>
      </c>
      <c r="Q26" s="20">
        <f t="shared" si="2"/>
        <v>500</v>
      </c>
      <c r="S26" s="53" t="str">
        <f t="shared" si="3"/>
        <v>猛兽始契自选礼盒</v>
      </c>
      <c r="T26" s="53">
        <f t="shared" si="4"/>
        <v>1</v>
      </c>
      <c r="U26" s="53">
        <f t="shared" si="5"/>
        <v>2000</v>
      </c>
    </row>
    <row r="27" spans="2:21">
      <c r="B27" s="1"/>
      <c r="H27" s="8"/>
      <c r="I27" s="14" t="s">
        <v>52</v>
      </c>
      <c r="J27" s="8"/>
      <c r="K27" s="8" t="s">
        <v>18</v>
      </c>
      <c r="L27" s="8">
        <v>3000</v>
      </c>
      <c r="M27" s="8">
        <v>1000</v>
      </c>
      <c r="N27">
        <f>SUM(N7:N26)</f>
        <v>31500</v>
      </c>
      <c r="O27">
        <f>SUM(O7:O26)</f>
        <v>15.75</v>
      </c>
      <c r="P27">
        <v>0</v>
      </c>
      <c r="Q27" s="22">
        <f>SUM(Q7:Q25)</f>
        <v>1098.8</v>
      </c>
      <c r="S27" s="52" t="str">
        <f t="shared" si="3"/>
        <v>节日烟花</v>
      </c>
      <c r="T27" s="52">
        <f t="shared" si="4"/>
        <v>3000</v>
      </c>
      <c r="U27" s="52">
        <f t="shared" si="5"/>
        <v>1000</v>
      </c>
    </row>
    <row r="28" ht="25.5" spans="2:21">
      <c r="B28" s="1"/>
      <c r="U28" s="55"/>
    </row>
    <row r="29" ht="25.5" spans="2:21">
      <c r="B29" s="1"/>
      <c r="U29" s="55"/>
    </row>
    <row r="30" spans="2:9">
      <c r="B30" s="1"/>
      <c r="I30" s="1" t="s">
        <v>59</v>
      </c>
    </row>
    <row r="31" spans="9:19">
      <c r="I31" s="30" t="s">
        <v>102</v>
      </c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9:19"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9:19"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9:19"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9:19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9:19"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9:19"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9:19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9:19"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9:19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9:19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9:19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9:19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9:19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9:19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9:19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9:19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9:19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9:19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9:19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9:19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9:19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9:19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9:19"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9:19"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9:19"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61" spans="10:10">
      <c r="J61">
        <v>49800</v>
      </c>
    </row>
    <row r="62" spans="9:11">
      <c r="I62">
        <f>J61-J62</f>
        <v>10000</v>
      </c>
      <c r="J62">
        <v>39800</v>
      </c>
      <c r="K62" s="3">
        <f>J62/J61</f>
        <v>0.799196787148594</v>
      </c>
    </row>
    <row r="63" spans="9:11">
      <c r="I63">
        <f>J61-J63</f>
        <v>15000</v>
      </c>
      <c r="J63">
        <v>34800</v>
      </c>
      <c r="K63" s="3">
        <f>J63/J61</f>
        <v>0.698795180722892</v>
      </c>
    </row>
    <row r="64" spans="9:11">
      <c r="I64">
        <f>J61-J64</f>
        <v>20000</v>
      </c>
      <c r="J64">
        <v>29800</v>
      </c>
      <c r="K64" s="3">
        <f>J64/J61</f>
        <v>0.598393574297189</v>
      </c>
    </row>
  </sheetData>
  <sheetProtection formatCells="0" insertHyperlinks="0" autoFilter="0"/>
  <mergeCells count="1">
    <mergeCell ref="I31:S5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0"/>
  <sheetViews>
    <sheetView topLeftCell="S6" workbookViewId="0">
      <selection activeCell="B14" sqref="B14"/>
    </sheetView>
  </sheetViews>
  <sheetFormatPr defaultColWidth="9" defaultRowHeight="13.5"/>
  <cols>
    <col min="1" max="1" width="19.125" customWidth="1"/>
    <col min="2" max="2" width="12.5" customWidth="1"/>
    <col min="3" max="3" width="17.125" customWidth="1"/>
    <col min="5" max="5" width="12.875" customWidth="1"/>
    <col min="7" max="7" width="12.875" customWidth="1"/>
    <col min="8" max="8" width="11.5" customWidth="1"/>
    <col min="9" max="9" width="27.625" customWidth="1"/>
    <col min="12" max="12" width="27.5" customWidth="1"/>
    <col min="13" max="15" width="12.875" customWidth="1"/>
    <col min="17" max="17" width="10.125"/>
    <col min="19" max="19" width="27.5" customWidth="1"/>
    <col min="20" max="20" width="7.375" customWidth="1"/>
    <col min="21" max="21" width="11.5" customWidth="1"/>
  </cols>
  <sheetData>
    <row r="1" spans="1:10">
      <c r="A1" s="1" t="s">
        <v>103</v>
      </c>
      <c r="J1" s="16">
        <v>1</v>
      </c>
    </row>
    <row r="2" spans="1:5">
      <c r="A2" s="4"/>
      <c r="B2" s="4"/>
      <c r="C2" s="4"/>
      <c r="D2" s="4"/>
      <c r="E2" s="4"/>
    </row>
    <row r="3" spans="1:5">
      <c r="A3" s="4" t="s">
        <v>0</v>
      </c>
      <c r="B3" s="48">
        <v>45562</v>
      </c>
      <c r="C3" s="4" t="s">
        <v>104</v>
      </c>
      <c r="D3" s="4"/>
      <c r="E3" s="4"/>
    </row>
    <row r="4" spans="1:17">
      <c r="A4" s="4"/>
      <c r="B4" s="5">
        <v>45583</v>
      </c>
      <c r="C4" s="4" t="s">
        <v>105</v>
      </c>
      <c r="D4" s="4"/>
      <c r="E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4"/>
      <c r="B5" s="5">
        <v>45590</v>
      </c>
      <c r="C5" s="6" t="s">
        <v>106</v>
      </c>
      <c r="D5" s="4" t="s">
        <v>107</v>
      </c>
      <c r="E5" s="4"/>
      <c r="H5" s="8" t="s">
        <v>1</v>
      </c>
      <c r="I5" s="25" t="s">
        <v>2</v>
      </c>
      <c r="J5" s="26"/>
      <c r="K5" s="26"/>
      <c r="L5" s="26"/>
      <c r="M5" s="26"/>
      <c r="N5" s="26"/>
      <c r="O5" s="32"/>
      <c r="P5" s="8"/>
      <c r="Q5" s="8"/>
    </row>
    <row r="6" spans="1:21">
      <c r="A6" s="4"/>
      <c r="B6" s="7"/>
      <c r="C6" s="8"/>
      <c r="D6" s="9"/>
      <c r="E6" s="4"/>
      <c r="H6" s="8"/>
      <c r="I6" s="8" t="s">
        <v>3</v>
      </c>
      <c r="J6" s="8" t="s">
        <v>4</v>
      </c>
      <c r="K6" s="8" t="s">
        <v>5</v>
      </c>
      <c r="L6" s="14" t="s">
        <v>6</v>
      </c>
      <c r="M6" s="8" t="s">
        <v>7</v>
      </c>
      <c r="N6" s="8" t="s">
        <v>8</v>
      </c>
      <c r="O6" s="8" t="s">
        <v>9</v>
      </c>
      <c r="P6" s="8" t="s">
        <v>10</v>
      </c>
      <c r="Q6" s="8" t="s">
        <v>11</v>
      </c>
      <c r="S6" s="49" t="s">
        <v>3</v>
      </c>
      <c r="T6" s="50" t="s">
        <v>12</v>
      </c>
      <c r="U6" s="54" t="s">
        <v>13</v>
      </c>
    </row>
    <row r="7" spans="8:21">
      <c r="H7" s="8"/>
      <c r="I7" s="14" t="s">
        <v>87</v>
      </c>
      <c r="J7" s="8"/>
      <c r="K7" s="8" t="s">
        <v>15</v>
      </c>
      <c r="L7" s="16">
        <v>1</v>
      </c>
      <c r="M7" s="31">
        <f t="shared" ref="M7:M29" si="0">N7/L7</f>
        <v>4000</v>
      </c>
      <c r="N7" s="16">
        <f>O7*2000</f>
        <v>4000</v>
      </c>
      <c r="O7" s="8">
        <v>2</v>
      </c>
      <c r="P7" s="19">
        <v>0</v>
      </c>
      <c r="Q7" s="20">
        <f t="shared" ref="Q7:Q17" si="1">L7*P7</f>
        <v>0</v>
      </c>
      <c r="S7" s="51" t="str">
        <f>I7</f>
        <v>国庆·龙耀中华称号</v>
      </c>
      <c r="T7" s="51">
        <f>L7</f>
        <v>1</v>
      </c>
      <c r="U7" s="51">
        <f>M7</f>
        <v>4000</v>
      </c>
    </row>
    <row r="8" spans="1:21">
      <c r="A8" s="4" t="s">
        <v>16</v>
      </c>
      <c r="B8" s="4"/>
      <c r="C8" s="4"/>
      <c r="D8" s="4"/>
      <c r="E8" s="4"/>
      <c r="H8" s="8"/>
      <c r="I8" s="14" t="s">
        <v>91</v>
      </c>
      <c r="J8" s="8"/>
      <c r="K8" s="8" t="s">
        <v>18</v>
      </c>
      <c r="L8">
        <v>1</v>
      </c>
      <c r="M8" s="31">
        <f t="shared" si="0"/>
        <v>2000</v>
      </c>
      <c r="N8" s="16">
        <f t="shared" ref="N8:N25" si="2">O8*2000</f>
        <v>2000</v>
      </c>
      <c r="O8" s="8">
        <v>1</v>
      </c>
      <c r="P8" s="19">
        <v>0</v>
      </c>
      <c r="Q8" s="20">
        <f t="shared" si="1"/>
        <v>0</v>
      </c>
      <c r="S8" s="52" t="str">
        <f t="shared" ref="S8:S25" si="3">I8</f>
        <v>天之轩辕·上清武器自选礼盒</v>
      </c>
      <c r="T8" s="52">
        <f t="shared" ref="T8:T25" si="4">L8</f>
        <v>1</v>
      </c>
      <c r="U8" s="52">
        <f t="shared" ref="U8:U25" si="5">M8</f>
        <v>2000</v>
      </c>
    </row>
    <row r="9" spans="8:21">
      <c r="H9" s="8"/>
      <c r="I9" s="14" t="s">
        <v>17</v>
      </c>
      <c r="J9" s="8"/>
      <c r="K9" s="8" t="s">
        <v>18</v>
      </c>
      <c r="L9" s="8">
        <v>1000</v>
      </c>
      <c r="M9" s="31">
        <f t="shared" si="0"/>
        <v>1</v>
      </c>
      <c r="N9" s="16">
        <f t="shared" si="2"/>
        <v>1000</v>
      </c>
      <c r="O9" s="8">
        <v>0.5</v>
      </c>
      <c r="P9" s="20">
        <v>0.05</v>
      </c>
      <c r="Q9" s="20">
        <f t="shared" si="1"/>
        <v>50</v>
      </c>
      <c r="S9" s="53" t="str">
        <f t="shared" si="3"/>
        <v>天工精元x10</v>
      </c>
      <c r="T9" s="53">
        <f t="shared" si="4"/>
        <v>1000</v>
      </c>
      <c r="U9" s="53">
        <f t="shared" si="5"/>
        <v>1</v>
      </c>
    </row>
    <row r="10" spans="1:21">
      <c r="A10" s="4" t="s">
        <v>20</v>
      </c>
      <c r="B10" s="10" t="s">
        <v>100</v>
      </c>
      <c r="C10" s="4"/>
      <c r="D10" s="4"/>
      <c r="E10" s="4"/>
      <c r="H10" s="8"/>
      <c r="I10" s="14" t="s">
        <v>19</v>
      </c>
      <c r="J10" s="8"/>
      <c r="K10" s="8" t="s">
        <v>18</v>
      </c>
      <c r="L10" s="8">
        <v>40</v>
      </c>
      <c r="M10" s="31">
        <f t="shared" si="0"/>
        <v>25</v>
      </c>
      <c r="N10" s="16">
        <f t="shared" si="2"/>
        <v>1000</v>
      </c>
      <c r="O10" s="8">
        <v>0.5</v>
      </c>
      <c r="P10" s="20">
        <v>0.6</v>
      </c>
      <c r="Q10" s="20">
        <f t="shared" si="1"/>
        <v>24</v>
      </c>
      <c r="S10" s="52" t="str">
        <f t="shared" si="3"/>
        <v>四神神石x10</v>
      </c>
      <c r="T10" s="52">
        <f t="shared" si="4"/>
        <v>40</v>
      </c>
      <c r="U10" s="52">
        <f t="shared" si="5"/>
        <v>25</v>
      </c>
    </row>
    <row r="11" spans="1:21">
      <c r="A11" s="4"/>
      <c r="B11" s="4"/>
      <c r="C11" s="4"/>
      <c r="D11" s="4"/>
      <c r="E11" s="4"/>
      <c r="H11" s="8"/>
      <c r="I11" s="14" t="s">
        <v>21</v>
      </c>
      <c r="J11" s="8"/>
      <c r="K11" s="8" t="s">
        <v>18</v>
      </c>
      <c r="L11" s="8">
        <v>50</v>
      </c>
      <c r="M11" s="31">
        <f t="shared" si="0"/>
        <v>40</v>
      </c>
      <c r="N11" s="16">
        <f t="shared" si="2"/>
        <v>2000</v>
      </c>
      <c r="O11" s="8">
        <v>1</v>
      </c>
      <c r="P11" s="20">
        <v>0.8</v>
      </c>
      <c r="Q11" s="20">
        <f t="shared" si="1"/>
        <v>40</v>
      </c>
      <c r="S11" s="53" t="str">
        <f t="shared" si="3"/>
        <v>复活币</v>
      </c>
      <c r="T11" s="53">
        <f t="shared" si="4"/>
        <v>50</v>
      </c>
      <c r="U11" s="53">
        <f t="shared" si="5"/>
        <v>40</v>
      </c>
    </row>
    <row r="12" spans="8:21">
      <c r="H12" s="8"/>
      <c r="I12" s="14" t="s">
        <v>108</v>
      </c>
      <c r="J12" s="8"/>
      <c r="K12" s="8" t="s">
        <v>18</v>
      </c>
      <c r="L12" s="8">
        <v>200</v>
      </c>
      <c r="M12" s="31">
        <f t="shared" si="0"/>
        <v>20</v>
      </c>
      <c r="N12" s="16">
        <f t="shared" si="2"/>
        <v>4000</v>
      </c>
      <c r="O12" s="8">
        <v>2</v>
      </c>
      <c r="P12" s="20">
        <v>0.1</v>
      </c>
      <c r="Q12" s="20">
        <f t="shared" si="1"/>
        <v>20</v>
      </c>
      <c r="S12" s="52" t="str">
        <f t="shared" si="3"/>
        <v>白虎之须</v>
      </c>
      <c r="T12" s="52">
        <f t="shared" si="4"/>
        <v>200</v>
      </c>
      <c r="U12" s="52">
        <f t="shared" si="5"/>
        <v>20</v>
      </c>
    </row>
    <row r="13" spans="1:21">
      <c r="A13" s="4" t="s">
        <v>24</v>
      </c>
      <c r="B13" s="4" t="s">
        <v>25</v>
      </c>
      <c r="C13" s="4" t="s">
        <v>26</v>
      </c>
      <c r="E13" s="4"/>
      <c r="F13" s="1"/>
      <c r="H13" s="8"/>
      <c r="I13" s="14" t="s">
        <v>109</v>
      </c>
      <c r="J13" s="8"/>
      <c r="K13" s="8" t="s">
        <v>18</v>
      </c>
      <c r="L13" s="8">
        <v>200</v>
      </c>
      <c r="M13" s="31">
        <f t="shared" si="0"/>
        <v>20</v>
      </c>
      <c r="N13" s="16">
        <f t="shared" si="2"/>
        <v>4000</v>
      </c>
      <c r="O13" s="8">
        <v>2</v>
      </c>
      <c r="P13" s="20">
        <v>0.1</v>
      </c>
      <c r="Q13" s="20">
        <f t="shared" si="1"/>
        <v>20</v>
      </c>
      <c r="S13" s="53" t="str">
        <f t="shared" si="3"/>
        <v>朱雀之羽</v>
      </c>
      <c r="T13" s="53">
        <f t="shared" si="4"/>
        <v>200</v>
      </c>
      <c r="U13" s="53">
        <f t="shared" si="5"/>
        <v>20</v>
      </c>
    </row>
    <row r="14" spans="1:21">
      <c r="A14" s="4"/>
      <c r="B14" s="1" t="s">
        <v>28</v>
      </c>
      <c r="H14" s="8"/>
      <c r="I14" s="14" t="s">
        <v>22</v>
      </c>
      <c r="J14" s="8"/>
      <c r="K14" s="8" t="s">
        <v>18</v>
      </c>
      <c r="L14" s="8">
        <v>1000</v>
      </c>
      <c r="M14" s="31">
        <f t="shared" si="0"/>
        <v>1</v>
      </c>
      <c r="N14" s="16">
        <f t="shared" si="2"/>
        <v>1000</v>
      </c>
      <c r="O14" s="8">
        <v>0.5</v>
      </c>
      <c r="P14" s="20">
        <v>0.03</v>
      </c>
      <c r="Q14" s="20">
        <f t="shared" si="1"/>
        <v>30</v>
      </c>
      <c r="S14" s="52" t="str">
        <f t="shared" si="3"/>
        <v>天命天铠符石</v>
      </c>
      <c r="T14" s="52">
        <f t="shared" si="4"/>
        <v>1000</v>
      </c>
      <c r="U14" s="52">
        <f t="shared" si="5"/>
        <v>1</v>
      </c>
    </row>
    <row r="15" spans="8:21">
      <c r="H15" s="8"/>
      <c r="I15" s="14" t="s">
        <v>97</v>
      </c>
      <c r="J15" s="8"/>
      <c r="K15" s="8" t="s">
        <v>18</v>
      </c>
      <c r="L15" s="8">
        <v>200</v>
      </c>
      <c r="M15" s="31">
        <f t="shared" si="0"/>
        <v>5</v>
      </c>
      <c r="N15" s="16">
        <f t="shared" si="2"/>
        <v>1000</v>
      </c>
      <c r="O15" s="8">
        <v>0.5</v>
      </c>
      <c r="P15" s="20">
        <v>0.2</v>
      </c>
      <c r="Q15" s="20">
        <f t="shared" si="1"/>
        <v>40</v>
      </c>
      <c r="S15" s="53" t="str">
        <f t="shared" si="3"/>
        <v>启灵石碎片</v>
      </c>
      <c r="T15" s="53">
        <f t="shared" si="4"/>
        <v>200</v>
      </c>
      <c r="U15" s="53">
        <f t="shared" si="5"/>
        <v>5</v>
      </c>
    </row>
    <row r="16" spans="8:21">
      <c r="H16" s="8"/>
      <c r="I16" s="14" t="s">
        <v>98</v>
      </c>
      <c r="J16" s="8"/>
      <c r="K16" s="8" t="s">
        <v>18</v>
      </c>
      <c r="L16" s="8">
        <v>200</v>
      </c>
      <c r="M16" s="31">
        <f t="shared" si="0"/>
        <v>5</v>
      </c>
      <c r="N16" s="16">
        <f t="shared" si="2"/>
        <v>1000</v>
      </c>
      <c r="O16" s="8">
        <v>0.5</v>
      </c>
      <c r="P16" s="20">
        <v>0.1</v>
      </c>
      <c r="Q16" s="20">
        <f t="shared" si="1"/>
        <v>20</v>
      </c>
      <c r="S16" s="52" t="str">
        <f t="shared" si="3"/>
        <v>唤灵石碎片</v>
      </c>
      <c r="T16" s="52">
        <f t="shared" si="4"/>
        <v>200</v>
      </c>
      <c r="U16" s="52">
        <f t="shared" si="5"/>
        <v>5</v>
      </c>
    </row>
    <row r="17" spans="1:21">
      <c r="A17" s="4" t="s">
        <v>32</v>
      </c>
      <c r="B17" s="1" t="s">
        <v>110</v>
      </c>
      <c r="D17" s="4"/>
      <c r="E17" s="4"/>
      <c r="H17" s="8"/>
      <c r="I17" s="14" t="s">
        <v>29</v>
      </c>
      <c r="J17" s="8"/>
      <c r="K17" s="8" t="s">
        <v>15</v>
      </c>
      <c r="L17" s="8">
        <v>80</v>
      </c>
      <c r="M17" s="31">
        <f t="shared" si="0"/>
        <v>25</v>
      </c>
      <c r="N17" s="16">
        <f t="shared" si="2"/>
        <v>2000</v>
      </c>
      <c r="O17" s="8">
        <v>1</v>
      </c>
      <c r="P17" s="20">
        <v>1</v>
      </c>
      <c r="Q17" s="20">
        <f t="shared" si="1"/>
        <v>80</v>
      </c>
      <c r="S17" s="53" t="str">
        <f t="shared" si="3"/>
        <v>铜质徽记</v>
      </c>
      <c r="T17" s="53">
        <f t="shared" si="4"/>
        <v>80</v>
      </c>
      <c r="U17" s="53">
        <f t="shared" si="5"/>
        <v>25</v>
      </c>
    </row>
    <row r="18" spans="2:21">
      <c r="B18" s="1"/>
      <c r="I18" s="14" t="s">
        <v>30</v>
      </c>
      <c r="J18" s="8">
        <v>10057</v>
      </c>
      <c r="K18" s="27" t="s">
        <v>18</v>
      </c>
      <c r="L18" s="27">
        <v>1</v>
      </c>
      <c r="M18" s="31">
        <f t="shared" si="0"/>
        <v>1000</v>
      </c>
      <c r="N18" s="16">
        <f t="shared" si="2"/>
        <v>1000</v>
      </c>
      <c r="O18" s="8">
        <v>0.5</v>
      </c>
      <c r="P18" s="20">
        <v>0.6</v>
      </c>
      <c r="Q18" s="20">
        <f t="shared" ref="Q18:Q25" si="6">L18*P18</f>
        <v>0.6</v>
      </c>
      <c r="S18" s="52" t="str">
        <f t="shared" si="3"/>
        <v>12武器强化卷</v>
      </c>
      <c r="T18" s="52">
        <f t="shared" si="4"/>
        <v>1</v>
      </c>
      <c r="U18" s="52">
        <f t="shared" si="5"/>
        <v>1000</v>
      </c>
    </row>
    <row r="19" spans="3:21">
      <c r="C19" s="11"/>
      <c r="I19" s="14" t="s">
        <v>92</v>
      </c>
      <c r="J19" s="27">
        <v>11114</v>
      </c>
      <c r="K19" s="27" t="s">
        <v>18</v>
      </c>
      <c r="L19" s="27">
        <v>1</v>
      </c>
      <c r="M19" s="31">
        <f t="shared" si="0"/>
        <v>1000</v>
      </c>
      <c r="N19" s="16">
        <f t="shared" si="2"/>
        <v>1000</v>
      </c>
      <c r="O19" s="8">
        <v>0.5</v>
      </c>
      <c r="P19" s="20">
        <v>0.05</v>
      </c>
      <c r="Q19" s="20">
        <f t="shared" si="6"/>
        <v>0.05</v>
      </c>
      <c r="S19" s="53" t="str">
        <f t="shared" si="3"/>
        <v>四神防具宝匣(整套)</v>
      </c>
      <c r="T19" s="53">
        <f t="shared" si="4"/>
        <v>1</v>
      </c>
      <c r="U19" s="53">
        <f t="shared" si="5"/>
        <v>1000</v>
      </c>
    </row>
    <row r="20" spans="3:21">
      <c r="C20" s="12"/>
      <c r="I20" s="14" t="s">
        <v>31</v>
      </c>
      <c r="J20" s="27">
        <v>10064</v>
      </c>
      <c r="K20" s="27" t="s">
        <v>18</v>
      </c>
      <c r="L20" s="27">
        <v>5</v>
      </c>
      <c r="M20" s="31">
        <f t="shared" ref="M20:M25" si="7">N20/L20</f>
        <v>200</v>
      </c>
      <c r="N20" s="16">
        <f t="shared" si="2"/>
        <v>1000</v>
      </c>
      <c r="O20" s="8">
        <v>0.5</v>
      </c>
      <c r="P20" s="20">
        <v>0.6</v>
      </c>
      <c r="Q20" s="20">
        <f t="shared" si="6"/>
        <v>3</v>
      </c>
      <c r="S20" s="52" t="str">
        <f t="shared" si="3"/>
        <v>10防具强化卷</v>
      </c>
      <c r="T20" s="52">
        <f t="shared" si="4"/>
        <v>5</v>
      </c>
      <c r="U20" s="52">
        <f t="shared" si="5"/>
        <v>200</v>
      </c>
    </row>
    <row r="21" spans="3:21">
      <c r="C21" s="12"/>
      <c r="I21" s="14" t="s">
        <v>93</v>
      </c>
      <c r="J21">
        <v>11115</v>
      </c>
      <c r="K21" s="27" t="s">
        <v>18</v>
      </c>
      <c r="L21" s="27">
        <v>1</v>
      </c>
      <c r="M21" s="31">
        <f t="shared" si="7"/>
        <v>1000</v>
      </c>
      <c r="N21" s="16">
        <f t="shared" si="2"/>
        <v>1000</v>
      </c>
      <c r="O21" s="8">
        <v>0.5</v>
      </c>
      <c r="P21" s="20">
        <v>1.6</v>
      </c>
      <c r="Q21" s="20">
        <f t="shared" si="6"/>
        <v>1.6</v>
      </c>
      <c r="S21" s="53" t="str">
        <f t="shared" si="3"/>
        <v>四神首饰宝匣(整套)</v>
      </c>
      <c r="T21" s="53">
        <f t="shared" si="4"/>
        <v>1</v>
      </c>
      <c r="U21" s="53">
        <f t="shared" si="5"/>
        <v>1000</v>
      </c>
    </row>
    <row r="22" spans="3:21">
      <c r="C22" s="11"/>
      <c r="I22" s="14" t="s">
        <v>33</v>
      </c>
      <c r="J22">
        <v>10956</v>
      </c>
      <c r="K22" s="27" t="s">
        <v>18</v>
      </c>
      <c r="L22" s="27">
        <v>3</v>
      </c>
      <c r="M22" s="31">
        <f t="shared" si="7"/>
        <v>500</v>
      </c>
      <c r="N22" s="16">
        <f t="shared" si="2"/>
        <v>1500</v>
      </c>
      <c r="O22" s="8">
        <v>0.75</v>
      </c>
      <c r="P22" s="20">
        <v>2.6</v>
      </c>
      <c r="Q22" s="20">
        <f t="shared" si="6"/>
        <v>7.8</v>
      </c>
      <c r="S22" s="52" t="str">
        <f t="shared" si="3"/>
        <v>11首饰强化卷</v>
      </c>
      <c r="T22" s="52">
        <f t="shared" si="4"/>
        <v>3</v>
      </c>
      <c r="U22" s="52">
        <f t="shared" si="5"/>
        <v>500</v>
      </c>
    </row>
    <row r="23" spans="3:21">
      <c r="C23" s="13"/>
      <c r="I23" s="14" t="s">
        <v>39</v>
      </c>
      <c r="J23" s="8">
        <v>11305</v>
      </c>
      <c r="K23" s="8" t="s">
        <v>18</v>
      </c>
      <c r="L23" s="8">
        <v>1</v>
      </c>
      <c r="M23" s="31">
        <f t="shared" si="7"/>
        <v>1000</v>
      </c>
      <c r="N23" s="16">
        <f t="shared" si="2"/>
        <v>1000</v>
      </c>
      <c r="O23" s="8">
        <v>0.5</v>
      </c>
      <c r="P23" s="20">
        <v>0.1</v>
      </c>
      <c r="Q23" s="20">
        <f t="shared" si="6"/>
        <v>0.1</v>
      </c>
      <c r="S23" s="53" t="str">
        <f t="shared" si="3"/>
        <v>1级神技自选礼包</v>
      </c>
      <c r="T23" s="53">
        <f t="shared" si="4"/>
        <v>1</v>
      </c>
      <c r="U23" s="53">
        <f t="shared" si="5"/>
        <v>1000</v>
      </c>
    </row>
    <row r="24" spans="3:21">
      <c r="C24" s="13"/>
      <c r="I24" s="14" t="s">
        <v>111</v>
      </c>
      <c r="J24" s="8">
        <v>11595</v>
      </c>
      <c r="K24" s="8" t="s">
        <v>18</v>
      </c>
      <c r="L24" s="8">
        <v>1</v>
      </c>
      <c r="M24" s="31">
        <f t="shared" si="7"/>
        <v>1000</v>
      </c>
      <c r="N24" s="16">
        <f t="shared" si="2"/>
        <v>1000</v>
      </c>
      <c r="O24" s="8">
        <v>0.5</v>
      </c>
      <c r="P24" s="20">
        <v>0.03</v>
      </c>
      <c r="Q24" s="20">
        <f t="shared" si="6"/>
        <v>0.03</v>
      </c>
      <c r="S24" s="52" t="str">
        <f t="shared" si="3"/>
        <v>金票1000</v>
      </c>
      <c r="T24" s="52">
        <f t="shared" si="4"/>
        <v>1</v>
      </c>
      <c r="U24" s="52">
        <f t="shared" si="5"/>
        <v>1000</v>
      </c>
    </row>
    <row r="25" spans="3:21">
      <c r="C25" s="13"/>
      <c r="H25" s="8"/>
      <c r="I25" s="14" t="s">
        <v>112</v>
      </c>
      <c r="J25" s="8">
        <v>10024</v>
      </c>
      <c r="K25" s="8" t="s">
        <v>18</v>
      </c>
      <c r="L25" s="8">
        <v>10</v>
      </c>
      <c r="M25" s="31">
        <f t="shared" si="7"/>
        <v>200</v>
      </c>
      <c r="N25" s="16">
        <f t="shared" si="2"/>
        <v>2000</v>
      </c>
      <c r="O25" s="8">
        <v>1</v>
      </c>
      <c r="P25" s="20">
        <v>0.03</v>
      </c>
      <c r="Q25" s="20">
        <f t="shared" si="6"/>
        <v>0.3</v>
      </c>
      <c r="S25" s="53" t="str">
        <f t="shared" si="3"/>
        <v>左慈的神丹妙药（1天）</v>
      </c>
      <c r="T25" s="53">
        <f t="shared" si="4"/>
        <v>10</v>
      </c>
      <c r="U25" s="53">
        <f t="shared" si="5"/>
        <v>200</v>
      </c>
    </row>
    <row r="26" ht="25.5" spans="3:21">
      <c r="C26" s="13"/>
      <c r="H26" s="8"/>
      <c r="I26" s="14" t="s">
        <v>113</v>
      </c>
      <c r="J26" s="8"/>
      <c r="K26" s="8" t="s">
        <v>18</v>
      </c>
      <c r="L26" s="8">
        <v>3000</v>
      </c>
      <c r="M26" s="8">
        <v>1000</v>
      </c>
      <c r="N26">
        <f>SUM(N7:N25)</f>
        <v>32500</v>
      </c>
      <c r="O26">
        <f>SUM(O7:O25)</f>
        <v>16.25</v>
      </c>
      <c r="Q26" s="22">
        <f>SUM(Q7:Q24)</f>
        <v>337.18</v>
      </c>
      <c r="U26" s="55"/>
    </row>
    <row r="27" ht="25.5" spans="21:21">
      <c r="U27" s="55"/>
    </row>
    <row r="28" ht="25.5" spans="21:21">
      <c r="U28" s="55"/>
    </row>
    <row r="29" spans="9:9">
      <c r="I29" s="1" t="s">
        <v>59</v>
      </c>
    </row>
    <row r="30" spans="9:19">
      <c r="I30" s="30" t="s">
        <v>114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9:19"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9:19"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9:19"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9:19"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9:19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9:19"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9:19"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9:19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9:19"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9:19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9:19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9:19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9:19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9:19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9:19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9:19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9:19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9:19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9:19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9:19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9:19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9:19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9:19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9:19"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9:19"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71" spans="9:9">
      <c r="I71" t="s">
        <v>115</v>
      </c>
    </row>
    <row r="72" spans="9:9">
      <c r="I72" t="s">
        <v>116</v>
      </c>
    </row>
    <row r="73" spans="9:9">
      <c r="I73" t="s">
        <v>117</v>
      </c>
    </row>
    <row r="74" spans="9:9">
      <c r="I74" t="s">
        <v>118</v>
      </c>
    </row>
    <row r="75" spans="9:9">
      <c r="I75" t="s">
        <v>119</v>
      </c>
    </row>
    <row r="76" spans="9:9">
      <c r="I76" t="s">
        <v>120</v>
      </c>
    </row>
    <row r="79" spans="9:9">
      <c r="I79" t="s">
        <v>121</v>
      </c>
    </row>
    <row r="80" spans="9:9">
      <c r="I80" t="s">
        <v>122</v>
      </c>
    </row>
  </sheetData>
  <sheetProtection formatCells="0" insertHyperlinks="0" autoFilter="0"/>
  <mergeCells count="1">
    <mergeCell ref="I30:S5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topLeftCell="L36" workbookViewId="0">
      <selection activeCell="H22" sqref="H22:Q22"/>
    </sheetView>
  </sheetViews>
  <sheetFormatPr defaultColWidth="9" defaultRowHeight="13.5"/>
  <cols>
    <col min="1" max="1" width="19.125" customWidth="1"/>
    <col min="2" max="2" width="12.5" customWidth="1"/>
    <col min="3" max="3" width="17.125" customWidth="1"/>
    <col min="5" max="5" width="12.875" customWidth="1"/>
    <col min="7" max="7" width="12.875" customWidth="1"/>
    <col min="8" max="8" width="11.5" customWidth="1"/>
    <col min="9" max="9" width="27.625" customWidth="1"/>
    <col min="12" max="12" width="27.5" customWidth="1"/>
    <col min="13" max="15" width="12.875" customWidth="1"/>
    <col min="17" max="17" width="10.125"/>
  </cols>
  <sheetData>
    <row r="1" spans="1:10">
      <c r="A1" t="s">
        <v>123</v>
      </c>
      <c r="J1" s="16">
        <v>1</v>
      </c>
    </row>
    <row r="2" spans="1:5">
      <c r="A2" s="4"/>
      <c r="B2" s="4"/>
      <c r="C2" s="4"/>
      <c r="D2" s="4"/>
      <c r="E2" s="4"/>
    </row>
    <row r="3" spans="1:5">
      <c r="A3" s="4" t="s">
        <v>0</v>
      </c>
      <c r="B3" s="5">
        <v>45506</v>
      </c>
      <c r="C3" s="4" t="s">
        <v>104</v>
      </c>
      <c r="D3" s="4"/>
      <c r="E3" s="4"/>
    </row>
    <row r="4" spans="1:17">
      <c r="A4" s="4"/>
      <c r="B4" s="5">
        <v>45527</v>
      </c>
      <c r="C4" s="4" t="s">
        <v>105</v>
      </c>
      <c r="D4" s="4"/>
      <c r="E4" s="4"/>
      <c r="H4" s="8"/>
      <c r="I4" s="8"/>
      <c r="J4" s="8"/>
      <c r="K4" s="8"/>
      <c r="L4" s="8"/>
      <c r="M4" s="8"/>
      <c r="N4" s="8"/>
      <c r="O4" s="8"/>
      <c r="P4" s="8"/>
      <c r="Q4" s="8"/>
    </row>
    <row r="5" ht="14.25" spans="1:17">
      <c r="A5" s="4"/>
      <c r="B5" s="5">
        <v>45534</v>
      </c>
      <c r="C5" s="6" t="s">
        <v>106</v>
      </c>
      <c r="D5" s="4" t="s">
        <v>107</v>
      </c>
      <c r="E5" s="4"/>
      <c r="H5" s="8" t="s">
        <v>1</v>
      </c>
      <c r="I5" s="25" t="s">
        <v>2</v>
      </c>
      <c r="J5" s="26"/>
      <c r="K5" s="26"/>
      <c r="L5" s="26"/>
      <c r="M5" s="26"/>
      <c r="N5" s="26"/>
      <c r="O5" s="32"/>
      <c r="P5" s="8"/>
      <c r="Q5" s="8"/>
    </row>
    <row r="6" spans="1:17">
      <c r="A6" s="4"/>
      <c r="B6" s="7"/>
      <c r="C6" s="8"/>
      <c r="D6" s="9"/>
      <c r="E6" s="4"/>
      <c r="H6" s="8"/>
      <c r="I6" s="8" t="s">
        <v>3</v>
      </c>
      <c r="J6" s="8" t="s">
        <v>4</v>
      </c>
      <c r="K6" s="8" t="s">
        <v>5</v>
      </c>
      <c r="L6" s="14" t="s">
        <v>6</v>
      </c>
      <c r="M6" s="8" t="s">
        <v>7</v>
      </c>
      <c r="N6" s="8" t="s">
        <v>8</v>
      </c>
      <c r="O6" s="17" t="s">
        <v>9</v>
      </c>
      <c r="P6" s="8" t="s">
        <v>10</v>
      </c>
      <c r="Q6" s="8" t="s">
        <v>11</v>
      </c>
    </row>
    <row r="7" spans="8:17">
      <c r="H7" s="8"/>
      <c r="I7" s="14" t="s">
        <v>88</v>
      </c>
      <c r="J7" s="8"/>
      <c r="K7" s="8" t="s">
        <v>15</v>
      </c>
      <c r="L7" s="16">
        <v>1</v>
      </c>
      <c r="M7" s="31">
        <f>N7/L7</f>
        <v>5000</v>
      </c>
      <c r="N7" s="16">
        <f>O7*2000</f>
        <v>5000</v>
      </c>
      <c r="O7" s="18">
        <v>2.5</v>
      </c>
      <c r="P7" s="19">
        <v>0</v>
      </c>
      <c r="Q7" s="20">
        <f>L7*P7</f>
        <v>0</v>
      </c>
    </row>
    <row r="8" spans="1:17">
      <c r="A8" s="4" t="s">
        <v>16</v>
      </c>
      <c r="B8" s="4" t="s">
        <v>124</v>
      </c>
      <c r="C8" s="4"/>
      <c r="D8" s="4"/>
      <c r="E8" s="4"/>
      <c r="H8" s="8"/>
      <c r="I8" s="14" t="s">
        <v>91</v>
      </c>
      <c r="J8" s="8"/>
      <c r="K8" s="8" t="s">
        <v>18</v>
      </c>
      <c r="L8">
        <v>1</v>
      </c>
      <c r="M8" s="31">
        <f>N8/J1</f>
        <v>5000</v>
      </c>
      <c r="N8" s="16">
        <f>O8*2000</f>
        <v>5000</v>
      </c>
      <c r="O8" s="18">
        <v>2.5</v>
      </c>
      <c r="P8" s="19">
        <v>0</v>
      </c>
      <c r="Q8" s="20">
        <f>J1*P8</f>
        <v>0</v>
      </c>
    </row>
    <row r="9" spans="8:17">
      <c r="H9" s="8"/>
      <c r="I9" s="29" t="s">
        <v>17</v>
      </c>
      <c r="J9" s="8"/>
      <c r="K9" s="8" t="s">
        <v>18</v>
      </c>
      <c r="L9" s="8">
        <v>1000</v>
      </c>
      <c r="M9" s="31">
        <f>N9/L9</f>
        <v>2</v>
      </c>
      <c r="N9" s="8">
        <f>O9*2000</f>
        <v>2000</v>
      </c>
      <c r="O9" s="8">
        <v>1</v>
      </c>
      <c r="P9" s="20">
        <v>0.05</v>
      </c>
      <c r="Q9" s="20">
        <f>L9*P9</f>
        <v>50</v>
      </c>
    </row>
    <row r="10" spans="1:17">
      <c r="A10" s="4" t="s">
        <v>20</v>
      </c>
      <c r="B10" s="10" t="s">
        <v>125</v>
      </c>
      <c r="C10" s="4"/>
      <c r="D10" s="4"/>
      <c r="E10" s="4"/>
      <c r="H10" s="8"/>
      <c r="I10" s="39" t="s">
        <v>19</v>
      </c>
      <c r="J10" s="8"/>
      <c r="K10" s="8" t="s">
        <v>18</v>
      </c>
      <c r="L10" s="40">
        <v>40</v>
      </c>
      <c r="M10" s="41">
        <f>N10/L10</f>
        <v>50</v>
      </c>
      <c r="N10" s="8">
        <f>O10*2000</f>
        <v>2000</v>
      </c>
      <c r="O10" s="8">
        <v>1</v>
      </c>
      <c r="P10" s="20">
        <v>0.6</v>
      </c>
      <c r="Q10" s="20">
        <f>L10*P10</f>
        <v>24</v>
      </c>
    </row>
    <row r="11" spans="1:17">
      <c r="A11" s="4"/>
      <c r="B11" s="4" t="s">
        <v>126</v>
      </c>
      <c r="C11" s="4"/>
      <c r="D11" s="4"/>
      <c r="E11" s="4"/>
      <c r="H11" s="8"/>
      <c r="I11" s="8" t="s">
        <v>21</v>
      </c>
      <c r="J11" s="8"/>
      <c r="K11" s="8" t="s">
        <v>18</v>
      </c>
      <c r="L11" s="8">
        <v>50</v>
      </c>
      <c r="M11" s="31">
        <f t="shared" ref="M11:M17" si="0">N11/L11</f>
        <v>40</v>
      </c>
      <c r="N11" s="8">
        <f t="shared" ref="N11:N17" si="1">O11*2000</f>
        <v>2000</v>
      </c>
      <c r="O11" s="8">
        <v>1</v>
      </c>
      <c r="P11" s="20">
        <v>0.8</v>
      </c>
      <c r="Q11" s="20">
        <f>L11*P11</f>
        <v>40</v>
      </c>
    </row>
    <row r="12" spans="8:17">
      <c r="H12" s="8"/>
      <c r="I12" s="29" t="s">
        <v>108</v>
      </c>
      <c r="J12" s="8"/>
      <c r="K12" s="8" t="s">
        <v>18</v>
      </c>
      <c r="L12" s="8">
        <v>200</v>
      </c>
      <c r="M12" s="31">
        <f t="shared" si="0"/>
        <v>10</v>
      </c>
      <c r="N12" s="8">
        <f t="shared" si="1"/>
        <v>2000</v>
      </c>
      <c r="O12" s="8">
        <v>1</v>
      </c>
      <c r="P12" s="20">
        <v>0.1</v>
      </c>
      <c r="Q12" s="20">
        <f t="shared" ref="Q12:Q17" si="2">L12*P12</f>
        <v>20</v>
      </c>
    </row>
    <row r="13" spans="1:17">
      <c r="A13" s="4" t="s">
        <v>24</v>
      </c>
      <c r="B13" s="4" t="s">
        <v>25</v>
      </c>
      <c r="C13" s="4" t="s">
        <v>26</v>
      </c>
      <c r="E13" s="4"/>
      <c r="F13" s="1"/>
      <c r="H13" s="8"/>
      <c r="I13" s="29" t="s">
        <v>109</v>
      </c>
      <c r="J13" s="8"/>
      <c r="K13" s="8" t="s">
        <v>18</v>
      </c>
      <c r="L13" s="8">
        <v>200</v>
      </c>
      <c r="M13" s="31">
        <f t="shared" si="0"/>
        <v>10</v>
      </c>
      <c r="N13" s="8">
        <f t="shared" si="1"/>
        <v>2000</v>
      </c>
      <c r="O13" s="8">
        <v>1</v>
      </c>
      <c r="P13" s="20">
        <v>0.1</v>
      </c>
      <c r="Q13" s="20">
        <f t="shared" si="2"/>
        <v>20</v>
      </c>
    </row>
    <row r="14" spans="1:17">
      <c r="A14" s="4"/>
      <c r="B14" s="1" t="s">
        <v>127</v>
      </c>
      <c r="C14" s="1" t="s">
        <v>28</v>
      </c>
      <c r="H14" s="8"/>
      <c r="I14" s="8" t="s">
        <v>22</v>
      </c>
      <c r="J14" s="8"/>
      <c r="K14" s="8" t="s">
        <v>18</v>
      </c>
      <c r="L14" s="8">
        <v>1000</v>
      </c>
      <c r="M14" s="31">
        <f t="shared" si="0"/>
        <v>2</v>
      </c>
      <c r="N14" s="8">
        <f t="shared" si="1"/>
        <v>2000</v>
      </c>
      <c r="O14" s="8">
        <v>1</v>
      </c>
      <c r="P14" s="20">
        <v>0.03</v>
      </c>
      <c r="Q14" s="20">
        <f t="shared" si="2"/>
        <v>30</v>
      </c>
    </row>
    <row r="15" spans="8:17">
      <c r="H15" s="8"/>
      <c r="I15" s="29" t="s">
        <v>97</v>
      </c>
      <c r="J15" s="8"/>
      <c r="K15" s="8" t="s">
        <v>18</v>
      </c>
      <c r="L15" s="8">
        <v>200</v>
      </c>
      <c r="M15" s="31">
        <f t="shared" si="0"/>
        <v>10</v>
      </c>
      <c r="N15" s="8">
        <f t="shared" si="1"/>
        <v>2000</v>
      </c>
      <c r="O15" s="8">
        <v>1</v>
      </c>
      <c r="P15" s="20">
        <v>0.2</v>
      </c>
      <c r="Q15" s="20">
        <f t="shared" si="2"/>
        <v>40</v>
      </c>
    </row>
    <row r="16" spans="8:17">
      <c r="H16" s="8"/>
      <c r="I16" s="29" t="s">
        <v>98</v>
      </c>
      <c r="J16" s="8"/>
      <c r="K16" s="8" t="s">
        <v>18</v>
      </c>
      <c r="L16" s="8">
        <v>200</v>
      </c>
      <c r="M16" s="31">
        <f t="shared" si="0"/>
        <v>10</v>
      </c>
      <c r="N16" s="8">
        <f t="shared" si="1"/>
        <v>2000</v>
      </c>
      <c r="O16" s="8">
        <v>1</v>
      </c>
      <c r="P16" s="20">
        <v>0.1</v>
      </c>
      <c r="Q16" s="20">
        <f t="shared" si="2"/>
        <v>20</v>
      </c>
    </row>
    <row r="17" spans="1:17">
      <c r="A17" s="4" t="s">
        <v>32</v>
      </c>
      <c r="B17" s="4" t="s">
        <v>128</v>
      </c>
      <c r="C17" s="11" t="s">
        <v>129</v>
      </c>
      <c r="D17" s="4" t="s">
        <v>130</v>
      </c>
      <c r="E17" s="4"/>
      <c r="H17" s="8"/>
      <c r="I17" s="29" t="s">
        <v>29</v>
      </c>
      <c r="J17" s="8"/>
      <c r="K17" s="8" t="s">
        <v>15</v>
      </c>
      <c r="L17" s="8">
        <v>80</v>
      </c>
      <c r="M17" s="31">
        <f t="shared" si="0"/>
        <v>50</v>
      </c>
      <c r="N17" s="8">
        <f t="shared" si="1"/>
        <v>4000</v>
      </c>
      <c r="O17" s="8">
        <v>2</v>
      </c>
      <c r="P17" s="20">
        <v>1</v>
      </c>
      <c r="Q17" s="20">
        <f t="shared" si="2"/>
        <v>80</v>
      </c>
    </row>
    <row r="18" spans="2:5">
      <c r="B18" s="4" t="s">
        <v>128</v>
      </c>
      <c r="C18" s="12" t="s">
        <v>131</v>
      </c>
      <c r="D18" s="4" t="s">
        <v>130</v>
      </c>
      <c r="E18" s="4"/>
    </row>
    <row r="19" spans="2:18">
      <c r="B19" s="4" t="s">
        <v>128</v>
      </c>
      <c r="C19" s="12" t="s">
        <v>132</v>
      </c>
      <c r="D19" s="4" t="s">
        <v>130</v>
      </c>
      <c r="E19" s="4"/>
      <c r="R19" t="s">
        <v>133</v>
      </c>
    </row>
    <row r="20" spans="2:5">
      <c r="B20" s="4" t="s">
        <v>128</v>
      </c>
      <c r="C20" s="11" t="s">
        <v>134</v>
      </c>
      <c r="D20" s="4" t="s">
        <v>130</v>
      </c>
      <c r="E20" s="4"/>
    </row>
    <row r="21" spans="2:5">
      <c r="B21" s="4" t="s">
        <v>128</v>
      </c>
      <c r="C21" s="13" t="s">
        <v>135</v>
      </c>
      <c r="D21" s="4" t="s">
        <v>130</v>
      </c>
      <c r="E21" s="4"/>
    </row>
    <row r="22" spans="2:17">
      <c r="B22" s="4" t="s">
        <v>128</v>
      </c>
      <c r="C22" s="13" t="s">
        <v>136</v>
      </c>
      <c r="D22" s="4" t="s">
        <v>130</v>
      </c>
      <c r="E22" s="4"/>
      <c r="H22" s="8" t="s">
        <v>137</v>
      </c>
      <c r="I22" s="14" t="s">
        <v>138</v>
      </c>
      <c r="J22" s="8"/>
      <c r="K22" s="8" t="s">
        <v>18</v>
      </c>
      <c r="L22" s="8">
        <v>3000</v>
      </c>
      <c r="M22" s="8">
        <v>1000</v>
      </c>
      <c r="N22">
        <f>SUM(N7:N17)</f>
        <v>30000</v>
      </c>
      <c r="O22">
        <f>SUM(O7:O17)</f>
        <v>15</v>
      </c>
      <c r="Q22" s="22">
        <f>SUM(Q7:Q17)</f>
        <v>324</v>
      </c>
    </row>
    <row r="23" spans="2:5">
      <c r="B23" s="4" t="s">
        <v>128</v>
      </c>
      <c r="C23" s="13" t="s">
        <v>139</v>
      </c>
      <c r="D23" s="4" t="s">
        <v>130</v>
      </c>
      <c r="E23" s="4"/>
    </row>
    <row r="24" spans="2:5">
      <c r="B24" s="4" t="s">
        <v>128</v>
      </c>
      <c r="C24" s="13" t="s">
        <v>140</v>
      </c>
      <c r="D24" s="4" t="s">
        <v>130</v>
      </c>
      <c r="E24" s="4"/>
    </row>
    <row r="25" spans="2:5">
      <c r="B25" s="4" t="s">
        <v>128</v>
      </c>
      <c r="C25" s="13" t="s">
        <v>141</v>
      </c>
      <c r="D25" s="4" t="s">
        <v>130</v>
      </c>
      <c r="E25" s="4"/>
    </row>
    <row r="26" spans="2:5">
      <c r="B26" s="4" t="s">
        <v>128</v>
      </c>
      <c r="C26" s="11" t="s">
        <v>142</v>
      </c>
      <c r="D26" s="4" t="s">
        <v>130</v>
      </c>
      <c r="E26" s="4"/>
    </row>
    <row r="27" spans="2:9">
      <c r="B27" s="4" t="s">
        <v>128</v>
      </c>
      <c r="C27" s="13" t="s">
        <v>143</v>
      </c>
      <c r="D27" s="4" t="s">
        <v>130</v>
      </c>
      <c r="E27" s="4"/>
      <c r="I27" s="1" t="s">
        <v>144</v>
      </c>
    </row>
    <row r="28" spans="2:5">
      <c r="B28" s="4" t="s">
        <v>128</v>
      </c>
      <c r="C28" s="13" t="s">
        <v>145</v>
      </c>
      <c r="D28" s="4" t="s">
        <v>130</v>
      </c>
      <c r="E28" s="4"/>
    </row>
    <row r="29" spans="2:12">
      <c r="B29" s="4" t="s">
        <v>128</v>
      </c>
      <c r="C29" s="11" t="s">
        <v>146</v>
      </c>
      <c r="D29" s="4" t="s">
        <v>130</v>
      </c>
      <c r="E29" s="4"/>
      <c r="J29">
        <v>50</v>
      </c>
      <c r="K29">
        <v>0.012</v>
      </c>
      <c r="L29" s="23">
        <f>J29*K29</f>
        <v>0.6</v>
      </c>
    </row>
    <row r="30" spans="2:5">
      <c r="B30" s="4" t="s">
        <v>128</v>
      </c>
      <c r="C30" s="11" t="s">
        <v>147</v>
      </c>
      <c r="D30" s="4" t="s">
        <v>130</v>
      </c>
      <c r="E30" s="4"/>
    </row>
    <row r="32" spans="2:2">
      <c r="B32" s="1" t="s">
        <v>148</v>
      </c>
    </row>
    <row r="36" spans="12:14">
      <c r="L36" s="42" t="s">
        <v>3</v>
      </c>
      <c r="M36" s="46" t="s">
        <v>12</v>
      </c>
      <c r="N36" s="47" t="s">
        <v>149</v>
      </c>
    </row>
    <row r="37" spans="12:14">
      <c r="L37" s="43" t="s">
        <v>88</v>
      </c>
      <c r="M37" s="43">
        <v>1</v>
      </c>
      <c r="N37" s="43">
        <v>5000</v>
      </c>
    </row>
    <row r="38" spans="12:14">
      <c r="L38" s="44" t="s">
        <v>91</v>
      </c>
      <c r="M38" s="44">
        <v>1</v>
      </c>
      <c r="N38" s="44">
        <v>5000</v>
      </c>
    </row>
    <row r="39" spans="12:14">
      <c r="L39" s="45" t="s">
        <v>17</v>
      </c>
      <c r="M39" s="45">
        <v>10000</v>
      </c>
      <c r="N39" s="45">
        <v>2</v>
      </c>
    </row>
    <row r="40" spans="12:14">
      <c r="L40" s="44" t="s">
        <v>19</v>
      </c>
      <c r="M40" s="44">
        <v>400</v>
      </c>
      <c r="N40" s="44">
        <v>50</v>
      </c>
    </row>
    <row r="41" spans="12:14">
      <c r="L41" s="45" t="s">
        <v>21</v>
      </c>
      <c r="M41" s="45">
        <v>50</v>
      </c>
      <c r="N41" s="45">
        <v>40</v>
      </c>
    </row>
    <row r="42" spans="12:14">
      <c r="L42" s="44" t="s">
        <v>108</v>
      </c>
      <c r="M42" s="44">
        <v>200</v>
      </c>
      <c r="N42" s="44">
        <v>10</v>
      </c>
    </row>
    <row r="43" spans="12:14">
      <c r="L43" s="45" t="s">
        <v>109</v>
      </c>
      <c r="M43" s="45">
        <v>200</v>
      </c>
      <c r="N43" s="45">
        <v>10</v>
      </c>
    </row>
    <row r="44" spans="12:14">
      <c r="L44" s="44" t="s">
        <v>22</v>
      </c>
      <c r="M44" s="44">
        <v>1000</v>
      </c>
      <c r="N44" s="44">
        <v>2</v>
      </c>
    </row>
    <row r="45" spans="12:14">
      <c r="L45" s="45" t="s">
        <v>97</v>
      </c>
      <c r="M45" s="45">
        <v>200</v>
      </c>
      <c r="N45" s="45">
        <v>10</v>
      </c>
    </row>
    <row r="46" spans="12:14">
      <c r="L46" s="44" t="s">
        <v>98</v>
      </c>
      <c r="M46" s="44">
        <v>200</v>
      </c>
      <c r="N46" s="44">
        <v>10</v>
      </c>
    </row>
    <row r="47" spans="12:14">
      <c r="L47" s="45" t="s">
        <v>29</v>
      </c>
      <c r="M47" s="45">
        <v>80</v>
      </c>
      <c r="N47" s="45">
        <v>50</v>
      </c>
    </row>
    <row r="48" spans="12:14">
      <c r="L48" s="44" t="s">
        <v>138</v>
      </c>
      <c r="M48" s="44">
        <v>3000</v>
      </c>
      <c r="N48" s="44">
        <v>1000</v>
      </c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"/>
  <sheetViews>
    <sheetView topLeftCell="O7" workbookViewId="0">
      <selection activeCell="A94" sqref="A94"/>
    </sheetView>
  </sheetViews>
  <sheetFormatPr defaultColWidth="9" defaultRowHeight="13.5"/>
  <cols>
    <col min="1" max="1" width="12.875" customWidth="1"/>
    <col min="2" max="2" width="11.5" customWidth="1"/>
    <col min="3" max="3" width="27.625" customWidth="1"/>
    <col min="6" max="6" width="27.5" customWidth="1"/>
    <col min="7" max="9" width="12.875" customWidth="1"/>
    <col min="11" max="11" width="10.125"/>
    <col min="15" max="15" width="27.5" customWidth="1"/>
    <col min="16" max="16" width="14.625" customWidth="1"/>
    <col min="17" max="17" width="13.875" customWidth="1"/>
  </cols>
  <sheetData>
    <row r="1" spans="4:4">
      <c r="D1" s="16">
        <v>1</v>
      </c>
    </row>
    <row r="4" spans="2:11">
      <c r="B4" s="8"/>
      <c r="C4" s="8"/>
      <c r="D4" s="8"/>
      <c r="E4" s="8"/>
      <c r="F4" s="8"/>
      <c r="G4" s="8"/>
      <c r="H4" s="8"/>
      <c r="I4" s="8"/>
      <c r="J4" s="8"/>
      <c r="K4" s="8"/>
    </row>
    <row r="5" ht="14.25" spans="2:11">
      <c r="B5" s="8" t="s">
        <v>1</v>
      </c>
      <c r="C5" s="25" t="s">
        <v>2</v>
      </c>
      <c r="D5" s="26"/>
      <c r="E5" s="26"/>
      <c r="F5" s="26"/>
      <c r="G5" s="26"/>
      <c r="H5" s="26"/>
      <c r="I5" s="32"/>
      <c r="J5" s="8"/>
      <c r="K5" s="8"/>
    </row>
    <row r="6" spans="2:17">
      <c r="B6" s="8"/>
      <c r="C6" s="8" t="s">
        <v>3</v>
      </c>
      <c r="D6" s="8" t="s">
        <v>4</v>
      </c>
      <c r="E6" s="8" t="s">
        <v>5</v>
      </c>
      <c r="F6" s="14" t="s">
        <v>6</v>
      </c>
      <c r="G6" s="14" t="s">
        <v>150</v>
      </c>
      <c r="H6" s="8" t="s">
        <v>8</v>
      </c>
      <c r="I6" s="17" t="s">
        <v>9</v>
      </c>
      <c r="J6" s="8" t="s">
        <v>10</v>
      </c>
      <c r="K6" s="8" t="s">
        <v>11</v>
      </c>
      <c r="O6" s="33" t="str">
        <f>C6</f>
        <v>奖励名称</v>
      </c>
      <c r="P6" s="34" t="str">
        <f>F6</f>
        <v>账号限购数量</v>
      </c>
      <c r="Q6" s="37" t="str">
        <f>G6</f>
        <v>兑换币需求</v>
      </c>
    </row>
    <row r="7" spans="2:17">
      <c r="B7" s="8"/>
      <c r="C7" s="14" t="s">
        <v>151</v>
      </c>
      <c r="D7" s="8"/>
      <c r="E7" s="8" t="s">
        <v>15</v>
      </c>
      <c r="F7" s="16">
        <v>1</v>
      </c>
      <c r="G7" s="31">
        <f>H7/F7</f>
        <v>500</v>
      </c>
      <c r="H7" s="16">
        <f>I7*1000</f>
        <v>500</v>
      </c>
      <c r="I7" s="18">
        <v>0.5</v>
      </c>
      <c r="J7" s="19">
        <v>0</v>
      </c>
      <c r="K7" s="20">
        <f>F7*J7</f>
        <v>0</v>
      </c>
      <c r="L7">
        <f>H7/10</f>
        <v>50</v>
      </c>
      <c r="O7" s="35" t="str">
        <f t="shared" ref="O7:O19" si="0">C7</f>
        <v>【中秋·龙月团圆】称号</v>
      </c>
      <c r="P7" s="35">
        <f t="shared" ref="P7:P19" si="1">F7</f>
        <v>1</v>
      </c>
      <c r="Q7" s="35">
        <f t="shared" ref="Q7:Q19" si="2">G7</f>
        <v>500</v>
      </c>
    </row>
    <row r="8" spans="2:17">
      <c r="B8" s="8"/>
      <c r="C8" s="14" t="s">
        <v>91</v>
      </c>
      <c r="D8" s="8"/>
      <c r="E8" s="8" t="s">
        <v>18</v>
      </c>
      <c r="F8">
        <v>1</v>
      </c>
      <c r="G8" s="31">
        <f t="shared" ref="G8:G19" si="3">H8/F8</f>
        <v>500</v>
      </c>
      <c r="H8" s="16">
        <f t="shared" ref="H8:H19" si="4">I8*1000</f>
        <v>500</v>
      </c>
      <c r="I8" s="18">
        <v>0.5</v>
      </c>
      <c r="J8" s="19">
        <v>0</v>
      </c>
      <c r="K8" s="20">
        <f>D1*J8</f>
        <v>0</v>
      </c>
      <c r="L8">
        <f t="shared" ref="L8:L19" si="5">H8/10</f>
        <v>50</v>
      </c>
      <c r="O8" s="36" t="str">
        <f t="shared" si="0"/>
        <v>天之轩辕·上清武器自选礼盒</v>
      </c>
      <c r="P8" s="36">
        <f t="shared" si="1"/>
        <v>1</v>
      </c>
      <c r="Q8" s="36">
        <f t="shared" si="2"/>
        <v>500</v>
      </c>
    </row>
    <row r="9" spans="2:17">
      <c r="B9" s="8">
        <v>10057</v>
      </c>
      <c r="C9" t="s">
        <v>30</v>
      </c>
      <c r="D9" s="27"/>
      <c r="E9" s="27" t="s">
        <v>18</v>
      </c>
      <c r="F9" s="27">
        <v>1</v>
      </c>
      <c r="G9" s="31">
        <f t="shared" si="3"/>
        <v>500</v>
      </c>
      <c r="H9" s="16">
        <f t="shared" si="4"/>
        <v>500</v>
      </c>
      <c r="I9" s="8">
        <v>0.5</v>
      </c>
      <c r="J9" s="20">
        <v>0.6</v>
      </c>
      <c r="K9" s="20">
        <f>F9*J9</f>
        <v>0.6</v>
      </c>
      <c r="L9">
        <f t="shared" si="5"/>
        <v>50</v>
      </c>
      <c r="O9" s="35" t="str">
        <f t="shared" si="0"/>
        <v>12武器强化卷</v>
      </c>
      <c r="P9" s="35">
        <f t="shared" si="1"/>
        <v>1</v>
      </c>
      <c r="Q9" s="35">
        <f t="shared" si="2"/>
        <v>500</v>
      </c>
    </row>
    <row r="10" spans="2:17">
      <c r="B10" s="27">
        <v>11114</v>
      </c>
      <c r="C10" s="27" t="s">
        <v>92</v>
      </c>
      <c r="D10" s="27"/>
      <c r="E10" s="27" t="s">
        <v>18</v>
      </c>
      <c r="F10" s="27">
        <v>1</v>
      </c>
      <c r="G10" s="31">
        <f t="shared" si="3"/>
        <v>500</v>
      </c>
      <c r="H10" s="16">
        <f t="shared" si="4"/>
        <v>500</v>
      </c>
      <c r="I10" s="8">
        <v>0.5</v>
      </c>
      <c r="J10" s="20">
        <v>0.05</v>
      </c>
      <c r="K10" s="20">
        <f>F10*J10</f>
        <v>0.05</v>
      </c>
      <c r="L10">
        <f t="shared" si="5"/>
        <v>50</v>
      </c>
      <c r="O10" s="36" t="str">
        <f t="shared" si="0"/>
        <v>四神防具宝匣(整套)</v>
      </c>
      <c r="P10" s="36">
        <f t="shared" si="1"/>
        <v>1</v>
      </c>
      <c r="Q10" s="36">
        <f t="shared" si="2"/>
        <v>500</v>
      </c>
    </row>
    <row r="11" spans="2:17">
      <c r="B11" s="27">
        <v>10064</v>
      </c>
      <c r="C11" s="28" t="s">
        <v>31</v>
      </c>
      <c r="D11" s="27"/>
      <c r="E11" s="27" t="s">
        <v>18</v>
      </c>
      <c r="F11" s="27">
        <v>5</v>
      </c>
      <c r="G11" s="31">
        <f t="shared" si="3"/>
        <v>100</v>
      </c>
      <c r="H11" s="16">
        <f t="shared" si="4"/>
        <v>500</v>
      </c>
      <c r="I11" s="8">
        <v>0.5</v>
      </c>
      <c r="J11" s="20">
        <v>0.6</v>
      </c>
      <c r="K11" s="20">
        <f>F11*J11</f>
        <v>3</v>
      </c>
      <c r="L11">
        <f t="shared" si="5"/>
        <v>50</v>
      </c>
      <c r="O11" s="35" t="str">
        <f t="shared" si="0"/>
        <v>10防具强化卷</v>
      </c>
      <c r="P11" s="35">
        <f t="shared" si="1"/>
        <v>5</v>
      </c>
      <c r="Q11" s="35">
        <f t="shared" si="2"/>
        <v>100</v>
      </c>
    </row>
    <row r="12" spans="2:17">
      <c r="B12">
        <v>11115</v>
      </c>
      <c r="C12" t="s">
        <v>93</v>
      </c>
      <c r="E12" s="27" t="s">
        <v>18</v>
      </c>
      <c r="F12" s="27">
        <v>1</v>
      </c>
      <c r="G12" s="31">
        <f t="shared" si="3"/>
        <v>500</v>
      </c>
      <c r="H12" s="16">
        <f t="shared" si="4"/>
        <v>500</v>
      </c>
      <c r="I12" s="8">
        <v>0.5</v>
      </c>
      <c r="J12" s="20">
        <v>1.6</v>
      </c>
      <c r="K12" s="20">
        <f>F12*J12</f>
        <v>1.6</v>
      </c>
      <c r="L12">
        <f t="shared" si="5"/>
        <v>50</v>
      </c>
      <c r="O12" s="36" t="str">
        <f t="shared" si="0"/>
        <v>四神首饰宝匣(整套)</v>
      </c>
      <c r="P12" s="36">
        <f t="shared" si="1"/>
        <v>1</v>
      </c>
      <c r="Q12" s="36">
        <f t="shared" si="2"/>
        <v>500</v>
      </c>
    </row>
    <row r="13" spans="2:17">
      <c r="B13">
        <v>10956</v>
      </c>
      <c r="C13" t="s">
        <v>33</v>
      </c>
      <c r="E13" s="27" t="s">
        <v>18</v>
      </c>
      <c r="F13" s="27">
        <v>3</v>
      </c>
      <c r="G13" s="31">
        <f t="shared" si="3"/>
        <v>500</v>
      </c>
      <c r="H13" s="16">
        <f t="shared" si="4"/>
        <v>1500</v>
      </c>
      <c r="I13" s="8">
        <v>1.5</v>
      </c>
      <c r="J13" s="20">
        <v>2.6</v>
      </c>
      <c r="K13" s="20">
        <f>F13*J13</f>
        <v>7.8</v>
      </c>
      <c r="L13">
        <f t="shared" si="5"/>
        <v>150</v>
      </c>
      <c r="O13" s="35" t="str">
        <f t="shared" si="0"/>
        <v>11首饰强化卷</v>
      </c>
      <c r="P13" s="35">
        <f t="shared" si="1"/>
        <v>3</v>
      </c>
      <c r="Q13" s="35">
        <f t="shared" si="2"/>
        <v>500</v>
      </c>
    </row>
    <row r="14" spans="2:17">
      <c r="B14" s="8"/>
      <c r="C14" s="8" t="s">
        <v>21</v>
      </c>
      <c r="D14" s="8"/>
      <c r="E14" s="8" t="s">
        <v>18</v>
      </c>
      <c r="F14" s="8">
        <v>50</v>
      </c>
      <c r="G14" s="31">
        <f t="shared" si="3"/>
        <v>10</v>
      </c>
      <c r="H14" s="16">
        <f t="shared" si="4"/>
        <v>500</v>
      </c>
      <c r="I14" s="8">
        <v>0.5</v>
      </c>
      <c r="J14" s="20">
        <v>0.1</v>
      </c>
      <c r="K14" s="20">
        <f t="shared" ref="K14:K19" si="6">F15*J14</f>
        <v>0.1</v>
      </c>
      <c r="L14">
        <f t="shared" si="5"/>
        <v>50</v>
      </c>
      <c r="O14" s="36" t="str">
        <f t="shared" si="0"/>
        <v>复活币</v>
      </c>
      <c r="P14" s="36">
        <f t="shared" si="1"/>
        <v>50</v>
      </c>
      <c r="Q14" s="36">
        <f t="shared" si="2"/>
        <v>10</v>
      </c>
    </row>
    <row r="15" spans="2:17">
      <c r="B15" s="8">
        <v>11305</v>
      </c>
      <c r="C15" s="29" t="s">
        <v>39</v>
      </c>
      <c r="D15" s="8"/>
      <c r="E15" s="8" t="s">
        <v>18</v>
      </c>
      <c r="F15" s="8">
        <v>1</v>
      </c>
      <c r="G15" s="31">
        <f t="shared" si="3"/>
        <v>500</v>
      </c>
      <c r="H15" s="16">
        <f t="shared" si="4"/>
        <v>500</v>
      </c>
      <c r="I15" s="8">
        <v>0.5</v>
      </c>
      <c r="J15" s="20">
        <v>0.1</v>
      </c>
      <c r="K15" s="20">
        <f t="shared" si="6"/>
        <v>0.1</v>
      </c>
      <c r="L15">
        <f t="shared" si="5"/>
        <v>50</v>
      </c>
      <c r="O15" s="35" t="str">
        <f t="shared" si="0"/>
        <v>1级神技自选礼包</v>
      </c>
      <c r="P15" s="35">
        <f t="shared" si="1"/>
        <v>1</v>
      </c>
      <c r="Q15" s="35">
        <f t="shared" si="2"/>
        <v>500</v>
      </c>
    </row>
    <row r="16" spans="2:17">
      <c r="B16" s="8">
        <v>11595</v>
      </c>
      <c r="C16" s="29" t="s">
        <v>111</v>
      </c>
      <c r="D16" s="8"/>
      <c r="E16" s="8" t="s">
        <v>18</v>
      </c>
      <c r="F16" s="8">
        <v>1</v>
      </c>
      <c r="G16" s="31">
        <f t="shared" si="3"/>
        <v>500</v>
      </c>
      <c r="H16" s="16">
        <f t="shared" si="4"/>
        <v>500</v>
      </c>
      <c r="I16" s="8">
        <v>0.5</v>
      </c>
      <c r="J16" s="20">
        <v>0.03</v>
      </c>
      <c r="K16" s="20">
        <f t="shared" si="6"/>
        <v>30</v>
      </c>
      <c r="L16">
        <f t="shared" si="5"/>
        <v>50</v>
      </c>
      <c r="O16" s="36" t="str">
        <f t="shared" si="0"/>
        <v>金票1000</v>
      </c>
      <c r="P16" s="36">
        <f t="shared" si="1"/>
        <v>1</v>
      </c>
      <c r="Q16" s="36">
        <f t="shared" si="2"/>
        <v>500</v>
      </c>
    </row>
    <row r="17" spans="2:17">
      <c r="B17" s="8"/>
      <c r="C17" s="8" t="s">
        <v>22</v>
      </c>
      <c r="D17" s="8"/>
      <c r="E17" s="8" t="s">
        <v>18</v>
      </c>
      <c r="F17" s="8">
        <v>1000</v>
      </c>
      <c r="G17" s="31">
        <f t="shared" si="3"/>
        <v>1</v>
      </c>
      <c r="H17" s="16">
        <f t="shared" si="4"/>
        <v>1000</v>
      </c>
      <c r="I17" s="8">
        <v>1</v>
      </c>
      <c r="J17" s="20">
        <v>0.2</v>
      </c>
      <c r="K17" s="20">
        <f t="shared" si="6"/>
        <v>40</v>
      </c>
      <c r="L17">
        <f t="shared" si="5"/>
        <v>100</v>
      </c>
      <c r="O17" s="35" t="str">
        <f t="shared" si="0"/>
        <v>天命天铠符石</v>
      </c>
      <c r="P17" s="35">
        <f t="shared" si="1"/>
        <v>1000</v>
      </c>
      <c r="Q17" s="35">
        <f t="shared" si="2"/>
        <v>1</v>
      </c>
    </row>
    <row r="18" spans="2:17">
      <c r="B18" s="8"/>
      <c r="C18" s="29" t="s">
        <v>97</v>
      </c>
      <c r="D18" s="8"/>
      <c r="E18" s="8" t="s">
        <v>18</v>
      </c>
      <c r="F18" s="8">
        <v>200</v>
      </c>
      <c r="G18" s="31">
        <f t="shared" si="3"/>
        <v>5</v>
      </c>
      <c r="H18" s="16">
        <f t="shared" si="4"/>
        <v>1000</v>
      </c>
      <c r="I18" s="8">
        <v>1</v>
      </c>
      <c r="J18" s="20">
        <v>0.1</v>
      </c>
      <c r="K18" s="20">
        <f t="shared" si="6"/>
        <v>20</v>
      </c>
      <c r="L18">
        <f t="shared" si="5"/>
        <v>100</v>
      </c>
      <c r="O18" s="36" t="str">
        <f t="shared" si="0"/>
        <v>启灵石碎片</v>
      </c>
      <c r="P18" s="36">
        <f t="shared" si="1"/>
        <v>200</v>
      </c>
      <c r="Q18" s="36">
        <f t="shared" si="2"/>
        <v>5</v>
      </c>
    </row>
    <row r="19" spans="2:17">
      <c r="B19" s="8"/>
      <c r="C19" s="29" t="s">
        <v>98</v>
      </c>
      <c r="D19" s="8"/>
      <c r="E19" s="8" t="s">
        <v>18</v>
      </c>
      <c r="F19" s="8">
        <v>200</v>
      </c>
      <c r="G19" s="31">
        <f t="shared" si="3"/>
        <v>5</v>
      </c>
      <c r="H19" s="16">
        <f t="shared" si="4"/>
        <v>1000</v>
      </c>
      <c r="I19" s="8">
        <v>1</v>
      </c>
      <c r="J19" s="20">
        <v>1</v>
      </c>
      <c r="K19" s="20">
        <f t="shared" si="6"/>
        <v>0</v>
      </c>
      <c r="L19">
        <f t="shared" si="5"/>
        <v>100</v>
      </c>
      <c r="O19" s="35" t="str">
        <f t="shared" si="0"/>
        <v>唤灵石碎片</v>
      </c>
      <c r="P19" s="35">
        <f t="shared" si="1"/>
        <v>200</v>
      </c>
      <c r="Q19" s="35">
        <f t="shared" si="2"/>
        <v>5</v>
      </c>
    </row>
    <row r="20" spans="8:8">
      <c r="H20">
        <f>SUM(H7:H19)</f>
        <v>9000</v>
      </c>
    </row>
    <row r="21" spans="2:12">
      <c r="B21" s="8" t="s">
        <v>137</v>
      </c>
      <c r="C21" s="14" t="s">
        <v>152</v>
      </c>
      <c r="D21" s="8"/>
      <c r="E21" s="8" t="s">
        <v>18</v>
      </c>
      <c r="F21" s="8"/>
      <c r="G21" s="8">
        <v>1000</v>
      </c>
      <c r="I21">
        <f>SUM(I7:I19)</f>
        <v>9</v>
      </c>
      <c r="L21" t="s">
        <v>133</v>
      </c>
    </row>
    <row r="24" spans="11:11">
      <c r="K24" s="22"/>
    </row>
    <row r="26" spans="2:2">
      <c r="B26" s="1" t="s">
        <v>59</v>
      </c>
    </row>
    <row r="27" spans="2:12">
      <c r="B27" s="30" t="s">
        <v>153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2:1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2:1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2:1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2:1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2:1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2:1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2:1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2:1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2:1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6" spans="1:2">
      <c r="A56" s="38" t="s">
        <v>154</v>
      </c>
      <c r="B56" t="s">
        <v>155</v>
      </c>
    </row>
    <row r="57" spans="2:2">
      <c r="B57" s="1" t="s">
        <v>156</v>
      </c>
    </row>
    <row r="58" spans="1:2">
      <c r="A58" s="38" t="s">
        <v>157</v>
      </c>
      <c r="B58" t="s">
        <v>158</v>
      </c>
    </row>
    <row r="59" spans="2:2">
      <c r="B59" t="s">
        <v>159</v>
      </c>
    </row>
    <row r="60" spans="1:2">
      <c r="A60" s="38" t="s">
        <v>160</v>
      </c>
      <c r="B60" t="s">
        <v>161</v>
      </c>
    </row>
    <row r="61" spans="2:2">
      <c r="B61" t="s">
        <v>162</v>
      </c>
    </row>
    <row r="62" spans="1:2">
      <c r="A62" s="38" t="s">
        <v>163</v>
      </c>
      <c r="B62" t="s">
        <v>164</v>
      </c>
    </row>
    <row r="63" spans="2:2">
      <c r="B63" t="s">
        <v>165</v>
      </c>
    </row>
    <row r="64" spans="1:2">
      <c r="A64" s="38" t="s">
        <v>166</v>
      </c>
      <c r="B64" t="s">
        <v>167</v>
      </c>
    </row>
    <row r="65" spans="2:2">
      <c r="B65" t="s">
        <v>168</v>
      </c>
    </row>
    <row r="66" spans="1:2">
      <c r="A66" s="38" t="s">
        <v>169</v>
      </c>
      <c r="B66" t="s">
        <v>170</v>
      </c>
    </row>
    <row r="67" spans="2:2">
      <c r="B67" t="s">
        <v>171</v>
      </c>
    </row>
    <row r="68" spans="1:2">
      <c r="A68" s="38" t="s">
        <v>172</v>
      </c>
      <c r="B68" t="s">
        <v>173</v>
      </c>
    </row>
    <row r="69" spans="2:2">
      <c r="B69" t="s">
        <v>174</v>
      </c>
    </row>
    <row r="70" spans="1:2">
      <c r="A70" s="38" t="s">
        <v>175</v>
      </c>
      <c r="B70" t="s">
        <v>176</v>
      </c>
    </row>
    <row r="71" spans="2:2">
      <c r="B71" t="s">
        <v>177</v>
      </c>
    </row>
    <row r="72" spans="1:2">
      <c r="A72" s="38" t="s">
        <v>178</v>
      </c>
      <c r="B72" t="s">
        <v>179</v>
      </c>
    </row>
    <row r="73" spans="2:2">
      <c r="B73" t="s">
        <v>180</v>
      </c>
    </row>
    <row r="74" spans="1:2">
      <c r="A74" s="38" t="s">
        <v>181</v>
      </c>
      <c r="B74" t="s">
        <v>182</v>
      </c>
    </row>
    <row r="75" spans="2:2">
      <c r="B75" t="s">
        <v>183</v>
      </c>
    </row>
    <row r="76" spans="1:2">
      <c r="A76" s="38" t="s">
        <v>184</v>
      </c>
      <c r="B76" t="s">
        <v>185</v>
      </c>
    </row>
    <row r="77" spans="2:2">
      <c r="B77" s="1" t="s">
        <v>186</v>
      </c>
    </row>
    <row r="78" spans="1:2">
      <c r="A78" s="38" t="s">
        <v>187</v>
      </c>
      <c r="B78" t="s">
        <v>188</v>
      </c>
    </row>
    <row r="79" spans="2:2">
      <c r="B79" t="s">
        <v>189</v>
      </c>
    </row>
    <row r="80" spans="1:2">
      <c r="A80" s="38" t="s">
        <v>190</v>
      </c>
      <c r="B80" t="s">
        <v>191</v>
      </c>
    </row>
    <row r="81" spans="2:2">
      <c r="B81" t="s">
        <v>192</v>
      </c>
    </row>
    <row r="82" spans="1:2">
      <c r="A82" s="38" t="s">
        <v>193</v>
      </c>
      <c r="B82" t="s">
        <v>194</v>
      </c>
    </row>
    <row r="83" spans="2:2">
      <c r="B83" t="s">
        <v>195</v>
      </c>
    </row>
    <row r="84" spans="1:2">
      <c r="A84" s="38" t="s">
        <v>196</v>
      </c>
      <c r="B84" t="s">
        <v>197</v>
      </c>
    </row>
    <row r="85" spans="2:2">
      <c r="B85" t="s">
        <v>198</v>
      </c>
    </row>
    <row r="86" spans="1:2">
      <c r="A86" s="38" t="s">
        <v>199</v>
      </c>
      <c r="B86" t="s">
        <v>200</v>
      </c>
    </row>
    <row r="87" spans="2:2">
      <c r="B87" t="s">
        <v>201</v>
      </c>
    </row>
    <row r="88" spans="1:2">
      <c r="A88" s="38" t="s">
        <v>202</v>
      </c>
      <c r="B88" t="s">
        <v>203</v>
      </c>
    </row>
    <row r="89" spans="2:2">
      <c r="B89" t="s">
        <v>204</v>
      </c>
    </row>
    <row r="90" spans="1:2">
      <c r="A90" s="38" t="s">
        <v>205</v>
      </c>
      <c r="B90" t="s">
        <v>206</v>
      </c>
    </row>
    <row r="91" spans="2:2">
      <c r="B91" t="s">
        <v>207</v>
      </c>
    </row>
    <row r="92" spans="1:2">
      <c r="A92" s="38" t="s">
        <v>208</v>
      </c>
      <c r="B92" t="s">
        <v>209</v>
      </c>
    </row>
    <row r="93" spans="2:2">
      <c r="B93" t="s">
        <v>210</v>
      </c>
    </row>
    <row r="94" spans="1:2">
      <c r="A94" s="38" t="s">
        <v>211</v>
      </c>
      <c r="B94" t="s">
        <v>212</v>
      </c>
    </row>
    <row r="95" spans="2:2">
      <c r="B95" t="s">
        <v>213</v>
      </c>
    </row>
  </sheetData>
  <sheetProtection formatCells="0" insertHyperlinks="0" autoFilter="0"/>
  <mergeCells count="1">
    <mergeCell ref="B27:L5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topLeftCell="B18" workbookViewId="0">
      <selection activeCell="N23" sqref="N23"/>
    </sheetView>
  </sheetViews>
  <sheetFormatPr defaultColWidth="9" defaultRowHeight="13.5"/>
  <cols>
    <col min="1" max="1" width="19.125" customWidth="1"/>
    <col min="2" max="2" width="12.5" customWidth="1"/>
    <col min="3" max="3" width="17.125" customWidth="1"/>
    <col min="5" max="5" width="12.875" customWidth="1"/>
    <col min="7" max="7" width="12.875" customWidth="1"/>
    <col min="8" max="8" width="10.875" customWidth="1"/>
    <col min="9" max="9" width="27.625" customWidth="1"/>
    <col min="12" max="15" width="12.875" customWidth="1"/>
    <col min="17" max="17" width="10.125"/>
  </cols>
  <sheetData>
    <row r="1" spans="1:1">
      <c r="A1" t="s">
        <v>123</v>
      </c>
    </row>
    <row r="2" spans="1:5">
      <c r="A2" s="4"/>
      <c r="B2" s="4"/>
      <c r="C2" s="4"/>
      <c r="D2" s="4"/>
      <c r="E2" s="4"/>
    </row>
    <row r="3" spans="1:5">
      <c r="A3" s="4" t="s">
        <v>0</v>
      </c>
      <c r="B3" s="5">
        <v>45506</v>
      </c>
      <c r="C3" s="4" t="s">
        <v>104</v>
      </c>
      <c r="D3" s="4"/>
      <c r="E3" s="4"/>
    </row>
    <row r="4" spans="1:17">
      <c r="A4" s="4"/>
      <c r="B4" s="5">
        <v>45527</v>
      </c>
      <c r="C4" s="4" t="s">
        <v>105</v>
      </c>
      <c r="D4" s="4"/>
      <c r="E4" s="4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>
      <c r="A5" s="4"/>
      <c r="B5" s="5">
        <v>45534</v>
      </c>
      <c r="C5" s="6" t="s">
        <v>106</v>
      </c>
      <c r="D5" s="4" t="s">
        <v>107</v>
      </c>
      <c r="E5" s="4"/>
      <c r="H5" s="8" t="s">
        <v>1</v>
      </c>
      <c r="I5" s="14" t="s">
        <v>214</v>
      </c>
      <c r="J5" s="8"/>
      <c r="K5" s="8"/>
      <c r="L5" s="8"/>
      <c r="M5" s="8"/>
      <c r="N5" s="8"/>
      <c r="O5" s="8"/>
      <c r="P5" s="8"/>
      <c r="Q5" s="8"/>
    </row>
    <row r="6" spans="1:17">
      <c r="A6" s="4"/>
      <c r="B6" s="7"/>
      <c r="C6" s="8"/>
      <c r="D6" s="9"/>
      <c r="E6" s="4"/>
      <c r="H6" s="8"/>
      <c r="I6" s="8" t="s">
        <v>3</v>
      </c>
      <c r="J6" s="8" t="s">
        <v>4</v>
      </c>
      <c r="K6" s="8" t="s">
        <v>5</v>
      </c>
      <c r="L6" s="8" t="s">
        <v>215</v>
      </c>
      <c r="M6" s="8" t="s">
        <v>7</v>
      </c>
      <c r="N6" s="8" t="s">
        <v>8</v>
      </c>
      <c r="O6" s="17" t="s">
        <v>9</v>
      </c>
      <c r="P6" s="8" t="s">
        <v>10</v>
      </c>
      <c r="Q6" s="8" t="s">
        <v>11</v>
      </c>
    </row>
    <row r="7" spans="8:20">
      <c r="H7" s="8"/>
      <c r="I7" s="14" t="s">
        <v>216</v>
      </c>
      <c r="J7" s="8"/>
      <c r="K7" s="15" t="s">
        <v>15</v>
      </c>
      <c r="L7" s="16">
        <v>1</v>
      </c>
      <c r="M7" s="16">
        <f t="shared" ref="M7:M21" si="0">N7/L7</f>
        <v>5000</v>
      </c>
      <c r="N7" s="16">
        <f t="shared" ref="N7:N21" si="1">O7*2000</f>
        <v>5000</v>
      </c>
      <c r="O7" s="18">
        <v>2.5</v>
      </c>
      <c r="P7" s="19">
        <v>0</v>
      </c>
      <c r="Q7" s="20">
        <f t="shared" ref="Q7:Q21" si="2">L7*P7</f>
        <v>0</v>
      </c>
      <c r="T7">
        <v>2000</v>
      </c>
    </row>
    <row r="8" spans="1:17">
      <c r="A8" s="4" t="s">
        <v>16</v>
      </c>
      <c r="B8" s="4" t="s">
        <v>124</v>
      </c>
      <c r="C8" s="4"/>
      <c r="D8" s="4"/>
      <c r="E8" s="4"/>
      <c r="H8" s="8"/>
      <c r="I8" s="8" t="s">
        <v>217</v>
      </c>
      <c r="J8" s="8"/>
      <c r="K8" s="8" t="s">
        <v>18</v>
      </c>
      <c r="L8" s="16">
        <v>1</v>
      </c>
      <c r="M8" s="16">
        <f t="shared" si="0"/>
        <v>5000</v>
      </c>
      <c r="N8" s="16">
        <f t="shared" si="1"/>
        <v>5000</v>
      </c>
      <c r="O8" s="18">
        <v>2.5</v>
      </c>
      <c r="P8" s="19">
        <v>0</v>
      </c>
      <c r="Q8" s="20">
        <f t="shared" si="2"/>
        <v>0</v>
      </c>
    </row>
    <row r="9" spans="8:17">
      <c r="H9" s="8"/>
      <c r="I9" s="8" t="s">
        <v>17</v>
      </c>
      <c r="J9" s="8"/>
      <c r="K9" s="8" t="s">
        <v>18</v>
      </c>
      <c r="L9" s="8">
        <v>1000</v>
      </c>
      <c r="M9" s="16">
        <f t="shared" si="0"/>
        <v>2</v>
      </c>
      <c r="N9" s="8">
        <f t="shared" si="1"/>
        <v>2000</v>
      </c>
      <c r="O9" s="8">
        <v>1</v>
      </c>
      <c r="P9" s="20">
        <v>0.05</v>
      </c>
      <c r="Q9" s="20">
        <f t="shared" si="2"/>
        <v>50</v>
      </c>
    </row>
    <row r="10" spans="1:17">
      <c r="A10" s="4" t="s">
        <v>20</v>
      </c>
      <c r="B10" s="10" t="s">
        <v>125</v>
      </c>
      <c r="C10" s="4"/>
      <c r="D10" s="4"/>
      <c r="E10" s="4"/>
      <c r="H10" s="8"/>
      <c r="I10" s="14" t="s">
        <v>218</v>
      </c>
      <c r="J10" s="8"/>
      <c r="K10" s="8" t="s">
        <v>18</v>
      </c>
      <c r="L10" s="8">
        <v>1</v>
      </c>
      <c r="M10" s="16">
        <f t="shared" si="0"/>
        <v>2000</v>
      </c>
      <c r="N10" s="8">
        <f t="shared" si="1"/>
        <v>2000</v>
      </c>
      <c r="O10" s="8">
        <v>1</v>
      </c>
      <c r="P10" s="20">
        <v>0</v>
      </c>
      <c r="Q10" s="20">
        <f t="shared" si="2"/>
        <v>0</v>
      </c>
    </row>
    <row r="11" spans="1:17">
      <c r="A11" s="4"/>
      <c r="B11" s="4" t="s">
        <v>126</v>
      </c>
      <c r="C11" s="4"/>
      <c r="D11" s="4"/>
      <c r="E11" s="4"/>
      <c r="H11" s="8"/>
      <c r="I11" s="8" t="s">
        <v>219</v>
      </c>
      <c r="J11" s="8"/>
      <c r="K11" s="8" t="s">
        <v>18</v>
      </c>
      <c r="L11" s="8">
        <v>20</v>
      </c>
      <c r="M11" s="16">
        <f t="shared" si="0"/>
        <v>100</v>
      </c>
      <c r="N11" s="8">
        <f t="shared" si="1"/>
        <v>2000</v>
      </c>
      <c r="O11" s="8">
        <v>1</v>
      </c>
      <c r="P11" s="20">
        <v>0.85</v>
      </c>
      <c r="Q11" s="20">
        <f t="shared" si="2"/>
        <v>17</v>
      </c>
    </row>
    <row r="12" spans="8:17">
      <c r="H12" s="8"/>
      <c r="I12" s="8" t="s">
        <v>21</v>
      </c>
      <c r="J12" s="8"/>
      <c r="K12" s="8" t="s">
        <v>18</v>
      </c>
      <c r="L12" s="8">
        <v>50</v>
      </c>
      <c r="M12" s="16">
        <f t="shared" si="0"/>
        <v>40</v>
      </c>
      <c r="N12" s="8">
        <f t="shared" si="1"/>
        <v>2000</v>
      </c>
      <c r="O12" s="8">
        <v>1</v>
      </c>
      <c r="P12" s="20">
        <v>0.8</v>
      </c>
      <c r="Q12" s="20">
        <f t="shared" si="2"/>
        <v>40</v>
      </c>
    </row>
    <row r="13" spans="1:17">
      <c r="A13" s="4" t="s">
        <v>24</v>
      </c>
      <c r="B13" s="4" t="s">
        <v>25</v>
      </c>
      <c r="C13" s="4" t="s">
        <v>26</v>
      </c>
      <c r="E13" s="4"/>
      <c r="F13" s="1"/>
      <c r="H13" s="8"/>
      <c r="I13" s="8" t="s">
        <v>108</v>
      </c>
      <c r="J13" s="8"/>
      <c r="K13" s="8" t="s">
        <v>18</v>
      </c>
      <c r="L13" s="8">
        <v>200</v>
      </c>
      <c r="M13" s="16">
        <f t="shared" si="0"/>
        <v>10</v>
      </c>
      <c r="N13" s="8">
        <f t="shared" si="1"/>
        <v>2000</v>
      </c>
      <c r="O13" s="8">
        <v>1</v>
      </c>
      <c r="P13" s="20">
        <v>0.1</v>
      </c>
      <c r="Q13" s="20">
        <f t="shared" si="2"/>
        <v>20</v>
      </c>
    </row>
    <row r="14" spans="1:17">
      <c r="A14" s="4"/>
      <c r="B14" s="1" t="s">
        <v>127</v>
      </c>
      <c r="C14" s="1" t="s">
        <v>28</v>
      </c>
      <c r="H14" s="8"/>
      <c r="I14" s="8" t="s">
        <v>109</v>
      </c>
      <c r="J14" s="8"/>
      <c r="K14" s="8" t="s">
        <v>18</v>
      </c>
      <c r="L14" s="8">
        <v>200</v>
      </c>
      <c r="M14" s="16">
        <f t="shared" si="0"/>
        <v>10</v>
      </c>
      <c r="N14" s="8">
        <f t="shared" si="1"/>
        <v>2000</v>
      </c>
      <c r="O14" s="8">
        <v>1</v>
      </c>
      <c r="P14" s="20">
        <v>0.1</v>
      </c>
      <c r="Q14" s="20">
        <f t="shared" si="2"/>
        <v>20</v>
      </c>
    </row>
    <row r="15" spans="8:17">
      <c r="H15" s="8"/>
      <c r="I15" s="8" t="s">
        <v>22</v>
      </c>
      <c r="J15" s="8"/>
      <c r="K15" s="8" t="s">
        <v>18</v>
      </c>
      <c r="L15" s="8">
        <v>1000</v>
      </c>
      <c r="M15" s="16">
        <f t="shared" si="0"/>
        <v>2</v>
      </c>
      <c r="N15" s="8">
        <f t="shared" si="1"/>
        <v>2000</v>
      </c>
      <c r="O15" s="8">
        <v>1</v>
      </c>
      <c r="P15" s="20">
        <v>0.03</v>
      </c>
      <c r="Q15" s="20">
        <f t="shared" si="2"/>
        <v>30</v>
      </c>
    </row>
    <row r="16" spans="8:17">
      <c r="H16" s="8"/>
      <c r="I16" s="8" t="s">
        <v>97</v>
      </c>
      <c r="J16" s="8"/>
      <c r="K16" s="8" t="s">
        <v>18</v>
      </c>
      <c r="L16" s="8">
        <v>200</v>
      </c>
      <c r="M16" s="16">
        <f t="shared" si="0"/>
        <v>10</v>
      </c>
      <c r="N16" s="8">
        <f t="shared" si="1"/>
        <v>2000</v>
      </c>
      <c r="O16" s="8">
        <v>1</v>
      </c>
      <c r="P16" s="20">
        <v>0.2</v>
      </c>
      <c r="Q16" s="20">
        <f t="shared" si="2"/>
        <v>40</v>
      </c>
    </row>
    <row r="17" spans="1:17">
      <c r="A17" s="4" t="s">
        <v>32</v>
      </c>
      <c r="B17" s="4" t="s">
        <v>128</v>
      </c>
      <c r="C17" s="11" t="s">
        <v>129</v>
      </c>
      <c r="D17" s="4" t="s">
        <v>130</v>
      </c>
      <c r="E17" s="4"/>
      <c r="H17" s="8"/>
      <c r="I17" s="8" t="s">
        <v>98</v>
      </c>
      <c r="J17" s="8"/>
      <c r="K17" s="8" t="s">
        <v>18</v>
      </c>
      <c r="L17" s="8">
        <v>200</v>
      </c>
      <c r="M17" s="16">
        <f t="shared" si="0"/>
        <v>10</v>
      </c>
      <c r="N17" s="8">
        <f t="shared" si="1"/>
        <v>2000</v>
      </c>
      <c r="O17" s="8">
        <v>1</v>
      </c>
      <c r="P17" s="20">
        <v>0.1</v>
      </c>
      <c r="Q17" s="20">
        <f t="shared" si="2"/>
        <v>20</v>
      </c>
    </row>
    <row r="18" spans="2:17">
      <c r="B18" s="4" t="s">
        <v>128</v>
      </c>
      <c r="C18" s="12" t="s">
        <v>131</v>
      </c>
      <c r="D18" s="4" t="s">
        <v>130</v>
      </c>
      <c r="E18" s="4"/>
      <c r="H18" s="8"/>
      <c r="I18" s="14" t="s">
        <v>220</v>
      </c>
      <c r="J18" s="8"/>
      <c r="K18" s="8" t="s">
        <v>18</v>
      </c>
      <c r="L18" s="8">
        <v>40</v>
      </c>
      <c r="M18" s="16">
        <f t="shared" si="0"/>
        <v>25</v>
      </c>
      <c r="N18" s="8">
        <f t="shared" si="1"/>
        <v>1000</v>
      </c>
      <c r="O18" s="8">
        <v>0.5</v>
      </c>
      <c r="P18" s="21">
        <v>0.3</v>
      </c>
      <c r="Q18" s="20">
        <f t="shared" si="2"/>
        <v>12</v>
      </c>
    </row>
    <row r="19" spans="2:17">
      <c r="B19" s="4" t="s">
        <v>128</v>
      </c>
      <c r="C19" s="12" t="s">
        <v>132</v>
      </c>
      <c r="D19" s="4" t="s">
        <v>130</v>
      </c>
      <c r="E19" s="4"/>
      <c r="H19" s="8"/>
      <c r="I19" s="14" t="s">
        <v>221</v>
      </c>
      <c r="J19" s="8"/>
      <c r="K19" s="8" t="s">
        <v>18</v>
      </c>
      <c r="L19" s="8">
        <v>40</v>
      </c>
      <c r="M19" s="16">
        <f t="shared" si="0"/>
        <v>25</v>
      </c>
      <c r="N19" s="8">
        <f t="shared" si="1"/>
        <v>1000</v>
      </c>
      <c r="O19" s="8">
        <v>0.5</v>
      </c>
      <c r="P19" s="20">
        <v>0.3</v>
      </c>
      <c r="Q19" s="20">
        <f t="shared" si="2"/>
        <v>12</v>
      </c>
    </row>
    <row r="20" spans="2:17">
      <c r="B20" s="4" t="s">
        <v>128</v>
      </c>
      <c r="C20" s="11" t="s">
        <v>134</v>
      </c>
      <c r="D20" s="4" t="s">
        <v>130</v>
      </c>
      <c r="E20" s="4"/>
      <c r="H20" s="8"/>
      <c r="I20" s="14" t="s">
        <v>222</v>
      </c>
      <c r="J20" s="8"/>
      <c r="K20" s="8" t="s">
        <v>18</v>
      </c>
      <c r="L20" s="8">
        <v>40</v>
      </c>
      <c r="M20" s="16">
        <f t="shared" si="0"/>
        <v>25</v>
      </c>
      <c r="N20" s="8">
        <f t="shared" si="1"/>
        <v>1000</v>
      </c>
      <c r="O20" s="8">
        <v>0.5</v>
      </c>
      <c r="P20" s="20">
        <v>0.3</v>
      </c>
      <c r="Q20" s="20">
        <f t="shared" si="2"/>
        <v>12</v>
      </c>
    </row>
    <row r="21" spans="2:17">
      <c r="B21" s="4" t="s">
        <v>128</v>
      </c>
      <c r="C21" s="13" t="s">
        <v>135</v>
      </c>
      <c r="D21" s="4" t="s">
        <v>130</v>
      </c>
      <c r="E21" s="4"/>
      <c r="H21" s="8"/>
      <c r="I21" s="14" t="s">
        <v>223</v>
      </c>
      <c r="J21" s="8"/>
      <c r="K21" s="8" t="s">
        <v>18</v>
      </c>
      <c r="L21" s="8">
        <v>40</v>
      </c>
      <c r="M21" s="16">
        <f t="shared" si="0"/>
        <v>25</v>
      </c>
      <c r="N21" s="8">
        <f t="shared" si="1"/>
        <v>1000</v>
      </c>
      <c r="O21" s="8">
        <v>0.5</v>
      </c>
      <c r="P21" s="20">
        <v>0.3</v>
      </c>
      <c r="Q21" s="20">
        <f t="shared" si="2"/>
        <v>12</v>
      </c>
    </row>
    <row r="22" spans="2:17">
      <c r="B22" s="4" t="s">
        <v>128</v>
      </c>
      <c r="C22" s="13" t="s">
        <v>136</v>
      </c>
      <c r="D22" s="4" t="s">
        <v>130</v>
      </c>
      <c r="E22" s="4"/>
      <c r="H22" s="8"/>
      <c r="I22" s="14" t="s">
        <v>224</v>
      </c>
      <c r="J22" s="8"/>
      <c r="K22" s="8"/>
      <c r="L22" s="8">
        <v>999</v>
      </c>
      <c r="M22" s="8">
        <v>1000</v>
      </c>
      <c r="N22" s="8"/>
      <c r="O22" s="8"/>
      <c r="P22" s="20"/>
      <c r="Q22" s="20"/>
    </row>
    <row r="23" spans="2:18">
      <c r="B23" s="4" t="s">
        <v>128</v>
      </c>
      <c r="C23" s="13" t="s">
        <v>139</v>
      </c>
      <c r="D23" s="4" t="s">
        <v>130</v>
      </c>
      <c r="E23" s="4"/>
      <c r="N23">
        <f>SUM(N7:N22)</f>
        <v>32000</v>
      </c>
      <c r="O23">
        <f>SUM(O7:O22)</f>
        <v>16</v>
      </c>
      <c r="Q23" s="22">
        <f>SUM(Q7:Q22)</f>
        <v>285</v>
      </c>
      <c r="R23" t="s">
        <v>133</v>
      </c>
    </row>
    <row r="24" spans="2:5">
      <c r="B24" s="4" t="s">
        <v>128</v>
      </c>
      <c r="C24" s="13" t="s">
        <v>140</v>
      </c>
      <c r="D24" s="4" t="s">
        <v>130</v>
      </c>
      <c r="E24" s="4"/>
    </row>
    <row r="25" spans="2:5">
      <c r="B25" s="4" t="s">
        <v>128</v>
      </c>
      <c r="C25" s="13" t="s">
        <v>141</v>
      </c>
      <c r="D25" s="4" t="s">
        <v>130</v>
      </c>
      <c r="E25" s="4"/>
    </row>
    <row r="26" spans="2:5">
      <c r="B26" s="4" t="s">
        <v>128</v>
      </c>
      <c r="C26" s="11" t="s">
        <v>142</v>
      </c>
      <c r="D26" s="4" t="s">
        <v>130</v>
      </c>
      <c r="E26" s="4"/>
    </row>
    <row r="27" spans="2:5">
      <c r="B27" s="4" t="s">
        <v>128</v>
      </c>
      <c r="C27" s="13" t="s">
        <v>143</v>
      </c>
      <c r="D27" s="4" t="s">
        <v>130</v>
      </c>
      <c r="E27" s="4"/>
    </row>
    <row r="28" spans="2:5">
      <c r="B28" s="4" t="s">
        <v>128</v>
      </c>
      <c r="C28" s="13" t="s">
        <v>145</v>
      </c>
      <c r="D28" s="4" t="s">
        <v>130</v>
      </c>
      <c r="E28" s="4"/>
    </row>
    <row r="29" spans="2:5">
      <c r="B29" s="4" t="s">
        <v>128</v>
      </c>
      <c r="C29" s="11" t="s">
        <v>146</v>
      </c>
      <c r="D29" s="4" t="s">
        <v>130</v>
      </c>
      <c r="E29" s="4"/>
    </row>
    <row r="30" spans="2:5">
      <c r="B30" s="4" t="s">
        <v>128</v>
      </c>
      <c r="C30" s="11" t="s">
        <v>147</v>
      </c>
      <c r="D30" s="4" t="s">
        <v>130</v>
      </c>
      <c r="E30" s="4"/>
    </row>
    <row r="34" spans="10:12">
      <c r="J34">
        <v>5</v>
      </c>
      <c r="K34">
        <v>0.012</v>
      </c>
      <c r="L34" s="23">
        <f>J34*K34</f>
        <v>0.06</v>
      </c>
    </row>
    <row r="36" spans="9:9">
      <c r="I36" s="1" t="s">
        <v>144</v>
      </c>
    </row>
    <row r="37" ht="25.5" spans="9:9">
      <c r="I37" s="24" t="s">
        <v>225</v>
      </c>
    </row>
    <row r="38" ht="25.5" spans="9:9">
      <c r="I38" s="24" t="s">
        <v>226</v>
      </c>
    </row>
    <row r="39" ht="25.5" spans="9:9">
      <c r="I39" s="24" t="s">
        <v>227</v>
      </c>
    </row>
    <row r="40" ht="25.5" spans="9:9">
      <c r="I40" s="24" t="s">
        <v>228</v>
      </c>
    </row>
  </sheetData>
  <sheetProtection formatCells="0" insertHyperlinks="0" autoFilter="0"/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23:R25"/>
  <sheetViews>
    <sheetView tabSelected="1" topLeftCell="O25" workbookViewId="0">
      <selection activeCell="P25" sqref="P25"/>
    </sheetView>
  </sheetViews>
  <sheetFormatPr defaultColWidth="9" defaultRowHeight="13.5"/>
  <cols>
    <col min="16" max="16" width="13.75"/>
  </cols>
  <sheetData>
    <row r="23" spans="16:18">
      <c r="P23" s="1" t="s">
        <v>229</v>
      </c>
      <c r="Q23" s="1" t="s">
        <v>230</v>
      </c>
      <c r="R23" s="1" t="s">
        <v>231</v>
      </c>
    </row>
    <row r="24" spans="15:18">
      <c r="O24" s="2" t="s">
        <v>232</v>
      </c>
      <c r="P24">
        <v>13090712</v>
      </c>
      <c r="Q24">
        <v>397283</v>
      </c>
      <c r="R24" s="3">
        <v>1.5174</v>
      </c>
    </row>
    <row r="25" spans="15:18">
      <c r="O25" s="2" t="s">
        <v>233</v>
      </c>
      <c r="P25">
        <v>11238818</v>
      </c>
      <c r="Q25">
        <v>337460</v>
      </c>
      <c r="R25" s="3">
        <v>1.5013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9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</woSheetsProps>
  <woBookProps>
    <bookSettings fileId="315394598269" isFilterShared="1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9"/>
  <pixelatorList sheetStid="17"/>
  <pixelatorList sheetStid="15"/>
  <pixelatorList sheetStid="13"/>
  <pixelatorList sheetStid="9"/>
  <pixelatorList sheetStid="11"/>
  <pixelatorList sheetStid="7"/>
  <pixelatorList sheetStid="1"/>
  <pixelatorList sheetStid="5"/>
  <pixelatorList sheetStid="3"/>
  <pixelatorList sheetStid="21"/>
  <pixelatorList sheetStid="2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WWO_wpscloud_20250724035916-2663639f4a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五一</vt:lpstr>
      <vt:lpstr>清明</vt:lpstr>
      <vt:lpstr>妇女节</vt:lpstr>
      <vt:lpstr>春节</vt:lpstr>
      <vt:lpstr>元旦</vt:lpstr>
      <vt:lpstr>周年 </vt:lpstr>
      <vt:lpstr>国庆</vt:lpstr>
      <vt:lpstr>七夕</vt:lpstr>
      <vt:lpstr>中秋</vt:lpstr>
      <vt:lpstr>备份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</dc:creator>
  <cp:lastModifiedBy>杨明皓</cp:lastModifiedBy>
  <dcterms:created xsi:type="dcterms:W3CDTF">2024-08-09T09:56:00Z</dcterms:created>
  <dcterms:modified xsi:type="dcterms:W3CDTF">2024-08-09T10:50:00Z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260883C1DDFA4794A9F814883EB146B7_13</vt:lpwstr>
  </property>
  <property fmtid="{D5CDD505-2E9C-101B-9397-08002B2CF9AE}" pid="3" name="KSOProductBuildVer">
    <vt:lpwstr>2052-12.9.0.22027</vt:lpwstr>
  </property>
</Properties>
</file>