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OPSX\NewPCB\"/>
    </mc:Choice>
  </mc:AlternateContent>
  <xr:revisionPtr revIDLastSave="0" documentId="13_ncr:1_{6ECF37E8-7BE8-4EE3-898C-AF1D5C053E79}" xr6:coauthVersionLast="47" xr6:coauthVersionMax="47" xr10:uidLastSave="{00000000-0000-0000-0000-000000000000}"/>
  <bookViews>
    <workbookView xWindow="-120" yWindow="-120" windowWidth="21840" windowHeight="13020" activeTab="1" xr2:uid="{DA918AF2-CF43-4704-A305-020AF13192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H45" i="2" s="1"/>
  <c r="H44" i="2"/>
  <c r="G44" i="2"/>
  <c r="I44" i="2" s="1"/>
  <c r="I2" i="2"/>
  <c r="H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H34" i="2" s="1"/>
  <c r="G35" i="2"/>
  <c r="H35" i="2" s="1"/>
  <c r="G36" i="2"/>
  <c r="H36" i="2" s="1"/>
  <c r="G38" i="2"/>
  <c r="I38" i="2" s="1"/>
  <c r="G39" i="2"/>
  <c r="H39" i="2" s="1"/>
  <c r="G40" i="2"/>
  <c r="I40" i="2" s="1"/>
  <c r="G41" i="2"/>
  <c r="I41" i="2" s="1"/>
  <c r="G42" i="2"/>
  <c r="I42" i="2" s="1"/>
  <c r="G43" i="2"/>
  <c r="I43" i="2" s="1"/>
  <c r="G2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P9" i="1"/>
  <c r="P3" i="1"/>
  <c r="P4" i="1"/>
  <c r="P5" i="1"/>
  <c r="P6" i="1"/>
  <c r="P7" i="1"/>
  <c r="P8" i="1"/>
  <c r="Q8" i="1" s="1"/>
  <c r="R8" i="1" s="1"/>
  <c r="Q9" i="1"/>
  <c r="R9" i="1" s="1"/>
  <c r="Q11" i="1"/>
  <c r="R11" i="1" s="1"/>
  <c r="Q12" i="1"/>
  <c r="R12" i="1" s="1"/>
  <c r="Q14" i="1"/>
  <c r="R14" i="1" s="1"/>
  <c r="P2" i="1"/>
  <c r="Q3" i="1" s="1"/>
  <c r="R3" i="1" s="1"/>
  <c r="C18" i="1"/>
  <c r="C19" i="1"/>
  <c r="C20" i="1"/>
  <c r="C21" i="1"/>
  <c r="C22" i="1"/>
  <c r="C23" i="1"/>
  <c r="C24" i="1"/>
  <c r="M10" i="1" s="1"/>
  <c r="C25" i="1"/>
  <c r="C26" i="1"/>
  <c r="M12" i="1" s="1"/>
  <c r="C27" i="1"/>
  <c r="M13" i="1" s="1"/>
  <c r="C28" i="1"/>
  <c r="M14" i="1" s="1"/>
  <c r="C29" i="1"/>
  <c r="C17" i="1"/>
  <c r="M5" i="1"/>
  <c r="M4" i="1"/>
  <c r="M6" i="1"/>
  <c r="M7" i="1"/>
  <c r="M8" i="1"/>
  <c r="M9" i="1"/>
  <c r="M11" i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B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H43" i="2" l="1"/>
  <c r="H31" i="2"/>
  <c r="H30" i="2"/>
  <c r="H40" i="2"/>
  <c r="H38" i="2"/>
  <c r="H21" i="2"/>
  <c r="H19" i="2"/>
  <c r="H18" i="2"/>
  <c r="H9" i="2"/>
  <c r="H7" i="2"/>
  <c r="H6" i="2"/>
  <c r="H33" i="2"/>
  <c r="H32" i="2"/>
  <c r="H20" i="2"/>
  <c r="H8" i="2"/>
  <c r="I39" i="2"/>
  <c r="I26" i="2"/>
  <c r="I14" i="2"/>
  <c r="I25" i="2"/>
  <c r="I13" i="2"/>
  <c r="I36" i="2"/>
  <c r="I24" i="2"/>
  <c r="I12" i="2"/>
  <c r="H42" i="2"/>
  <c r="H29" i="2"/>
  <c r="H17" i="2"/>
  <c r="H5" i="2"/>
  <c r="I35" i="2"/>
  <c r="I23" i="2"/>
  <c r="I11" i="2"/>
  <c r="H41" i="2"/>
  <c r="H28" i="2"/>
  <c r="H16" i="2"/>
  <c r="H4" i="2"/>
  <c r="I34" i="2"/>
  <c r="I22" i="2"/>
  <c r="I10" i="2"/>
  <c r="H27" i="2"/>
  <c r="H15" i="2"/>
  <c r="H3" i="2"/>
  <c r="Q6" i="1"/>
  <c r="R6" i="1" s="1"/>
  <c r="Q7" i="1"/>
  <c r="R7" i="1" s="1"/>
  <c r="Q4" i="1"/>
  <c r="R4" i="1" s="1"/>
  <c r="Q13" i="1"/>
  <c r="R13" i="1" s="1"/>
  <c r="Q5" i="1"/>
  <c r="R5" i="1" s="1"/>
  <c r="Q15" i="1"/>
  <c r="R15" i="1" s="1"/>
  <c r="M15" i="1"/>
  <c r="Q10" i="1"/>
  <c r="R10" i="1" s="1"/>
</calcChain>
</file>

<file path=xl/sharedStrings.xml><?xml version="1.0" encoding="utf-8"?>
<sst xmlns="http://schemas.openxmlformats.org/spreadsheetml/2006/main" count="137" uniqueCount="134">
  <si>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</si>
  <si>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</si>
  <si>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</si>
  <si>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</si>
  <si>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</si>
  <si>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</si>
  <si>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</si>
  <si>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</si>
  <si>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</si>
  <si>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</si>
  <si>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</si>
  <si>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</si>
  <si>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</si>
  <si>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</si>
  <si>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</si>
  <si>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</si>
  <si>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</si>
  <si>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</si>
  <si>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</si>
  <si>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</si>
  <si>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</si>
  <si>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</si>
  <si>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</si>
  <si>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</si>
  <si>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</si>
  <si>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</si>
  <si>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</si>
  <si>
    <t>s1</t>
    <phoneticPr fontId="2" type="noConversion"/>
  </si>
  <si>
    <t>s2</t>
    <phoneticPr fontId="2" type="noConversion"/>
  </si>
  <si>
    <t>18.11;417.17</t>
  </si>
  <si>
    <t>18.13;417.78</t>
  </si>
  <si>
    <t>18.11;419.52</t>
  </si>
  <si>
    <t>18.23;423.89</t>
  </si>
  <si>
    <t>18.11;419.65</t>
  </si>
  <si>
    <t>18.24;435.61</t>
  </si>
  <si>
    <t>18.32;433.31</t>
  </si>
  <si>
    <t>14.88;125.97</t>
  </si>
  <si>
    <t>14.87;126.28</t>
  </si>
  <si>
    <t>14.84;125.92</t>
  </si>
  <si>
    <t>14.93;128.27</t>
  </si>
  <si>
    <t>14.84;126.46</t>
  </si>
  <si>
    <t>14.85;125.52</t>
  </si>
  <si>
    <t>14.29;42.80</t>
  </si>
  <si>
    <t>14.28;43.18</t>
  </si>
  <si>
    <t>14.25;42.68</t>
  </si>
  <si>
    <t>14.30;43.04</t>
  </si>
  <si>
    <t>14.31;42.66</t>
  </si>
  <si>
    <t>14.22;42.98</t>
  </si>
  <si>
    <t>14.44;46.02</t>
  </si>
  <si>
    <t>14.44;46.46</t>
  </si>
  <si>
    <t>14.25;46.35</t>
  </si>
  <si>
    <t>14.39;48.82</t>
  </si>
  <si>
    <t>14.38;47.59</t>
  </si>
  <si>
    <t>14.41;47.06</t>
  </si>
  <si>
    <t>72.17;2989.52</t>
  </si>
  <si>
    <t>71.41;2989.43</t>
  </si>
  <si>
    <t>69.84;2989.43</t>
  </si>
  <si>
    <t>122.18;2989.27</t>
  </si>
  <si>
    <t>120.44;2989.36</t>
  </si>
  <si>
    <t>116.27;2989.41</t>
  </si>
  <si>
    <t>332.15;2989.53</t>
  </si>
  <si>
    <t>331.48;2989.52</t>
  </si>
  <si>
    <t>359.19;2989.56</t>
  </si>
  <si>
    <t>17.82;374.64</t>
  </si>
  <si>
    <t>17.90;374.01</t>
  </si>
  <si>
    <t>17.71;375.02</t>
  </si>
  <si>
    <t>19.00;502.38</t>
  </si>
  <si>
    <t>19.07;503.77</t>
  </si>
  <si>
    <t>19.09;502.59</t>
  </si>
  <si>
    <t>14.64;61.69</t>
  </si>
  <si>
    <t>14.60;61.88</t>
  </si>
  <si>
    <t>14.64;61.98</t>
  </si>
  <si>
    <t>44.88;2952.22</t>
  </si>
  <si>
    <t>43.89;2901.59</t>
  </si>
  <si>
    <t>44.24;2941.82</t>
  </si>
  <si>
    <t>24.69;1055.36</t>
  </si>
  <si>
    <t>24.63;1053.98</t>
  </si>
  <si>
    <t>24.78;1061.52</t>
  </si>
  <si>
    <t>14.42;32.96</t>
  </si>
  <si>
    <t>14.33;32.98</t>
  </si>
  <si>
    <t>14.40;33.01</t>
  </si>
  <si>
    <t>14.49;41.92</t>
  </si>
  <si>
    <t>14.43;41.22</t>
  </si>
  <si>
    <t>14.47;41.68</t>
  </si>
  <si>
    <t>14.54;61.21</t>
  </si>
  <si>
    <t>14.64;61.37</t>
  </si>
  <si>
    <t>14.52;28.36</t>
  </si>
  <si>
    <t>14.59;28.74</t>
  </si>
  <si>
    <t>14.46;28.61</t>
  </si>
  <si>
    <t>14.76;104.89</t>
  </si>
  <si>
    <t>14.70;105.10</t>
  </si>
  <si>
    <t>14.73;104.85</t>
  </si>
  <si>
    <t>15.64;203.67</t>
  </si>
  <si>
    <t>15.98;230.26</t>
  </si>
  <si>
    <t>15.69;219.95</t>
  </si>
  <si>
    <t>53.55;2989.31</t>
  </si>
  <si>
    <t>53.67;2989.43</t>
  </si>
  <si>
    <t>53.72;2989.42</t>
  </si>
  <si>
    <t>40.79;2569.18</t>
  </si>
  <si>
    <t>40.67;2562.55</t>
  </si>
  <si>
    <t>40.94;2560.17</t>
  </si>
  <si>
    <t>58.64;2989.61</t>
  </si>
  <si>
    <t>58.79;2989.53</t>
  </si>
  <si>
    <t>58.52;2989.55</t>
  </si>
  <si>
    <t>按照iso640测得</t>
    <phoneticPr fontId="2" type="noConversion"/>
  </si>
  <si>
    <t>LUX</t>
    <phoneticPr fontId="2" type="noConversion"/>
  </si>
  <si>
    <t>V1</t>
    <phoneticPr fontId="2" type="noConversion"/>
  </si>
  <si>
    <t>V2</t>
    <phoneticPr fontId="2" type="noConversion"/>
  </si>
  <si>
    <t>sht4s = 4000</t>
  </si>
  <si>
    <t>sht3s = 3000</t>
  </si>
  <si>
    <t>sht2s = 2000</t>
  </si>
  <si>
    <t>sht1s = 1000 # EV6</t>
  </si>
  <si>
    <t>sht2 = 600 #EV7</t>
  </si>
  <si>
    <t>sht3 = 440 #EV7.5</t>
  </si>
  <si>
    <t>sht4 = 280 #EV8</t>
  </si>
  <si>
    <t>sht6 =210 #EV8.5</t>
  </si>
  <si>
    <t>sht8 = 155 #EV9</t>
  </si>
  <si>
    <t>sht10 =120 #EV9.5</t>
  </si>
  <si>
    <t>sht15 = 97 #EV10</t>
  </si>
  <si>
    <t>sht20 = 70 #EV10.5</t>
  </si>
  <si>
    <t>sht30 = 48 #EV11</t>
  </si>
  <si>
    <t>sht45 = 40 #EV11.5</t>
  </si>
  <si>
    <t>sht60 = 33 #EV12</t>
  </si>
  <si>
    <t>sht90 = 29 #EV12.5</t>
  </si>
  <si>
    <t>sht125 = 25 #EV13</t>
  </si>
  <si>
    <t>sht180 = 23 #EV13.5</t>
  </si>
  <si>
    <t>sht250 = 21 #EV14</t>
  </si>
  <si>
    <t>sht360 = 20 #EV14.5</t>
  </si>
  <si>
    <t>sht500 = 19 #EV15</t>
  </si>
  <si>
    <t>sht1000 = 18 #EV16</t>
  </si>
  <si>
    <t>v1=41.5</t>
    <phoneticPr fontId="2" type="noConversion"/>
  </si>
  <si>
    <t>v2=210</t>
    <phoneticPr fontId="2" type="noConversion"/>
  </si>
  <si>
    <t>lux = -0.005104*V2^2+35.99*V2-837.9</t>
    <phoneticPr fontId="2" type="noConversion"/>
  </si>
  <si>
    <t>lux = 2908V1-43680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</si>
</sst>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  <xdr:twoCellAnchor editAs="oneCell">
    <xdr:from>
      <xdr:col>18</xdr:col>
      <xdr:colOff>103462</xdr:colOff>
      <xdr:row>0</xdr:row>
      <xdr:rowOff>183110</xdr:rowOff>
    </xdr:from>
    <xdr:to>
      <xdr:col>21</xdr:col>
      <xdr:colOff>197368</xdr:colOff>
      <xdr:row>16</xdr:row>
      <xdr:rowOff>76102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9CF51A-CD4E-473C-9B7C-AF6C4A1A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0014" y="183110"/>
          <a:ext cx="2143423" cy="2835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34"/>
  <sheetViews>
    <sheetView zoomScale="145" zoomScaleNormal="145" workbookViewId="0">
      <selection activeCell="D5" sqref="D5"/>
    </sheetView>
  </sheetViews>
  <sheetFormatPr defaultRowHeight="14.25" x14ac:dyDescent="0.2"/>
  <cols>
    <col min="3" max="3" width="9.125" customWidth="1"/>
    <col min="10" max="10" width="11.25" customWidth="1"/>
    <col min="15" max="15" width="15.75" customWidth="1"/>
  </cols>
  <sheetData>
    <row r="1" spans="1:18" x14ac:dyDescent="0.2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2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2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4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8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2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4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2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2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2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2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2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2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2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2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2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2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2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2">
      <c r="B17">
        <f>1000*3.3/4096</f>
        <v>0.8056640625</v>
      </c>
      <c r="C17">
        <f>B17*50</f>
        <v>40.283203125</v>
      </c>
    </row>
    <row r="18" spans="2:3" x14ac:dyDescent="0.2">
      <c r="B18">
        <f t="shared" ref="B18:B29" si="9">1000*3.3/4096</f>
        <v>0.8056640625</v>
      </c>
      <c r="C18">
        <f t="shared" ref="C18:C29" si="10">B18*50</f>
        <v>40.283203125</v>
      </c>
    </row>
    <row r="19" spans="2:3" x14ac:dyDescent="0.2">
      <c r="B19">
        <f t="shared" si="9"/>
        <v>0.8056640625</v>
      </c>
      <c r="C19">
        <f t="shared" si="10"/>
        <v>40.283203125</v>
      </c>
    </row>
    <row r="20" spans="2:3" x14ac:dyDescent="0.2">
      <c r="B20">
        <f t="shared" si="9"/>
        <v>0.8056640625</v>
      </c>
      <c r="C20">
        <f t="shared" si="10"/>
        <v>40.283203125</v>
      </c>
    </row>
    <row r="21" spans="2:3" x14ac:dyDescent="0.2">
      <c r="B21">
        <f t="shared" si="9"/>
        <v>0.8056640625</v>
      </c>
      <c r="C21">
        <f t="shared" si="10"/>
        <v>40.283203125</v>
      </c>
    </row>
    <row r="22" spans="2:3" x14ac:dyDescent="0.2">
      <c r="B22">
        <f t="shared" si="9"/>
        <v>0.8056640625</v>
      </c>
      <c r="C22">
        <f t="shared" si="10"/>
        <v>40.283203125</v>
      </c>
    </row>
    <row r="23" spans="2:3" x14ac:dyDescent="0.2">
      <c r="B23">
        <f t="shared" si="9"/>
        <v>0.8056640625</v>
      </c>
      <c r="C23">
        <f t="shared" si="10"/>
        <v>40.283203125</v>
      </c>
    </row>
    <row r="24" spans="2:3" x14ac:dyDescent="0.2">
      <c r="B24">
        <f t="shared" si="9"/>
        <v>0.8056640625</v>
      </c>
      <c r="C24">
        <f t="shared" si="10"/>
        <v>40.283203125</v>
      </c>
    </row>
    <row r="25" spans="2:3" x14ac:dyDescent="0.2">
      <c r="B25">
        <f t="shared" si="9"/>
        <v>0.8056640625</v>
      </c>
      <c r="C25">
        <f t="shared" si="10"/>
        <v>40.283203125</v>
      </c>
    </row>
    <row r="26" spans="2:3" x14ac:dyDescent="0.2">
      <c r="B26">
        <f t="shared" si="9"/>
        <v>0.8056640625</v>
      </c>
      <c r="C26">
        <f t="shared" si="10"/>
        <v>40.283203125</v>
      </c>
    </row>
    <row r="27" spans="2:3" x14ac:dyDescent="0.2">
      <c r="B27">
        <f t="shared" si="9"/>
        <v>0.8056640625</v>
      </c>
      <c r="C27">
        <f t="shared" si="10"/>
        <v>40.283203125</v>
      </c>
    </row>
    <row r="28" spans="2:3" x14ac:dyDescent="0.2">
      <c r="B28">
        <f t="shared" si="9"/>
        <v>0.8056640625</v>
      </c>
      <c r="C28">
        <f t="shared" si="10"/>
        <v>40.283203125</v>
      </c>
    </row>
    <row r="29" spans="2:3" x14ac:dyDescent="0.2">
      <c r="B29">
        <f t="shared" si="9"/>
        <v>0.8056640625</v>
      </c>
      <c r="C29">
        <f t="shared" si="10"/>
        <v>40.283203125</v>
      </c>
    </row>
    <row r="33" spans="2:3" x14ac:dyDescent="0.2">
      <c r="B33" t="s">
        <v>27</v>
      </c>
      <c r="C33" t="s">
        <v>28</v>
      </c>
    </row>
    <row r="34" spans="2:3" x14ac:dyDescent="0.2">
      <c r="B34">
        <v>38</v>
      </c>
      <c r="C34">
        <v>2980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166A-2AAC-4E5A-8828-5BCE708092C3}">
  <dimension ref="A1:K80"/>
  <sheetViews>
    <sheetView tabSelected="1" topLeftCell="A16" workbookViewId="0">
      <selection activeCell="K25" sqref="K25:K26"/>
    </sheetView>
  </sheetViews>
  <sheetFormatPr defaultRowHeight="14.25" x14ac:dyDescent="0.2"/>
  <cols>
    <col min="2" max="2" width="23" customWidth="1"/>
    <col min="5" max="5" width="13.625" customWidth="1"/>
    <col min="10" max="10" width="25.875" customWidth="1"/>
    <col min="11" max="11" width="50.375" customWidth="1"/>
  </cols>
  <sheetData>
    <row r="1" spans="1:11" x14ac:dyDescent="0.2">
      <c r="A1">
        <v>6.1</v>
      </c>
      <c r="B1" t="s">
        <v>86</v>
      </c>
      <c r="C1">
        <f>10*(2^(A1-2))</f>
        <v>171.48375400580682</v>
      </c>
      <c r="E1" t="s">
        <v>104</v>
      </c>
      <c r="F1" t="s">
        <v>0</v>
      </c>
      <c r="G1" t="s">
        <v>105</v>
      </c>
      <c r="H1" t="s">
        <v>106</v>
      </c>
      <c r="I1" t="s">
        <v>107</v>
      </c>
    </row>
    <row r="2" spans="1:11" x14ac:dyDescent="0.2">
      <c r="A2">
        <v>6.1</v>
      </c>
      <c r="B2" t="s">
        <v>87</v>
      </c>
      <c r="C2">
        <f t="shared" ref="C2:C65" si="0">10*(2^(A2-2))</f>
        <v>171.48375400580682</v>
      </c>
      <c r="F2" s="3">
        <v>6</v>
      </c>
      <c r="G2">
        <f>10*(2^(F2-2))</f>
        <v>160</v>
      </c>
      <c r="H2">
        <f>(G2+43680)/2908</f>
        <v>15.075653370013756</v>
      </c>
      <c r="I2">
        <f>(35.99-SQRT(35.99^2-4*0.005104*(837.9+G2)))/(2*0.005104)</f>
        <v>27.837040673911549</v>
      </c>
      <c r="K2" t="s">
        <v>108</v>
      </c>
    </row>
    <row r="3" spans="1:11" x14ac:dyDescent="0.2">
      <c r="A3">
        <v>6.1</v>
      </c>
      <c r="B3" t="s">
        <v>88</v>
      </c>
      <c r="C3">
        <f t="shared" si="0"/>
        <v>171.48375400580682</v>
      </c>
      <c r="F3">
        <v>6.25</v>
      </c>
      <c r="G3">
        <f t="shared" ref="G3:G35" si="1">10*(2^(F3-2))</f>
        <v>190.27313840043536</v>
      </c>
      <c r="H3">
        <f t="shared" ref="H3:H35" si="2">(G3+43680)/2908</f>
        <v>15.0860636651996</v>
      </c>
      <c r="I3">
        <f t="shared" ref="I3:I35" si="3">(35.99-SQRT(35.99^2-4*0.005104*(837.9+G3)))/(2*0.005104)</f>
        <v>28.684991841508261</v>
      </c>
      <c r="K3" t="s">
        <v>109</v>
      </c>
    </row>
    <row r="4" spans="1:11" x14ac:dyDescent="0.2">
      <c r="A4">
        <v>7</v>
      </c>
      <c r="B4" t="s">
        <v>78</v>
      </c>
      <c r="C4">
        <f t="shared" si="0"/>
        <v>320</v>
      </c>
      <c r="F4" s="1">
        <v>6.5</v>
      </c>
      <c r="G4" s="1">
        <f t="shared" si="1"/>
        <v>226.27416997969519</v>
      </c>
      <c r="H4" s="1">
        <f t="shared" si="2"/>
        <v>15.098443662303884</v>
      </c>
      <c r="I4" s="1">
        <f t="shared" si="3"/>
        <v>29.69364912762774</v>
      </c>
      <c r="K4" t="s">
        <v>110</v>
      </c>
    </row>
    <row r="5" spans="1:11" x14ac:dyDescent="0.2">
      <c r="A5">
        <v>7</v>
      </c>
      <c r="B5" t="s">
        <v>79</v>
      </c>
      <c r="C5">
        <f t="shared" si="0"/>
        <v>320</v>
      </c>
      <c r="F5">
        <v>6.75</v>
      </c>
      <c r="G5">
        <f t="shared" si="1"/>
        <v>269.08685288118863</v>
      </c>
      <c r="H5">
        <f t="shared" si="2"/>
        <v>15.113166042944014</v>
      </c>
      <c r="I5">
        <f t="shared" si="3"/>
        <v>30.893530499538553</v>
      </c>
      <c r="K5" t="s">
        <v>111</v>
      </c>
    </row>
    <row r="6" spans="1:11" x14ac:dyDescent="0.2">
      <c r="A6">
        <v>7</v>
      </c>
      <c r="B6" t="s">
        <v>80</v>
      </c>
      <c r="C6">
        <f t="shared" si="0"/>
        <v>320</v>
      </c>
      <c r="F6" s="3">
        <v>7</v>
      </c>
      <c r="G6">
        <f t="shared" si="1"/>
        <v>320</v>
      </c>
      <c r="H6">
        <f t="shared" si="2"/>
        <v>15.130674002751032</v>
      </c>
      <c r="I6">
        <f t="shared" si="3"/>
        <v>32.320974439119432</v>
      </c>
      <c r="K6" t="s">
        <v>112</v>
      </c>
    </row>
    <row r="7" spans="1:11" x14ac:dyDescent="0.2">
      <c r="A7" s="4">
        <v>7.6</v>
      </c>
      <c r="B7" s="4" t="s">
        <v>42</v>
      </c>
      <c r="C7">
        <f t="shared" si="0"/>
        <v>485.02930128332719</v>
      </c>
      <c r="F7" s="1">
        <v>7.25</v>
      </c>
      <c r="G7" s="1">
        <f t="shared" si="1"/>
        <v>380.54627680087071</v>
      </c>
      <c r="H7" s="1">
        <f t="shared" si="2"/>
        <v>15.15149459312272</v>
      </c>
      <c r="I7" s="1">
        <f t="shared" si="3"/>
        <v>34.019260558344044</v>
      </c>
      <c r="K7" t="s">
        <v>113</v>
      </c>
    </row>
    <row r="8" spans="1:11" x14ac:dyDescent="0.2">
      <c r="A8" s="4">
        <v>7.6</v>
      </c>
      <c r="B8" s="4" t="s">
        <v>44</v>
      </c>
      <c r="C8">
        <f t="shared" si="0"/>
        <v>485.02930128332719</v>
      </c>
      <c r="F8" s="3">
        <v>7.5</v>
      </c>
      <c r="G8">
        <f t="shared" si="1"/>
        <v>452.54833995939043</v>
      </c>
      <c r="H8">
        <f t="shared" si="2"/>
        <v>15.176254587331291</v>
      </c>
      <c r="I8">
        <f t="shared" si="3"/>
        <v>36.039950357951241</v>
      </c>
      <c r="K8" t="s">
        <v>114</v>
      </c>
    </row>
    <row r="9" spans="1:11" x14ac:dyDescent="0.2">
      <c r="A9" s="4">
        <v>7.6</v>
      </c>
      <c r="B9" s="4" t="s">
        <v>45</v>
      </c>
      <c r="C9">
        <f t="shared" si="0"/>
        <v>485.02930128332719</v>
      </c>
      <c r="F9" s="1">
        <v>7.75</v>
      </c>
      <c r="G9" s="1">
        <f t="shared" si="1"/>
        <v>538.17370576237738</v>
      </c>
      <c r="H9" s="1">
        <f t="shared" si="2"/>
        <v>15.205699348611546</v>
      </c>
      <c r="I9" s="1">
        <f t="shared" si="3"/>
        <v>38.444493216950107</v>
      </c>
      <c r="K9" t="s">
        <v>115</v>
      </c>
    </row>
    <row r="10" spans="1:11" x14ac:dyDescent="0.2">
      <c r="A10" s="4">
        <v>7.6</v>
      </c>
      <c r="B10" s="4" t="s">
        <v>47</v>
      </c>
      <c r="C10">
        <f t="shared" si="0"/>
        <v>485.02930128332719</v>
      </c>
      <c r="F10" s="3">
        <v>8</v>
      </c>
      <c r="G10">
        <f t="shared" si="1"/>
        <v>640</v>
      </c>
      <c r="H10">
        <f t="shared" si="2"/>
        <v>15.240715268225584</v>
      </c>
      <c r="I10">
        <f t="shared" si="3"/>
        <v>41.306152705607921</v>
      </c>
      <c r="K10" t="s">
        <v>116</v>
      </c>
    </row>
    <row r="11" spans="1:11" x14ac:dyDescent="0.2">
      <c r="A11" s="4">
        <v>7.7</v>
      </c>
      <c r="B11" s="4" t="s">
        <v>43</v>
      </c>
      <c r="C11">
        <f t="shared" si="0"/>
        <v>519.8415336679908</v>
      </c>
      <c r="F11" s="1">
        <v>8.25</v>
      </c>
      <c r="G11" s="1">
        <f t="shared" si="1"/>
        <v>761.09255360174166</v>
      </c>
      <c r="H11" s="1">
        <f t="shared" si="2"/>
        <v>15.282356448968962</v>
      </c>
      <c r="I11" s="1">
        <f t="shared" si="3"/>
        <v>44.712320858986409</v>
      </c>
      <c r="K11" t="s">
        <v>117</v>
      </c>
    </row>
    <row r="12" spans="1:11" x14ac:dyDescent="0.2">
      <c r="A12" s="4">
        <v>7.7</v>
      </c>
      <c r="B12" s="4" t="s">
        <v>46</v>
      </c>
      <c r="C12">
        <f t="shared" si="0"/>
        <v>519.8415336679908</v>
      </c>
      <c r="F12" s="3">
        <v>8.5</v>
      </c>
      <c r="G12">
        <f t="shared" si="1"/>
        <v>905.09667991878064</v>
      </c>
      <c r="H12">
        <f t="shared" si="2"/>
        <v>15.3318764373861</v>
      </c>
      <c r="I12">
        <f t="shared" si="3"/>
        <v>48.767303905602418</v>
      </c>
      <c r="K12" t="s">
        <v>118</v>
      </c>
    </row>
    <row r="13" spans="1:11" x14ac:dyDescent="0.2">
      <c r="A13">
        <v>8.3000000000000007</v>
      </c>
      <c r="B13" t="s">
        <v>81</v>
      </c>
      <c r="C13">
        <f t="shared" si="0"/>
        <v>787.93242454074687</v>
      </c>
      <c r="F13" s="1">
        <v>8.75</v>
      </c>
      <c r="G13" s="1">
        <f t="shared" si="1"/>
        <v>1076.3474115247548</v>
      </c>
      <c r="H13" s="1">
        <f t="shared" si="2"/>
        <v>15.390765959946613</v>
      </c>
      <c r="I13" s="1">
        <f t="shared" si="3"/>
        <v>53.595683176297818</v>
      </c>
      <c r="K13" t="s">
        <v>119</v>
      </c>
    </row>
    <row r="14" spans="1:11" x14ac:dyDescent="0.2">
      <c r="A14">
        <v>8.3000000000000007</v>
      </c>
      <c r="B14" t="s">
        <v>82</v>
      </c>
      <c r="C14">
        <f t="shared" si="0"/>
        <v>787.93242454074687</v>
      </c>
      <c r="F14" s="3">
        <v>9</v>
      </c>
      <c r="G14">
        <f t="shared" si="1"/>
        <v>1280</v>
      </c>
      <c r="H14">
        <f t="shared" si="2"/>
        <v>15.46079779917469</v>
      </c>
      <c r="I14">
        <f t="shared" si="3"/>
        <v>59.3463809933452</v>
      </c>
      <c r="K14" t="s">
        <v>120</v>
      </c>
    </row>
    <row r="15" spans="1:11" x14ac:dyDescent="0.2">
      <c r="A15">
        <v>8.3000000000000007</v>
      </c>
      <c r="B15" t="s">
        <v>83</v>
      </c>
      <c r="C15">
        <f t="shared" si="0"/>
        <v>787.93242454074687</v>
      </c>
      <c r="F15" s="1">
        <v>9.25</v>
      </c>
      <c r="G15" s="1">
        <f t="shared" si="1"/>
        <v>1522.1851072034833</v>
      </c>
      <c r="H15" s="1">
        <f t="shared" si="2"/>
        <v>15.544080160661446</v>
      </c>
      <c r="I15" s="1">
        <f t="shared" si="3"/>
        <v>66.197595331795512</v>
      </c>
      <c r="K15" t="s">
        <v>121</v>
      </c>
    </row>
    <row r="16" spans="1:11" x14ac:dyDescent="0.2">
      <c r="A16">
        <v>8.6</v>
      </c>
      <c r="B16" t="s">
        <v>48</v>
      </c>
      <c r="C16">
        <f t="shared" si="0"/>
        <v>970.05860256665437</v>
      </c>
      <c r="F16" s="3">
        <v>9.5</v>
      </c>
      <c r="G16">
        <f t="shared" si="1"/>
        <v>1810.1933598375613</v>
      </c>
      <c r="H16">
        <f t="shared" si="2"/>
        <v>15.643120137495723</v>
      </c>
      <c r="I16">
        <f t="shared" si="3"/>
        <v>74.362811917469926</v>
      </c>
      <c r="K16" t="s">
        <v>122</v>
      </c>
    </row>
    <row r="17" spans="1:11" x14ac:dyDescent="0.2">
      <c r="A17">
        <v>8.6</v>
      </c>
      <c r="B17" t="s">
        <v>49</v>
      </c>
      <c r="C17">
        <f t="shared" si="0"/>
        <v>970.05860256665437</v>
      </c>
      <c r="F17" s="1">
        <v>9.75</v>
      </c>
      <c r="G17" s="1">
        <f t="shared" si="1"/>
        <v>2152.6948230495095</v>
      </c>
      <c r="H17" s="1">
        <f t="shared" si="2"/>
        <v>15.76089918261675</v>
      </c>
      <c r="I17" s="1">
        <f t="shared" si="3"/>
        <v>84.098162484379372</v>
      </c>
      <c r="K17" t="s">
        <v>123</v>
      </c>
    </row>
    <row r="18" spans="1:11" x14ac:dyDescent="0.2">
      <c r="A18">
        <v>8.6</v>
      </c>
      <c r="B18" t="s">
        <v>50</v>
      </c>
      <c r="C18">
        <f t="shared" si="0"/>
        <v>970.05860256665437</v>
      </c>
      <c r="F18" s="3">
        <v>10</v>
      </c>
      <c r="G18">
        <f t="shared" si="1"/>
        <v>2560</v>
      </c>
      <c r="H18">
        <f t="shared" si="2"/>
        <v>15.900962861072902</v>
      </c>
      <c r="I18">
        <f t="shared" si="3"/>
        <v>95.711479523289654</v>
      </c>
      <c r="K18" t="s">
        <v>124</v>
      </c>
    </row>
    <row r="19" spans="1:11" x14ac:dyDescent="0.2">
      <c r="A19">
        <v>8.6</v>
      </c>
      <c r="B19" t="s">
        <v>51</v>
      </c>
      <c r="C19">
        <f t="shared" si="0"/>
        <v>970.05860256665437</v>
      </c>
      <c r="F19" s="1">
        <v>10.25</v>
      </c>
      <c r="G19" s="1">
        <f t="shared" si="1"/>
        <v>3044.3702144069639</v>
      </c>
      <c r="H19" s="1">
        <f t="shared" si="2"/>
        <v>16.06752758404641</v>
      </c>
      <c r="I19" s="1">
        <f t="shared" si="3"/>
        <v>109.57351059651339</v>
      </c>
      <c r="K19" t="s">
        <v>125</v>
      </c>
    </row>
    <row r="20" spans="1:11" x14ac:dyDescent="0.2">
      <c r="A20">
        <v>8.6</v>
      </c>
      <c r="B20" t="s">
        <v>52</v>
      </c>
      <c r="C20">
        <f t="shared" si="0"/>
        <v>970.05860256665437</v>
      </c>
      <c r="F20" s="3">
        <v>10.5</v>
      </c>
      <c r="G20">
        <f t="shared" si="1"/>
        <v>3620.386719675123</v>
      </c>
      <c r="H20">
        <f t="shared" si="2"/>
        <v>16.265607537714967</v>
      </c>
      <c r="I20">
        <f t="shared" si="3"/>
        <v>126.13191389837814</v>
      </c>
      <c r="K20" t="s">
        <v>126</v>
      </c>
    </row>
    <row r="21" spans="1:11" x14ac:dyDescent="0.2">
      <c r="A21">
        <v>8.6</v>
      </c>
      <c r="B21" t="s">
        <v>53</v>
      </c>
      <c r="C21">
        <f t="shared" si="0"/>
        <v>970.05860256665437</v>
      </c>
      <c r="F21" s="1">
        <v>10.75</v>
      </c>
      <c r="G21" s="1">
        <f t="shared" si="1"/>
        <v>4305.3896460990163</v>
      </c>
      <c r="H21" s="1">
        <f t="shared" si="2"/>
        <v>16.501165627957022</v>
      </c>
      <c r="I21" s="1">
        <f t="shared" si="3"/>
        <v>145.92888434033623</v>
      </c>
      <c r="K21" t="s">
        <v>127</v>
      </c>
    </row>
    <row r="22" spans="1:11" x14ac:dyDescent="0.2">
      <c r="A22">
        <v>9</v>
      </c>
      <c r="B22" t="s">
        <v>69</v>
      </c>
      <c r="C22">
        <f t="shared" si="0"/>
        <v>1280</v>
      </c>
      <c r="F22" s="3">
        <v>11</v>
      </c>
      <c r="G22">
        <f t="shared" si="1"/>
        <v>5120</v>
      </c>
      <c r="H22">
        <f t="shared" si="2"/>
        <v>16.781292984869324</v>
      </c>
      <c r="I22">
        <f t="shared" si="3"/>
        <v>169.62359327510194</v>
      </c>
      <c r="K22" t="s">
        <v>128</v>
      </c>
    </row>
    <row r="23" spans="1:11" x14ac:dyDescent="0.2">
      <c r="A23">
        <v>9</v>
      </c>
      <c r="B23" t="s">
        <v>70</v>
      </c>
      <c r="C23">
        <f t="shared" si="0"/>
        <v>1280</v>
      </c>
      <c r="F23" s="1">
        <v>11.25</v>
      </c>
      <c r="G23" s="1">
        <f t="shared" si="1"/>
        <v>6088.7404288139278</v>
      </c>
      <c r="H23" s="1">
        <f t="shared" si="2"/>
        <v>17.114422430816344</v>
      </c>
      <c r="I23" s="1">
        <f t="shared" si="3"/>
        <v>198.02112664427361</v>
      </c>
      <c r="J23" t="s">
        <v>131</v>
      </c>
      <c r="K23" t="s">
        <v>129</v>
      </c>
    </row>
    <row r="24" spans="1:11" x14ac:dyDescent="0.2">
      <c r="A24">
        <v>9</v>
      </c>
      <c r="B24" t="s">
        <v>71</v>
      </c>
      <c r="C24">
        <f t="shared" si="0"/>
        <v>1280</v>
      </c>
      <c r="F24" s="3">
        <v>11.5</v>
      </c>
      <c r="G24">
        <f t="shared" si="1"/>
        <v>7240.773439350246</v>
      </c>
      <c r="H24">
        <f t="shared" si="2"/>
        <v>17.510582338153455</v>
      </c>
      <c r="I24">
        <f t="shared" si="3"/>
        <v>232.1103808754558</v>
      </c>
    </row>
    <row r="25" spans="1:11" x14ac:dyDescent="0.2">
      <c r="A25">
        <v>9.1999999999999993</v>
      </c>
      <c r="B25" t="s">
        <v>84</v>
      </c>
      <c r="C25">
        <f t="shared" si="0"/>
        <v>1470.3338943962044</v>
      </c>
      <c r="F25" s="1">
        <v>11.75</v>
      </c>
      <c r="G25" s="1">
        <f t="shared" si="1"/>
        <v>8610.7792921980326</v>
      </c>
      <c r="H25" s="1">
        <f t="shared" si="2"/>
        <v>17.981698518637561</v>
      </c>
      <c r="I25" s="1">
        <f t="shared" si="3"/>
        <v>273.11460863428937</v>
      </c>
      <c r="K25" s="5" t="s">
        <v>132</v>
      </c>
    </row>
    <row r="26" spans="1:11" x14ac:dyDescent="0.2">
      <c r="A26">
        <v>9.1999999999999993</v>
      </c>
      <c r="B26" t="s">
        <v>85</v>
      </c>
      <c r="C26">
        <f t="shared" si="0"/>
        <v>1470.3338943962044</v>
      </c>
      <c r="F26" s="3">
        <v>12</v>
      </c>
      <c r="G26">
        <f t="shared" si="1"/>
        <v>10240</v>
      </c>
      <c r="H26">
        <f t="shared" si="2"/>
        <v>18.541953232462173</v>
      </c>
      <c r="I26">
        <f t="shared" si="3"/>
        <v>322.560337739582</v>
      </c>
      <c r="K26" s="6" t="s">
        <v>133</v>
      </c>
    </row>
    <row r="27" spans="1:11" x14ac:dyDescent="0.2">
      <c r="A27">
        <v>10.1</v>
      </c>
      <c r="B27" t="s">
        <v>89</v>
      </c>
      <c r="C27">
        <f t="shared" si="0"/>
        <v>2743.74006409291</v>
      </c>
      <c r="F27" s="1">
        <v>12.25</v>
      </c>
      <c r="G27" s="1">
        <f t="shared" si="1"/>
        <v>12177.480857627859</v>
      </c>
      <c r="H27" s="1">
        <f t="shared" si="2"/>
        <v>19.208212124356209</v>
      </c>
      <c r="I27" s="1">
        <f t="shared" si="3"/>
        <v>382.37386923250079</v>
      </c>
    </row>
    <row r="28" spans="1:11" x14ac:dyDescent="0.2">
      <c r="A28">
        <v>10.1</v>
      </c>
      <c r="B28" t="s">
        <v>90</v>
      </c>
      <c r="C28">
        <f t="shared" si="0"/>
        <v>2743.74006409291</v>
      </c>
      <c r="F28" s="3">
        <v>12.5</v>
      </c>
      <c r="G28">
        <f t="shared" si="1"/>
        <v>14481.546878700494</v>
      </c>
      <c r="H28">
        <f t="shared" si="2"/>
        <v>20.000531939030431</v>
      </c>
      <c r="I28">
        <f t="shared" si="3"/>
        <v>455.02081586914494</v>
      </c>
    </row>
    <row r="29" spans="1:11" x14ac:dyDescent="0.2">
      <c r="A29">
        <v>10.1</v>
      </c>
      <c r="B29" t="s">
        <v>91</v>
      </c>
      <c r="C29">
        <f t="shared" si="0"/>
        <v>2743.74006409291</v>
      </c>
      <c r="F29" s="1">
        <v>12.75</v>
      </c>
      <c r="G29" s="1">
        <f t="shared" si="1"/>
        <v>17221.558584396065</v>
      </c>
      <c r="H29" s="1">
        <f t="shared" si="2"/>
        <v>20.942764299998647</v>
      </c>
      <c r="I29" s="1">
        <f t="shared" si="3"/>
        <v>543.71601330156557</v>
      </c>
    </row>
    <row r="30" spans="1:11" x14ac:dyDescent="0.2">
      <c r="A30">
        <v>10.6</v>
      </c>
      <c r="B30" t="s">
        <v>36</v>
      </c>
      <c r="C30">
        <f t="shared" si="0"/>
        <v>3880.2344102666189</v>
      </c>
      <c r="F30" s="3">
        <v>13</v>
      </c>
      <c r="G30">
        <f t="shared" si="1"/>
        <v>20480</v>
      </c>
      <c r="H30">
        <f t="shared" si="2"/>
        <v>22.063273727647868</v>
      </c>
      <c r="I30">
        <f t="shared" si="3"/>
        <v>652.75521364465658</v>
      </c>
    </row>
    <row r="31" spans="1:11" x14ac:dyDescent="0.2">
      <c r="A31">
        <v>10.6</v>
      </c>
      <c r="B31" t="s">
        <v>37</v>
      </c>
      <c r="C31">
        <f t="shared" si="0"/>
        <v>3880.2344102666189</v>
      </c>
      <c r="F31" s="1">
        <v>13.25</v>
      </c>
      <c r="G31" s="1">
        <f t="shared" si="1"/>
        <v>24354.961715255718</v>
      </c>
      <c r="H31" s="1">
        <f t="shared" si="2"/>
        <v>23.395791511435942</v>
      </c>
      <c r="I31" s="1">
        <f t="shared" si="3"/>
        <v>788.0729947557262</v>
      </c>
    </row>
    <row r="32" spans="1:11" x14ac:dyDescent="0.2">
      <c r="A32">
        <v>10.6</v>
      </c>
      <c r="B32" t="s">
        <v>38</v>
      </c>
      <c r="C32">
        <f t="shared" si="0"/>
        <v>3880.2344102666189</v>
      </c>
      <c r="F32" s="3">
        <v>13.5</v>
      </c>
      <c r="G32">
        <f t="shared" si="1"/>
        <v>28963.093757400988</v>
      </c>
      <c r="H32">
        <f t="shared" si="2"/>
        <v>24.980431140784383</v>
      </c>
      <c r="I32">
        <f t="shared" si="3"/>
        <v>958.26102132909966</v>
      </c>
    </row>
    <row r="33" spans="1:10" x14ac:dyDescent="0.2">
      <c r="A33">
        <v>10.6</v>
      </c>
      <c r="B33" t="s">
        <v>39</v>
      </c>
      <c r="C33">
        <f t="shared" si="0"/>
        <v>3880.2344102666189</v>
      </c>
      <c r="F33" s="1">
        <v>13.75</v>
      </c>
      <c r="G33" s="1">
        <f t="shared" si="1"/>
        <v>34443.117168792167</v>
      </c>
      <c r="H33" s="1">
        <f t="shared" si="2"/>
        <v>26.864895862720829</v>
      </c>
      <c r="I33" s="1">
        <f t="shared" si="3"/>
        <v>1176.6457597686604</v>
      </c>
    </row>
    <row r="34" spans="1:10" x14ac:dyDescent="0.2">
      <c r="A34">
        <v>10.6</v>
      </c>
      <c r="B34" t="s">
        <v>40</v>
      </c>
      <c r="C34">
        <f t="shared" si="0"/>
        <v>3880.2344102666189</v>
      </c>
      <c r="F34" s="3">
        <v>14</v>
      </c>
      <c r="G34">
        <f t="shared" si="1"/>
        <v>40960</v>
      </c>
      <c r="H34">
        <f t="shared" si="2"/>
        <v>29.105914718019257</v>
      </c>
      <c r="I34">
        <f t="shared" si="3"/>
        <v>1466.2783638263254</v>
      </c>
    </row>
    <row r="35" spans="1:10" x14ac:dyDescent="0.2">
      <c r="A35">
        <v>10.6</v>
      </c>
      <c r="B35" t="s">
        <v>41</v>
      </c>
      <c r="C35">
        <f t="shared" si="0"/>
        <v>3880.2344102666189</v>
      </c>
      <c r="F35" s="1">
        <v>14.25</v>
      </c>
      <c r="G35" s="1">
        <f t="shared" si="1"/>
        <v>48709.923430511444</v>
      </c>
      <c r="H35" s="1">
        <f t="shared" si="2"/>
        <v>31.770950285595404</v>
      </c>
      <c r="I35" s="1">
        <f t="shared" si="3"/>
        <v>1875.6127802410394</v>
      </c>
    </row>
    <row r="36" spans="1:10" x14ac:dyDescent="0.2">
      <c r="A36">
        <v>11.1</v>
      </c>
      <c r="B36" t="s">
        <v>92</v>
      </c>
      <c r="C36">
        <f t="shared" si="0"/>
        <v>5487.4801281858208</v>
      </c>
      <c r="F36" s="3">
        <v>14.5</v>
      </c>
      <c r="G36">
        <f>10*(2^(F36-2))</f>
        <v>57926.18751480199</v>
      </c>
      <c r="H36">
        <f>(G36+43680)/2908</f>
        <v>34.940229544292293</v>
      </c>
      <c r="I36">
        <f>(35.99-SQRT(35.99^2-4*0.005104*(837.9+G36)))/(2*0.005104)</f>
        <v>2568.0745141030288</v>
      </c>
    </row>
    <row r="37" spans="1:10" x14ac:dyDescent="0.2">
      <c r="A37">
        <v>11.1</v>
      </c>
      <c r="B37" t="s">
        <v>93</v>
      </c>
      <c r="C37">
        <f t="shared" si="0"/>
        <v>5487.4801281858208</v>
      </c>
      <c r="I37">
        <v>2700</v>
      </c>
    </row>
    <row r="38" spans="1:10" x14ac:dyDescent="0.2">
      <c r="A38">
        <v>11.1</v>
      </c>
      <c r="B38" t="s">
        <v>94</v>
      </c>
      <c r="C38">
        <f t="shared" si="0"/>
        <v>5487.4801281858208</v>
      </c>
      <c r="F38" s="1">
        <v>14.75</v>
      </c>
      <c r="G38" s="1">
        <f t="shared" ref="G38:G45" si="4">10*(2^(F38-2))</f>
        <v>68886.234337584217</v>
      </c>
      <c r="H38" s="1">
        <f t="shared" ref="H38:H45" si="5">(G38+43680)/2908</f>
        <v>38.709158988165136</v>
      </c>
      <c r="I38" t="e">
        <f t="shared" ref="I38:I43" si="6">(35.99-SQRT(35.99^2-4*0.005104*(837.9+G38)))/(2*0.005104)</f>
        <v>#NUM!</v>
      </c>
      <c r="J38" t="s">
        <v>130</v>
      </c>
    </row>
    <row r="39" spans="1:10" x14ac:dyDescent="0.2">
      <c r="A39">
        <v>12.3</v>
      </c>
      <c r="B39" t="s">
        <v>63</v>
      </c>
      <c r="C39">
        <f t="shared" si="0"/>
        <v>12606.918792651943</v>
      </c>
      <c r="F39" s="3">
        <v>15</v>
      </c>
      <c r="G39">
        <f t="shared" si="4"/>
        <v>81920</v>
      </c>
      <c r="H39">
        <f t="shared" si="5"/>
        <v>43.191196698762035</v>
      </c>
      <c r="I39" t="e">
        <f t="shared" si="6"/>
        <v>#NUM!</v>
      </c>
    </row>
    <row r="40" spans="1:10" x14ac:dyDescent="0.2">
      <c r="A40">
        <v>12.3</v>
      </c>
      <c r="B40" t="s">
        <v>64</v>
      </c>
      <c r="C40">
        <f t="shared" si="0"/>
        <v>12606.918792651943</v>
      </c>
      <c r="F40">
        <v>15.25</v>
      </c>
      <c r="G40">
        <f t="shared" si="4"/>
        <v>97419.846861022888</v>
      </c>
      <c r="H40">
        <f t="shared" si="5"/>
        <v>48.52126783391433</v>
      </c>
      <c r="I40" t="e">
        <f t="shared" si="6"/>
        <v>#NUM!</v>
      </c>
    </row>
    <row r="41" spans="1:10" x14ac:dyDescent="0.2">
      <c r="A41">
        <v>12.3</v>
      </c>
      <c r="B41" t="s">
        <v>65</v>
      </c>
      <c r="C41">
        <f t="shared" si="0"/>
        <v>12606.918792651943</v>
      </c>
      <c r="F41" s="1">
        <v>15.5</v>
      </c>
      <c r="G41" s="1">
        <f t="shared" si="4"/>
        <v>115852.37502960398</v>
      </c>
      <c r="H41" s="1">
        <f t="shared" si="5"/>
        <v>54.859826351308108</v>
      </c>
      <c r="I41" t="e">
        <f t="shared" si="6"/>
        <v>#NUM!</v>
      </c>
    </row>
    <row r="42" spans="1:10" x14ac:dyDescent="0.2">
      <c r="A42">
        <v>12.4</v>
      </c>
      <c r="B42" t="s">
        <v>29</v>
      </c>
      <c r="C42">
        <f t="shared" si="0"/>
        <v>13511.761006314437</v>
      </c>
      <c r="F42">
        <v>15.75</v>
      </c>
      <c r="G42">
        <f t="shared" si="4"/>
        <v>137772.46867516846</v>
      </c>
      <c r="H42">
        <f t="shared" si="5"/>
        <v>62.397685239053807</v>
      </c>
      <c r="I42" t="e">
        <f t="shared" si="6"/>
        <v>#NUM!</v>
      </c>
    </row>
    <row r="43" spans="1:10" x14ac:dyDescent="0.2">
      <c r="A43">
        <v>12.4</v>
      </c>
      <c r="B43" t="s">
        <v>30</v>
      </c>
      <c r="C43">
        <f t="shared" si="0"/>
        <v>13511.761006314437</v>
      </c>
      <c r="F43" s="3">
        <v>16</v>
      </c>
      <c r="G43">
        <f t="shared" si="4"/>
        <v>163840</v>
      </c>
      <c r="H43">
        <f t="shared" si="5"/>
        <v>71.361760660247597</v>
      </c>
      <c r="I43" t="e">
        <f t="shared" si="6"/>
        <v>#NUM!</v>
      </c>
    </row>
    <row r="44" spans="1:10" x14ac:dyDescent="0.2">
      <c r="A44">
        <v>12.4</v>
      </c>
      <c r="B44" t="s">
        <v>31</v>
      </c>
      <c r="C44">
        <f t="shared" si="0"/>
        <v>13511.761006314437</v>
      </c>
      <c r="F44">
        <v>17</v>
      </c>
      <c r="G44">
        <f t="shared" si="4"/>
        <v>327680</v>
      </c>
      <c r="H44">
        <f t="shared" si="5"/>
        <v>127.70288858321871</v>
      </c>
      <c r="I44" t="e">
        <f>(35.99+SQRT(35.99^2-4*0.005104*(837.9+G44)))/(2*0.005104)</f>
        <v>#NUM!</v>
      </c>
    </row>
    <row r="45" spans="1:10" x14ac:dyDescent="0.2">
      <c r="A45">
        <v>12.4</v>
      </c>
      <c r="B45" t="s">
        <v>32</v>
      </c>
      <c r="C45">
        <f t="shared" si="0"/>
        <v>13511.761006314437</v>
      </c>
      <c r="F45" s="3">
        <v>17.5</v>
      </c>
      <c r="G45">
        <f t="shared" si="4"/>
        <v>463409.50011841604</v>
      </c>
      <c r="H45">
        <f t="shared" si="5"/>
        <v>174.37740719340303</v>
      </c>
    </row>
    <row r="46" spans="1:10" x14ac:dyDescent="0.2">
      <c r="A46">
        <v>12.4</v>
      </c>
      <c r="B46" t="s">
        <v>33</v>
      </c>
      <c r="C46">
        <f t="shared" si="0"/>
        <v>13511.761006314437</v>
      </c>
    </row>
    <row r="47" spans="1:10" x14ac:dyDescent="0.2">
      <c r="A47">
        <v>12.4</v>
      </c>
      <c r="B47" t="s">
        <v>34</v>
      </c>
      <c r="C47">
        <f t="shared" si="0"/>
        <v>13511.761006314437</v>
      </c>
    </row>
    <row r="48" spans="1:10" x14ac:dyDescent="0.2">
      <c r="A48">
        <v>12.4</v>
      </c>
      <c r="B48" t="s">
        <v>35</v>
      </c>
      <c r="C48">
        <f t="shared" si="0"/>
        <v>13511.761006314437</v>
      </c>
    </row>
    <row r="49" spans="1:3" x14ac:dyDescent="0.2">
      <c r="A49">
        <v>12.7</v>
      </c>
      <c r="B49" t="s">
        <v>66</v>
      </c>
      <c r="C49">
        <f t="shared" si="0"/>
        <v>16634.929077375687</v>
      </c>
    </row>
    <row r="50" spans="1:3" x14ac:dyDescent="0.2">
      <c r="A50">
        <v>12.7</v>
      </c>
      <c r="B50" t="s">
        <v>67</v>
      </c>
      <c r="C50">
        <f t="shared" si="0"/>
        <v>16634.929077375687</v>
      </c>
    </row>
    <row r="51" spans="1:3" x14ac:dyDescent="0.2">
      <c r="A51">
        <v>12.7</v>
      </c>
      <c r="B51" t="s">
        <v>68</v>
      </c>
      <c r="C51">
        <f t="shared" si="0"/>
        <v>16634.929077375687</v>
      </c>
    </row>
    <row r="52" spans="1:3" x14ac:dyDescent="0.2">
      <c r="A52">
        <v>13.6</v>
      </c>
      <c r="B52" t="s">
        <v>75</v>
      </c>
      <c r="C52">
        <f t="shared" si="0"/>
        <v>31041.875282132929</v>
      </c>
    </row>
    <row r="53" spans="1:3" x14ac:dyDescent="0.2">
      <c r="A53">
        <v>13.6</v>
      </c>
      <c r="B53" t="s">
        <v>76</v>
      </c>
      <c r="C53">
        <f t="shared" si="0"/>
        <v>31041.875282132929</v>
      </c>
    </row>
    <row r="54" spans="1:3" x14ac:dyDescent="0.2">
      <c r="A54">
        <v>13.6</v>
      </c>
      <c r="B54" t="s">
        <v>77</v>
      </c>
      <c r="C54">
        <f t="shared" si="0"/>
        <v>31041.875282132929</v>
      </c>
    </row>
    <row r="55" spans="1:3" x14ac:dyDescent="0.2">
      <c r="A55">
        <v>14.5</v>
      </c>
      <c r="B55" t="s">
        <v>98</v>
      </c>
      <c r="C55">
        <f t="shared" si="0"/>
        <v>57926.18751480199</v>
      </c>
    </row>
    <row r="56" spans="1:3" x14ac:dyDescent="0.2">
      <c r="A56">
        <v>14.5</v>
      </c>
      <c r="B56" t="s">
        <v>99</v>
      </c>
      <c r="C56">
        <f t="shared" si="0"/>
        <v>57926.18751480199</v>
      </c>
    </row>
    <row r="57" spans="1:3" x14ac:dyDescent="0.2">
      <c r="A57">
        <v>14.5</v>
      </c>
      <c r="B57" t="s">
        <v>100</v>
      </c>
      <c r="C57">
        <f t="shared" si="0"/>
        <v>57926.18751480199</v>
      </c>
    </row>
    <row r="58" spans="1:3" x14ac:dyDescent="0.2">
      <c r="A58">
        <v>14.9</v>
      </c>
      <c r="B58" t="s">
        <v>72</v>
      </c>
      <c r="C58">
        <f t="shared" si="0"/>
        <v>76434.062666695274</v>
      </c>
    </row>
    <row r="59" spans="1:3" x14ac:dyDescent="0.2">
      <c r="A59">
        <v>14.9</v>
      </c>
      <c r="B59" t="s">
        <v>73</v>
      </c>
      <c r="C59">
        <f t="shared" si="0"/>
        <v>76434.062666695274</v>
      </c>
    </row>
    <row r="60" spans="1:3" x14ac:dyDescent="0.2">
      <c r="A60">
        <v>14.9</v>
      </c>
      <c r="B60" t="s">
        <v>74</v>
      </c>
      <c r="C60">
        <f t="shared" si="0"/>
        <v>76434.062666695274</v>
      </c>
    </row>
    <row r="61" spans="1:3" x14ac:dyDescent="0.2">
      <c r="A61">
        <v>15.3</v>
      </c>
      <c r="B61" t="s">
        <v>95</v>
      </c>
      <c r="C61">
        <f t="shared" si="0"/>
        <v>100855.35034121556</v>
      </c>
    </row>
    <row r="62" spans="1:3" x14ac:dyDescent="0.2">
      <c r="A62">
        <v>15.3</v>
      </c>
      <c r="B62" t="s">
        <v>96</v>
      </c>
      <c r="C62">
        <f t="shared" si="0"/>
        <v>100855.35034121556</v>
      </c>
    </row>
    <row r="63" spans="1:3" x14ac:dyDescent="0.2">
      <c r="A63">
        <v>15.3</v>
      </c>
      <c r="B63" t="s">
        <v>97</v>
      </c>
      <c r="C63">
        <f t="shared" si="0"/>
        <v>100855.35034121556</v>
      </c>
    </row>
    <row r="64" spans="1:3" x14ac:dyDescent="0.2">
      <c r="A64">
        <v>15.4</v>
      </c>
      <c r="B64" t="s">
        <v>101</v>
      </c>
      <c r="C64">
        <f t="shared" si="0"/>
        <v>108094.08805051543</v>
      </c>
    </row>
    <row r="65" spans="1:3" x14ac:dyDescent="0.2">
      <c r="A65">
        <v>15.4</v>
      </c>
      <c r="B65" t="s">
        <v>102</v>
      </c>
      <c r="C65">
        <f t="shared" si="0"/>
        <v>108094.08805051543</v>
      </c>
    </row>
    <row r="66" spans="1:3" x14ac:dyDescent="0.2">
      <c r="A66">
        <v>15.4</v>
      </c>
      <c r="B66" t="s">
        <v>103</v>
      </c>
      <c r="C66">
        <f t="shared" ref="C66:C80" si="7">10*(2^(A66-2))</f>
        <v>108094.08805051543</v>
      </c>
    </row>
    <row r="67" spans="1:3" x14ac:dyDescent="0.2">
      <c r="A67">
        <v>15.7</v>
      </c>
      <c r="B67" t="s">
        <v>54</v>
      </c>
      <c r="C67">
        <f t="shared" si="7"/>
        <v>133079.43261900544</v>
      </c>
    </row>
    <row r="68" spans="1:3" x14ac:dyDescent="0.2">
      <c r="A68">
        <v>15.7</v>
      </c>
      <c r="B68" t="s">
        <v>55</v>
      </c>
      <c r="C68">
        <f t="shared" si="7"/>
        <v>133079.43261900544</v>
      </c>
    </row>
    <row r="69" spans="1:3" x14ac:dyDescent="0.2">
      <c r="A69">
        <v>15.7</v>
      </c>
      <c r="B69" t="s">
        <v>56</v>
      </c>
      <c r="C69">
        <f t="shared" si="7"/>
        <v>133079.43261900544</v>
      </c>
    </row>
    <row r="70" spans="1:3" x14ac:dyDescent="0.2">
      <c r="A70">
        <v>17</v>
      </c>
      <c r="B70" t="s">
        <v>57</v>
      </c>
      <c r="C70">
        <f t="shared" si="7"/>
        <v>327680</v>
      </c>
    </row>
    <row r="71" spans="1:3" x14ac:dyDescent="0.2">
      <c r="A71">
        <v>17</v>
      </c>
      <c r="B71" t="s">
        <v>58</v>
      </c>
      <c r="C71">
        <f t="shared" si="7"/>
        <v>327680</v>
      </c>
    </row>
    <row r="72" spans="1:3" x14ac:dyDescent="0.2">
      <c r="A72">
        <v>17</v>
      </c>
      <c r="B72" t="s">
        <v>59</v>
      </c>
      <c r="C72">
        <f t="shared" si="7"/>
        <v>327680</v>
      </c>
    </row>
    <row r="73" spans="1:3" x14ac:dyDescent="0.2">
      <c r="A73">
        <v>18.5</v>
      </c>
      <c r="B73" t="s">
        <v>60</v>
      </c>
      <c r="C73">
        <f t="shared" si="7"/>
        <v>926819.00023683044</v>
      </c>
    </row>
    <row r="74" spans="1:3" x14ac:dyDescent="0.2">
      <c r="A74">
        <v>18.5</v>
      </c>
      <c r="B74" t="s">
        <v>61</v>
      </c>
      <c r="C74">
        <f t="shared" si="7"/>
        <v>926819.00023683044</v>
      </c>
    </row>
    <row r="75" spans="1:3" x14ac:dyDescent="0.2">
      <c r="A75">
        <v>18.5</v>
      </c>
      <c r="B75" t="s">
        <v>62</v>
      </c>
      <c r="C75">
        <f t="shared" si="7"/>
        <v>926819.00023683044</v>
      </c>
    </row>
    <row r="76" spans="1:3" x14ac:dyDescent="0.2">
      <c r="C76">
        <f t="shared" si="7"/>
        <v>2.5</v>
      </c>
    </row>
    <row r="77" spans="1:3" x14ac:dyDescent="0.2">
      <c r="C77">
        <f t="shared" si="7"/>
        <v>2.5</v>
      </c>
    </row>
    <row r="78" spans="1:3" x14ac:dyDescent="0.2">
      <c r="C78">
        <f t="shared" si="7"/>
        <v>2.5</v>
      </c>
    </row>
    <row r="79" spans="1:3" x14ac:dyDescent="0.2">
      <c r="C79">
        <f t="shared" si="7"/>
        <v>2.5</v>
      </c>
    </row>
    <row r="80" spans="1:3" x14ac:dyDescent="0.2">
      <c r="C80">
        <f t="shared" si="7"/>
        <v>2.5</v>
      </c>
    </row>
  </sheetData>
  <sortState xmlns:xlrd2="http://schemas.microsoft.com/office/spreadsheetml/2017/richdata2" ref="A1:B80">
    <sortCondition ref="A1:A8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2023-04-25T08:45:55Z</dcterms:modified>
</cp:coreProperties>
</file>