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E:\daina\Age_depth\bacon\Modelis_galutine\"/>
    </mc:Choice>
  </mc:AlternateContent>
  <xr:revisionPtr revIDLastSave="0" documentId="13_ncr:1_{EAAECC72-7259-49A2-AD64-5B6D0E36AA41}" xr6:coauthVersionLast="47" xr6:coauthVersionMax="47" xr10:uidLastSave="{00000000-0000-0000-0000-000000000000}"/>
  <bookViews>
    <workbookView minimized="1" xWindow="2520" yWindow="3765" windowWidth="21600" windowHeight="11385" xr2:uid="{00000000-000D-0000-FFFF-FFFF00000000}"/>
  </bookViews>
  <sheets>
    <sheet name="MODELIS" sheetId="1" r:id="rId1"/>
    <sheet name="Visos_modeliuotos_datos" sheetId="3" r:id="rId2"/>
    <sheet name="sl. gran." sheetId="2" r:id="rId3"/>
    <sheet name="gr_ID_gylis_yr" sheetId="11" r:id="rId4"/>
    <sheet name="sl. (pjuvis)" sheetId="4" r:id="rId5"/>
    <sheet name="datos" sheetId="9" r:id="rId6"/>
    <sheet name="visi karbonatai" sheetId="5" r:id="rId7"/>
    <sheet name="granuliometrija" sheetId="6" r:id="rId8"/>
    <sheet name="gitijos karbonatai" sheetId="7" r:id="rId9"/>
    <sheet name="Karbonatai_Formatuota" sheetId="8" r:id="rId10"/>
    <sheet name="GISP2"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9" l="1"/>
  <c r="H75" i="7"/>
  <c r="G75" i="7"/>
  <c r="H74" i="7"/>
  <c r="G74" i="7"/>
  <c r="H73" i="7"/>
  <c r="G73" i="7"/>
  <c r="H72" i="7"/>
  <c r="G72" i="7"/>
  <c r="H71" i="7"/>
  <c r="G71" i="7"/>
  <c r="H70" i="7"/>
  <c r="G70" i="7"/>
  <c r="H69" i="7"/>
  <c r="G69" i="7"/>
  <c r="H68" i="7"/>
  <c r="G68" i="7"/>
  <c r="H67" i="7"/>
  <c r="G67" i="7"/>
  <c r="H66" i="7"/>
  <c r="G66" i="7"/>
  <c r="H65" i="7"/>
  <c r="G65" i="7"/>
  <c r="H64" i="7"/>
  <c r="G64" i="7"/>
  <c r="H63" i="7"/>
  <c r="G63" i="7"/>
  <c r="H62" i="7"/>
  <c r="G62" i="7"/>
  <c r="H61" i="7"/>
  <c r="G61" i="7"/>
  <c r="H60" i="7"/>
  <c r="G60" i="7"/>
  <c r="H59" i="7"/>
  <c r="G59" i="7"/>
  <c r="H58" i="7"/>
  <c r="G58" i="7"/>
  <c r="H57" i="7"/>
  <c r="G57" i="7"/>
  <c r="H56" i="7"/>
  <c r="G56" i="7"/>
  <c r="H55" i="7"/>
  <c r="G55" i="7"/>
  <c r="H54" i="7"/>
  <c r="G54" i="7"/>
  <c r="H53" i="7"/>
  <c r="G53" i="7"/>
  <c r="H52" i="7"/>
  <c r="G52" i="7"/>
  <c r="H51" i="7"/>
  <c r="G51" i="7"/>
  <c r="H50" i="7"/>
  <c r="G50" i="7"/>
  <c r="H49" i="7"/>
  <c r="G49" i="7"/>
  <c r="H48" i="7"/>
  <c r="G48" i="7"/>
  <c r="H47" i="7"/>
  <c r="G47" i="7"/>
  <c r="H46" i="7"/>
  <c r="G46" i="7"/>
  <c r="H45" i="7"/>
  <c r="G45" i="7"/>
  <c r="H44" i="7"/>
  <c r="G44" i="7"/>
  <c r="H43" i="7"/>
  <c r="G43" i="7"/>
  <c r="H42" i="7"/>
  <c r="G42" i="7"/>
  <c r="H41" i="7"/>
  <c r="G41" i="7"/>
  <c r="H40" i="7"/>
  <c r="G40" i="7"/>
  <c r="H39" i="7"/>
  <c r="G39" i="7"/>
  <c r="H38" i="7"/>
  <c r="G38" i="7"/>
  <c r="H37" i="7"/>
  <c r="G37" i="7"/>
  <c r="H36" i="7"/>
  <c r="G36" i="7"/>
  <c r="H35" i="7"/>
  <c r="G35" i="7"/>
  <c r="H34" i="7"/>
  <c r="G34" i="7"/>
  <c r="H33" i="7"/>
  <c r="G33" i="7"/>
  <c r="H32" i="7"/>
  <c r="G32" i="7"/>
  <c r="H31" i="7"/>
  <c r="G31" i="7"/>
  <c r="H30" i="7"/>
  <c r="G30"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H3" i="7"/>
  <c r="G3" i="7"/>
  <c r="I2" i="4"/>
  <c r="I3" i="4"/>
  <c r="I4" i="4"/>
  <c r="I5" i="4"/>
  <c r="I6" i="4"/>
  <c r="I8" i="4"/>
  <c r="I9" i="4"/>
  <c r="I10" i="4"/>
  <c r="I11" i="4"/>
  <c r="I13" i="4"/>
  <c r="K13" i="4"/>
  <c r="I14" i="4"/>
  <c r="I16" i="4"/>
  <c r="I19" i="4"/>
  <c r="I21" i="4"/>
  <c r="I22" i="4"/>
  <c r="I23" i="4"/>
  <c r="I24" i="4"/>
  <c r="I25" i="4"/>
  <c r="I26" i="4"/>
  <c r="M2" i="4"/>
  <c r="N2" i="4"/>
  <c r="K18" i="4"/>
  <c r="M3" i="4"/>
  <c r="N3" i="4"/>
  <c r="K3" i="4"/>
  <c r="M4" i="4"/>
  <c r="N4" i="4"/>
  <c r="M5" i="4"/>
  <c r="N5" i="4"/>
  <c r="I28" i="4"/>
  <c r="I29" i="4"/>
  <c r="I30" i="4"/>
  <c r="I35" i="4"/>
  <c r="I37" i="4"/>
  <c r="N16" i="4"/>
  <c r="K16" i="4"/>
  <c r="M16" i="4"/>
  <c r="N14" i="4"/>
  <c r="M14" i="4"/>
  <c r="N13" i="4"/>
  <c r="M13" i="4"/>
  <c r="N11" i="4"/>
  <c r="M11" i="4"/>
  <c r="N10" i="4"/>
  <c r="K10" i="4"/>
  <c r="M10" i="4"/>
  <c r="N9" i="4"/>
  <c r="M9" i="4"/>
  <c r="N8" i="4"/>
  <c r="K8" i="4"/>
  <c r="M8" i="4"/>
  <c r="N6" i="4"/>
  <c r="M6" i="4"/>
  <c r="K37" i="4"/>
  <c r="J2" i="2"/>
  <c r="J3" i="2"/>
  <c r="M3" i="2"/>
  <c r="J4" i="2"/>
  <c r="J5" i="2"/>
  <c r="I6" i="2"/>
  <c r="I7" i="2"/>
  <c r="J8" i="2"/>
  <c r="L8" i="2"/>
  <c r="M8" i="2"/>
  <c r="K8" i="2"/>
  <c r="I9" i="2"/>
  <c r="I10" i="2"/>
  <c r="I11" i="2"/>
  <c r="I12" i="2"/>
  <c r="I14" i="2"/>
  <c r="J15" i="2"/>
  <c r="J16" i="2"/>
  <c r="I17" i="2"/>
  <c r="J18" i="2"/>
  <c r="I19" i="2"/>
  <c r="J20" i="2"/>
  <c r="M20" i="2"/>
  <c r="I22" i="2"/>
  <c r="J23" i="2"/>
  <c r="I24" i="2"/>
  <c r="I25" i="2"/>
  <c r="I26" i="2"/>
  <c r="J27" i="2"/>
  <c r="L27" i="2"/>
  <c r="M27" i="2"/>
  <c r="K27" i="2"/>
  <c r="I28" i="2"/>
  <c r="I29" i="2"/>
  <c r="I30" i="2"/>
  <c r="J32" i="2"/>
  <c r="J35" i="2"/>
  <c r="J37" i="2"/>
  <c r="J38" i="2"/>
  <c r="J39" i="2"/>
  <c r="J40" i="2"/>
  <c r="J41" i="2"/>
  <c r="J42" i="2"/>
  <c r="J44" i="2"/>
  <c r="J45" i="2"/>
  <c r="J46" i="2"/>
  <c r="J51" i="2"/>
  <c r="L51" i="2"/>
  <c r="M51" i="2"/>
  <c r="K51" i="2"/>
  <c r="I52" i="2"/>
  <c r="I54" i="2"/>
  <c r="J55" i="2"/>
  <c r="L55" i="2"/>
  <c r="I56" i="2"/>
  <c r="I57" i="2"/>
  <c r="I58" i="2"/>
  <c r="I59" i="2"/>
  <c r="I60" i="2"/>
  <c r="O32" i="2"/>
  <c r="N32" i="2"/>
  <c r="M32" i="2"/>
  <c r="O27" i="2"/>
  <c r="N27" i="2"/>
  <c r="O23" i="2"/>
  <c r="L23" i="2"/>
  <c r="N23" i="2"/>
  <c r="O20" i="2"/>
  <c r="N20" i="2"/>
  <c r="O18" i="2"/>
  <c r="N18" i="2"/>
  <c r="M18" i="2"/>
  <c r="O16" i="2"/>
  <c r="N16" i="2"/>
  <c r="O15" i="2"/>
  <c r="L15" i="2"/>
  <c r="N15" i="2"/>
  <c r="O8" i="2"/>
  <c r="N8" i="2"/>
  <c r="O5" i="2"/>
  <c r="N5" i="2"/>
  <c r="M5" i="2"/>
  <c r="O4" i="2"/>
  <c r="N4" i="2"/>
  <c r="O3" i="2"/>
  <c r="N3" i="2"/>
  <c r="O2" i="2"/>
  <c r="L16" i="2"/>
  <c r="N2" i="2"/>
  <c r="L3" i="4"/>
  <c r="J3" i="4"/>
  <c r="L13" i="4"/>
  <c r="J13" i="4"/>
  <c r="L8" i="4"/>
  <c r="J8" i="4"/>
  <c r="L5" i="4"/>
  <c r="L16" i="4"/>
  <c r="J16" i="4"/>
  <c r="L10" i="4"/>
  <c r="J10" i="4"/>
  <c r="K5" i="4"/>
  <c r="L14" i="4"/>
  <c r="L11" i="4"/>
  <c r="L9" i="4"/>
  <c r="L6" i="4"/>
  <c r="L4" i="4"/>
  <c r="L2" i="4"/>
  <c r="J2" i="4"/>
  <c r="L18" i="4"/>
  <c r="J18" i="4"/>
  <c r="K14" i="4"/>
  <c r="K11" i="4"/>
  <c r="K9" i="4"/>
  <c r="K6" i="4"/>
  <c r="K4" i="4"/>
  <c r="K2" i="4"/>
  <c r="L35" i="4"/>
  <c r="K35" i="4"/>
  <c r="L37" i="4"/>
  <c r="J37" i="4"/>
  <c r="M55" i="2"/>
  <c r="K55" i="2"/>
  <c r="L32" i="2"/>
  <c r="K32" i="2"/>
  <c r="L18" i="2"/>
  <c r="K18" i="2"/>
  <c r="M15" i="2"/>
  <c r="K15" i="2"/>
  <c r="L5" i="2"/>
  <c r="K5" i="2"/>
  <c r="L3" i="2"/>
  <c r="K3" i="2"/>
  <c r="L20" i="2"/>
  <c r="K20" i="2"/>
  <c r="M4" i="2"/>
  <c r="M2" i="2"/>
  <c r="K2" i="2"/>
  <c r="M34" i="2"/>
  <c r="K34" i="2"/>
  <c r="M16" i="2"/>
  <c r="K16" i="2"/>
  <c r="L4" i="2"/>
  <c r="L2" i="2"/>
  <c r="L34" i="2"/>
  <c r="M23" i="2"/>
  <c r="K23" i="2"/>
  <c r="J6" i="4"/>
  <c r="J5" i="4"/>
  <c r="J9" i="4"/>
  <c r="J4" i="4"/>
  <c r="J11" i="4"/>
  <c r="J14" i="4"/>
  <c r="J35" i="4"/>
  <c r="K4" i="2"/>
  <c r="W8" i="2"/>
  <c r="V6" i="4"/>
</calcChain>
</file>

<file path=xl/sharedStrings.xml><?xml version="1.0" encoding="utf-8"?>
<sst xmlns="http://schemas.openxmlformats.org/spreadsheetml/2006/main" count="401" uniqueCount="248">
  <si>
    <t>The run's files will be put in this folder: E:\daina\Age_depth\bacon/Modelis_galutine</t>
  </si>
  <si>
    <t xml:space="preserve"> Using a mix of cal BP and calibrated C-14 dates</t>
  </si>
  <si>
    <t xml:space="preserve"> Ballpark estimates suggest changing the prior for acc.mean to 20 yr/cm. OK? (y/N) </t>
  </si>
  <si>
    <t>N</t>
  </si>
  <si>
    <t xml:space="preserve"> No problem, using the provided prior</t>
  </si>
  <si>
    <t xml:space="preserve"> Run Modelis_galutine with 129 sections? (Y/n) </t>
  </si>
  <si>
    <t>Y</t>
  </si>
  <si>
    <t>Reading E:\daina\Age_depth\bacon/Modelis_galutine/Modelis_galutine_129.bacon</t>
  </si>
  <si>
    <t>Constant calibration curve.</t>
  </si>
  <si>
    <t>IntCal20: Reading from file: C:\Users\Liudas\Documents\R\win-library\4.0\IntCal\extdata/3Col_intcal20.14C</t>
  </si>
  <si>
    <t>Marine20: Reading from file: C:\Users\Liudas\Documents\R\win-library\4.0\IntCal\extdata/3Col_marine20.14C</t>
  </si>
  <si>
    <t>SHCal20: Reading from file: C:\Users\Liudas\Documents\R\win-library\4.0\IntCal\extdata/3Col_shcal20.14C</t>
  </si>
  <si>
    <t>Added det: 1_OSL: 5400.0+-400.0  d=358 ResCorr=   0.0+-0.0    a=3 b=4 cc=Constant c. curve</t>
  </si>
  <si>
    <t>Added det: 2_OSL: 6500.0+-400.0  d=455 ResCorr=   0.0+-0.0    a=3 b=4 cc=Constant c. curve</t>
  </si>
  <si>
    <t>Added det: 3_OSL: 7400.0+-500.0  d=705 ResCorr=   0.0+-0.0    a=3 b=4 cc=Constant c. curve</t>
  </si>
  <si>
    <t>Added det: 4_C14: 10200.0+-90.0   d=725 ResCorr=   0.0+-0.0    a=3 b=4 cc=IntCal20</t>
  </si>
  <si>
    <t>Added det: 5_C14: 11078.0+-49.0   d=732 ResCorr=   0.0+-0.0    a=3 b=4 cc=IntCal20</t>
  </si>
  <si>
    <t>Added det: 6_C14: 11541.0+-49.0   d=778 ResCorr=   0.0+-0.0    a=3 b=4 cc=IntCal20</t>
  </si>
  <si>
    <t>Added det: 7_C14: 11779.0+-49.0   d=850 ResCorr=   0.0+-0.0    a=3 b=4 cc=IntCal20</t>
  </si>
  <si>
    <t>Added det: 8_C14: 13690.0+-195.0  d=864.5 ResCorr=   0.0+-0.0    a=3 b=4 cc=IntCal20</t>
  </si>
  <si>
    <t>Added det: 9_C14: 13900.0+-210.0  d=865.5 ResCorr=   0.0+-0.0    a=3 b=4 cc=IntCal20</t>
  </si>
  <si>
    <t>Added det: NA: 13900.0+-13900000.0 d=869 ResCorr=   0.0+-0.0    a=3 b=4 cc=IntCal20</t>
  </si>
  <si>
    <t>Hiatus at: 864.300000</t>
  </si>
  <si>
    <t>Hiatus at: 730.000000</t>
  </si>
  <si>
    <t>Hiatus at: 715.000000</t>
  </si>
  <si>
    <t>Hiatus at: 495.000000</t>
  </si>
  <si>
    <t>Hiatus at: 445.000000</t>
  </si>
  <si>
    <t>Hiatus at: 378.000000</t>
  </si>
  <si>
    <t>BaconFixed: Bacon jumps model with fixed c's.</t>
  </si>
  <si>
    <t xml:space="preserve">            K=129, H=7, dim=131, Seed=491009, Dc=4.000000, c(0)=358.000000, c(K)=874.000000</t>
  </si>
  <si>
    <t xml:space="preserve">twalk:     28820000 iterations to run       </t>
  </si>
  <si>
    <t>twalk thinning: 1 out of every 655 accepted iterations will be saved in file E:\daina\Age_depth\bacon/Modelis_galutine/Modelis_galutine_129.out</t>
  </si>
  <si>
    <t>bacon: 2 WarnBeyondLimits warnings:</t>
  </si>
  <si>
    <t>bacon: WARNING: calibration attempted beyond MinYr= -71.000000 or MaxYr= 1000000.000000</t>
  </si>
  <si>
    <t>bacon: burn in (initial iterations which will be removed): 131000</t>
  </si>
  <si>
    <t>Eso es to...eso es to...eso es to...eso es toooodo amigos!</t>
  </si>
  <si>
    <t>Calculating age ranges...</t>
  </si>
  <si>
    <t xml:space="preserve">Preparing ghost graph... </t>
  </si>
  <si>
    <t>89% of the dates overlap with the age-depth model (95% ranges)</t>
  </si>
  <si>
    <t>set.seed(777)</t>
  </si>
  <si>
    <t>a&lt;- (7400-6500)/(705-455) # pagal gylius ir datas (PGD)</t>
  </si>
  <si>
    <t>b&lt;- mean(c(24.83,13.67,6)) # tokia pati kaip f</t>
  </si>
  <si>
    <t>c&lt;- 10 # truputi greitesne sedimentacija nei b, truksta datu, kad paskaiciuoti PGD siame intervale</t>
  </si>
  <si>
    <t>d&lt;- (7400-6500)/(705-455) # PGD</t>
  </si>
  <si>
    <t>e&lt;- (11078-7400)/(732-705) # PGD</t>
  </si>
  <si>
    <t>f&lt;- mean(c(24.83,13.67,6)) # remtasi 3 straipsiniais</t>
  </si>
  <si>
    <t>h&lt;- (13900-13690)/(865.5-864.5) # PGD</t>
  </si>
  <si>
    <t>depths &lt;- sort(</t>
  </si>
  <si>
    <t xml:space="preserve">  c(3.58, 3.68, 3.78, 4, 4.1, 4.2, 4.3, 4.45, 4.55, 4.85, 4.95, </t>
  </si>
  <si>
    <t xml:space="preserve">    5.05, 5.4, 5.75, 5.85, 6.05, 6.5, 6.95, 7.05, 7.15, 7.25, 7.3, </t>
  </si>
  <si>
    <t xml:space="preserve">    7.32, 7.48, 7.56, 7.58, 7.66, 7.7, 7.74, 7.78, 7.8, 7.82, </t>
  </si>
  <si>
    <t xml:space="preserve">    8.5, 8.55, 7.25, 7.26, 7.28, 7.3, 7.32, 7.34, 7.36, 7.38, 7.4, </t>
  </si>
  <si>
    <t xml:space="preserve">    7.42, 7.44, 7.46, 7.48, 7.5, 7.52, 7.54, 7.56, 7.58, 7.6, 7.62, </t>
  </si>
  <si>
    <t xml:space="preserve">    7.64, 7.66, 7.68, 7.7, 7.72, 7.74, 7.76, 7.78, 7.8, 7.82, 7.84, </t>
  </si>
  <si>
    <t xml:space="preserve">    7.86, 7.88, 7.9, 7.92, 7.94, 7.96, 7.98, 8, 8.02, 8.04, 8.06, </t>
  </si>
  <si>
    <t xml:space="preserve">    8.08, 8.1, 8.12, 8.14, 8.16, 8.18, 8.2, 8.22, 8.24, 8.26, 8.28, </t>
  </si>
  <si>
    <t xml:space="preserve">    8.3, 8.32, 8.34, 8.36, 8.38, 8.4, 8.42, 8.44, 8.46, 8.48, 8.5, </t>
  </si>
  <si>
    <t>)</t>
  </si>
  <si>
    <t>failiukas &lt;- structure(list(</t>
  </si>
  <si>
    <t xml:space="preserve">  labID = structure(</t>
  </si>
  <si>
    <t xml:space="preserve">  age = c(5400, 6500, 7400, 10200, 11078, 11541, 11779, 13690, 13900),</t>
  </si>
  <si>
    <t xml:space="preserve">  error = c(400, 400, 500, 90, 49, 49,49, 195, 210),</t>
  </si>
  <si>
    <t xml:space="preserve">  depth = c(358, 455, 705, 725, 732, 778, 850, 864.5, 865.5), </t>
  </si>
  <si>
    <t xml:space="preserve">  cc = c(0, 0, 0, 1, 1, 1, 1, 1, 1)), class = "data.frame", row.names = c(NA,-9L))</t>
  </si>
  <si>
    <t>library(rbacon)</t>
  </si>
  <si>
    <t>pagr_kelias &lt;- ".//Age_depth//bacon//"</t>
  </si>
  <si>
    <t>dir.create(file.path(paste0(pagr_kelias,'Modelis_galutine')))</t>
  </si>
  <si>
    <t xml:space="preserve">      acc.mean = round(greiciai,1),</t>
  </si>
  <si>
    <t>Datos</t>
  </si>
  <si>
    <t>Meginiai gran.</t>
  </si>
  <si>
    <t>Sluoksnio Nr.</t>
  </si>
  <si>
    <t>Kraigo/datos/mėginio gylis, m</t>
  </si>
  <si>
    <t>Storis</t>
  </si>
  <si>
    <t>Gylis</t>
  </si>
  <si>
    <t>m</t>
  </si>
  <si>
    <t>Aukštis nuo vandens</t>
  </si>
  <si>
    <t>Aprašyme</t>
  </si>
  <si>
    <t>Aprašymas</t>
  </si>
  <si>
    <t>Mėginių aukštis</t>
  </si>
  <si>
    <t>Mėginių gylis</t>
  </si>
  <si>
    <t>OSL/14C</t>
  </si>
  <si>
    <t>Data</t>
  </si>
  <si>
    <t xml:space="preserve">Samanos </t>
  </si>
  <si>
    <t xml:space="preserve">Humusingas sluoksnis, dirvožemio 15 cm, viršuje samanos 10 cm. </t>
  </si>
  <si>
    <t xml:space="preserve">Smėlis, įvairiagrūdis, vietomis su smulkiu žvirgždu, pilkšvai baltas, horizontaliai sluoksniuotas, palaipsniui pereina į dirvožemį. Apatinis kontaktas ryškus. </t>
  </si>
  <si>
    <t>25 - 5,80 m; 26 - 6,00 m</t>
  </si>
  <si>
    <t>Smėlio pilkšvai balto smulkaus ir vidutinio rūpumo 10-20 cm persisluoksniavimas. Tas pats polinkis kaip ir žemiau esančiuose sluoksniuose.</t>
  </si>
  <si>
    <t>18 - 3,3 m; 19 - 3,80 m</t>
  </si>
  <si>
    <t>Smėlis smulkutis, pilkšvai baltas, mikrosluoksniuotas, sluoksneliai diagonalūs, lygiagretūs su sluoksnio ribomis. Apatinė dalis iki 30 cm su limonitizuotais tarpsluoksniais. Polinkis kaip gitijos. Vietomis limonitizuotas, su karbonatinių moliuskų kiautelių nuolaužų sankaupomis kontaktuose (sluoksnelių apatinėse dalyse), pasitaiko moliuskų kiautelių iki 5 mm. Einant į viršų nuo 2,55 m atsiranda persisluoksniavimas su smulkiu smėliu, su vidutinio priemaiša, tarpsluoksnių storis didėja, 2-10 cm, moliuskų kiautelių nebelieka. Ryškus įkypas-diagonalus sluoksniuotumas.</t>
  </si>
  <si>
    <t>13 - 0,9 m; 14 - 1,3 m; 15 - 1,80 m; 16 - 2,3 m; 17 - 2,70 m</t>
  </si>
  <si>
    <t>OSL-1 - 0,9 m</t>
  </si>
  <si>
    <r>
      <t>5400</t>
    </r>
    <r>
      <rPr>
        <b/>
        <sz val="12"/>
        <color theme="1"/>
        <rFont val="Calibri"/>
        <family val="2"/>
      </rPr>
      <t>±</t>
    </r>
    <r>
      <rPr>
        <b/>
        <sz val="12"/>
        <color theme="1"/>
        <rFont val="Times New Roman"/>
        <family val="1"/>
      </rPr>
      <t>400</t>
    </r>
  </si>
  <si>
    <t>5400±400</t>
  </si>
  <si>
    <t xml:space="preserve">Molingo aleurito ir aleuritingo smėlio mikropersisluoksniavimas, aleuritas rudas, smėlis rusvai pilkas, sluoksnių storis 0,5-2 cm. </t>
  </si>
  <si>
    <t>Smėlis smulkutis, pilkšvai baltas (gelsvas), vietomis limonitizuotas, ruzgos smulkios su karbonatine medžiaga kontaktuose.</t>
  </si>
  <si>
    <t>12 - 3,85 m</t>
  </si>
  <si>
    <t xml:space="preserve">Gittja su šviesiai geltono smulkučio smėlio  tarpsluoksniu. Tarpsluoksnių storis 8-10 cm. Gitija šviesiai ruda iki juodos. Sluoksnio polinkis &lt;10 az. 320; &lt;20 az 230. </t>
  </si>
  <si>
    <t>11 - 3,65 m</t>
  </si>
  <si>
    <t>Smėlis , smulkus, sub-horizontaliai mikrosluoksniuotas, pade karbonatų padidintas kiekis, apatinis kontaktas ryškus. Apatinė dalis limonitizuota, geltonai oranžinė, ruda, viršutinė dalis - gelsvai pilkas.  Ryškus viršutinis kontaktas. Polinkis kaip ir gitijos sluoksnio.</t>
  </si>
  <si>
    <t>9 - 3,10 m; 10 - 3,40 m</t>
  </si>
  <si>
    <t>OSL-2 - 3,40 m</t>
  </si>
  <si>
    <r>
      <t>6500</t>
    </r>
    <r>
      <rPr>
        <b/>
        <sz val="12"/>
        <color theme="1"/>
        <rFont val="Calibri"/>
        <family val="2"/>
      </rPr>
      <t>±</t>
    </r>
    <r>
      <rPr>
        <b/>
        <sz val="12"/>
        <color theme="1"/>
        <rFont val="Times New Roman"/>
        <family val="1"/>
      </rPr>
      <t>400</t>
    </r>
  </si>
  <si>
    <t>6500±400</t>
  </si>
  <si>
    <t>Smėlis, vidutinio rupumo, šviesiai gelsvai pilkas (margas), subhorizontaliai - įkypai (mažo kampo) sluoksniuotas. Moliuskų kiauteliai smulkūs (iki 5 mm), plonasieniai (pilvakojų?).</t>
  </si>
  <si>
    <t>6 - 2,20 m; 7 - 2,60 m; 8 - 2,90 m</t>
  </si>
  <si>
    <r>
      <t>Smėlis, įvairiagrūdis, vyrauja stambus, žvirgždingas, su dvigeldžių moliuskų geldelėmis ir jų nuolaužomis (iki 5 cm ilgio), bei pilvakojų moliuskų kiautelių nuolaužos, smulkaus smėlio stačiakampiai luisteliai 5X25 cm (</t>
    </r>
    <r>
      <rPr>
        <i/>
        <sz val="10"/>
        <color rgb="FF2F5496"/>
        <rFont val="Calibri"/>
        <family val="2"/>
      </rPr>
      <t>nuo apačios apie 1,30 m  kontaktas su smėlio keistom nuošliaužom? Miglė), viršutinis kontaktas palaipsniškas</t>
    </r>
    <r>
      <rPr>
        <sz val="12"/>
        <color theme="1"/>
        <rFont val="Calibri"/>
        <family val="2"/>
      </rPr>
      <t>.</t>
    </r>
  </si>
  <si>
    <t>3 - 1,00 m; 4 - 1,40 m; 5 - 1,90 m</t>
  </si>
  <si>
    <t>OSL-5 - 0,90 m</t>
  </si>
  <si>
    <r>
      <t>7400</t>
    </r>
    <r>
      <rPr>
        <b/>
        <sz val="12"/>
        <color theme="1"/>
        <rFont val="Calibri"/>
        <family val="2"/>
      </rPr>
      <t>±</t>
    </r>
    <r>
      <rPr>
        <b/>
        <sz val="12"/>
        <color theme="1"/>
        <rFont val="Times New Roman"/>
        <family val="1"/>
      </rPr>
      <t>500</t>
    </r>
  </si>
  <si>
    <t>7400±500</t>
  </si>
  <si>
    <t>Gitijos šviesiai rudos ir karbonatingo molio persisluoksniavimas, vietomis su smėliu ir aleuritu, storis kaitus, pasroviui plonėja, polinkis ten pat 10-15 laipsnių 320 laipsnių azimutu, vietomis limonitizuota, organikos nedaug.</t>
  </si>
  <si>
    <r>
      <rPr>
        <vertAlign val="superscript"/>
        <sz val="11"/>
        <color theme="1"/>
        <rFont val="Arial"/>
        <family val="2"/>
      </rPr>
      <t>14</t>
    </r>
    <r>
      <rPr>
        <sz val="11"/>
        <color theme="1"/>
        <rFont val="Arial"/>
        <family val="2"/>
      </rPr>
      <t>C-1 - 0,60</t>
    </r>
  </si>
  <si>
    <r>
      <t xml:space="preserve"> 12355</t>
    </r>
    <r>
      <rPr>
        <b/>
        <sz val="12"/>
        <color theme="1"/>
        <rFont val="Calibri"/>
        <family val="2"/>
      </rPr>
      <t>±</t>
    </r>
    <r>
      <rPr>
        <b/>
        <sz val="12"/>
        <color theme="1"/>
        <rFont val="Times New Roman"/>
        <family val="1"/>
      </rPr>
      <t>25</t>
    </r>
  </si>
  <si>
    <t>12080 – 11710 BP (68,2%); 12380 – 12330 BP (95,4%)</t>
  </si>
  <si>
    <t>Gitija, apatinis ir viršutinis gitijos sluoksniai slūgso vienas virš kito atskirti nestoru smėlio tarpsluoksniu. Apatinio sluoksnio pade supresuotų samanų ~ 5 cm tarpsluoksnis. (Žemiau pateiktas tik gitijos apatinio sluoksnio aprašymas pagal mėginių makroliekanoms ėmimo aprašymą)</t>
  </si>
  <si>
    <r>
      <rPr>
        <vertAlign val="superscript"/>
        <sz val="11"/>
        <color theme="1"/>
        <rFont val="Arial"/>
        <family val="2"/>
      </rPr>
      <t>14</t>
    </r>
    <r>
      <rPr>
        <sz val="11"/>
        <color theme="1"/>
        <rFont val="Arial"/>
        <family val="2"/>
      </rPr>
      <t xml:space="preserve">C-2 - 2,15 m, </t>
    </r>
    <r>
      <rPr>
        <vertAlign val="superscript"/>
        <sz val="11"/>
        <color theme="1"/>
        <rFont val="Arial"/>
        <family val="2"/>
      </rPr>
      <t>14</t>
    </r>
    <r>
      <rPr>
        <sz val="11"/>
        <color theme="1"/>
        <rFont val="Arial"/>
        <family val="2"/>
      </rPr>
      <t>C-2 - 2,30 m</t>
    </r>
  </si>
  <si>
    <r>
      <t xml:space="preserve"> 16855</t>
    </r>
    <r>
      <rPr>
        <b/>
        <sz val="12"/>
        <color theme="1"/>
        <rFont val="Calibri"/>
        <family val="2"/>
      </rPr>
      <t>±</t>
    </r>
    <r>
      <rPr>
        <b/>
        <sz val="12"/>
        <color theme="1"/>
        <rFont val="Times New Roman"/>
        <family val="1"/>
      </rPr>
      <t>615, 16570</t>
    </r>
    <r>
      <rPr>
        <b/>
        <sz val="12"/>
        <color theme="1"/>
        <rFont val="Calibri"/>
        <family val="2"/>
      </rPr>
      <t>±580</t>
    </r>
  </si>
  <si>
    <t>Gitija juoda kompaktiška</t>
  </si>
  <si>
    <t>13040 – 12870 BP (68,2%);13070 – 12800 BP (95,4%)</t>
  </si>
  <si>
    <t>Vidutingrūdis ir smulkus limonitizuotas smėlis</t>
  </si>
  <si>
    <t>Rusvas limonitizuotas smėlis, molingos dalelės</t>
  </si>
  <si>
    <t>Gitija juoda (oksiduota)</t>
  </si>
  <si>
    <t>Smėlis gelsvas juostuotas</t>
  </si>
  <si>
    <t>Limonitizuotas smėlis su sapropelio tarpsluoksniu</t>
  </si>
  <si>
    <t>Gitija juoda</t>
  </si>
  <si>
    <t>13440 – 13320 BP (68,2%);13470 – 13280 BP (95,4%)</t>
  </si>
  <si>
    <t>Smulkus smėlis su molio gabaliukais, sapropelio tarpsluoksnis</t>
  </si>
  <si>
    <t>Durpingas sluoksnis (mažaskaidė d.)</t>
  </si>
  <si>
    <t>13720 – 13550 BP (68,2%); 13740 – 13470 BP (95,4%)</t>
  </si>
  <si>
    <t>16840 – 16240 BP (68,2%); 17150 – 15990 BP (95,4%)</t>
  </si>
  <si>
    <t>Sluoksnio pade supresuotų samanų ~ 5 cm tarpsluoksnis.</t>
  </si>
  <si>
    <t>17160 – 16510 BP (68,2%); 17470 – 16240 BP (95,4%)</t>
  </si>
  <si>
    <t xml:space="preserve">Smėlis gelsvai pilkas, smulkus, subhorizontaliai sluoksniuotas, vietomis limonitizuotas.  </t>
  </si>
  <si>
    <t>34 - 1,90 m; 35 - 2,05 m</t>
  </si>
  <si>
    <t>OSL-4 - 2,0 m</t>
  </si>
  <si>
    <r>
      <t>56000</t>
    </r>
    <r>
      <rPr>
        <b/>
        <sz val="12"/>
        <color theme="1"/>
        <rFont val="Calibri"/>
        <family val="2"/>
      </rPr>
      <t>±3800</t>
    </r>
  </si>
  <si>
    <t>56000±3800</t>
  </si>
  <si>
    <t>Smėlis šviesiai pilkas, įvairaus rupumo, su retu žvirgždu ir pasitaikančiu smulkiu gargždu, vyrauja smulkus, kryžmiškai įkypai sluoksniuotas</t>
  </si>
  <si>
    <t>H2O</t>
  </si>
  <si>
    <t>mean</t>
  </si>
  <si>
    <t>median</t>
  </si>
  <si>
    <t>max</t>
  </si>
  <si>
    <t>min</t>
  </si>
  <si>
    <t>depth</t>
  </si>
  <si>
    <t>Kraigo/datos gylis, m</t>
  </si>
  <si>
    <t>0 virš gitijos</t>
  </si>
  <si>
    <t>ID kitur</t>
  </si>
  <si>
    <t>ID chronologinis</t>
  </si>
  <si>
    <t>Atodanga Ūla-0/gitija (prie Zervynų glž. tilto, į kairę nuo tilto, Ūlos kairysis krantas 2019 metai, projektas DAINA)</t>
  </si>
  <si>
    <t>pvz.nr.</t>
  </si>
  <si>
    <t xml:space="preserve">datos/mėginio gylis (m) </t>
  </si>
  <si>
    <t>Gylis nuo atodangos viršaus, m</t>
  </si>
  <si>
    <t>Gylis nuo gitijos viršaus, cm</t>
  </si>
  <si>
    <t>Kalcitas,%</t>
  </si>
  <si>
    <t>Dolomitas,%</t>
  </si>
  <si>
    <t>Viso karbonatų,%</t>
  </si>
  <si>
    <t>dol:kalc</t>
  </si>
  <si>
    <t>kalc:dol</t>
  </si>
  <si>
    <t>Limonitizuotas sluoksnis, kietas</t>
  </si>
  <si>
    <t>Gitija su limonitizuotu smėliu</t>
  </si>
  <si>
    <t>13720 – 13550 BP (68,2%);13740 – 13470 BP (95,4%)</t>
  </si>
  <si>
    <t>Gitijos ir smėlio kontaktas</t>
  </si>
  <si>
    <t>Smėlis limonitizuotas</t>
  </si>
  <si>
    <t>Vandeningas sluoksnis įv.gr. smėlio? Smėlis pilkšvas</t>
  </si>
  <si>
    <t>gylis_cm</t>
  </si>
  <si>
    <t>ID</t>
  </si>
  <si>
    <t>Calc</t>
  </si>
  <si>
    <t>Dolo</t>
  </si>
  <si>
    <t>Total_C</t>
  </si>
  <si>
    <t>Dol_vs_Calc</t>
  </si>
  <si>
    <t>Calc_vs_Dol</t>
  </si>
  <si>
    <t>library(xlsx)</t>
  </si>
  <si>
    <t>depths &lt;- depths[!duplicated(depths)]</t>
  </si>
  <si>
    <t># Age_depth/bacon folders must be created in the working directory - getwd()</t>
  </si>
  <si>
    <t># exporting...</t>
  </si>
  <si>
    <t>gyliai_karb&lt;-c(7.25,seq(7.26,8.64,by= 0.02))*100</t>
  </si>
  <si>
    <t xml:space="preserve">gyliai_sl&lt;-c(3.58, 3.78, 4, 4.2, 4.45, 4.55, 4.95, 5.85, 7.05, 7.15, 7.25, </t>
  </si>
  <si>
    <t xml:space="preserve">             7.3, 7.32, 7.48, 7.56, 7.58, 7.66, 7.7, 7.74, 7.78, 7.8, 7.82, </t>
  </si>
  <si>
    <t xml:space="preserve">             8.5, 8.63, 8.64)*100</t>
  </si>
  <si>
    <t>gylis_meginiu&lt;-c(368, 410, 430, 455, 485, 505, 540, 575, 605, 650, 695)</t>
  </si>
  <si>
    <t xml:space="preserve">gylis_meg_ir_pjuvio&lt;-c(3.58, 3.68, 3.78, 4, 4.1, 4.2, 4.3, 4.45, 4.55, 4.85, 4.95, </t>
  </si>
  <si>
    <t xml:space="preserve">                       5.05, 5.4, 5.75, 5.85, 6.05, 6.5, 6.95, 7.05, 7.15, 7.25, 7.3, </t>
  </si>
  <si>
    <t xml:space="preserve">                       7.32, 7.48, 7.56, 7.58, 7.66, 7.7, 7.74, 7.78, 7.8, 7.82, </t>
  </si>
  <si>
    <t xml:space="preserve">                       8.5, 8.63,8.64)*100</t>
  </si>
  <si>
    <t>amziai &lt;- read.csv(file.path(paste0(pagr_kelias,'Modelis_galutine//Modelis_galutine_129_ages.txt')),sep = "\t")</t>
  </si>
  <si>
    <t>modelis_karb &lt;- amziai[match(round(gyliai_karb,0),round(as.numeric(amziai$depth),0)),]</t>
  </si>
  <si>
    <t>modelis_sl &lt;- amziai[match(round(gyliai_sl,0),round(as.numeric(amziai$depth),0)),]</t>
  </si>
  <si>
    <t>modelis_meg &lt;- amziai[match(round(gylis_meginiu,0),round(as.numeric(amziai$depth),0)),]</t>
  </si>
  <si>
    <t>modelis_meg_ir_sl &lt;- amziai[match(round(gylis_meg_ir_pjuvio,0),round(as.numeric(amziai$depth),0)),]</t>
  </si>
  <si>
    <t>viskas&lt;-rbind(modelis_meg_ir_sl,modelis_karb)</t>
  </si>
  <si>
    <t>viskas&lt;-viskas[order(viskas$depth),]</t>
  </si>
  <si>
    <t>viskas&lt;-viskas[-which(duplicated(viskas$depth)),]</t>
  </si>
  <si>
    <t>meginiai&lt;-rbind(modelis_meg,modelis_karb)</t>
  </si>
  <si>
    <t>meginiai&lt;-meginiai[order(meginiai$depth),]</t>
  </si>
  <si>
    <t>write.xlsx(x =  rev(modelis_karb), file.path(paste0(pagr_kelias,'Modelis_galutine//modelis_karb.xlsx')),row.names = F,append = T,sheetName = 'Modelis')</t>
  </si>
  <si>
    <t>write.xlsx(x =  rev(modelis_meg), file.path(paste0(pagr_kelias,'Modelis_galutine//modelis_meg.xlsx')),row.names = F,append = T,sheetName = 'Modelis')</t>
  </si>
  <si>
    <t>write.xlsx(x =  rev(modelis_sl), file.path(paste0(pagr_kelias,'Modelis_galutine//modelis_sl.xlsx')),row.names = F,append = T,sheetName = 'Modelis')</t>
  </si>
  <si>
    <t>write.xlsx(x =  rev(modelis_meg_ir_sl), file.path(paste0(pagr_kelias,'Modelis_galutine//modelis_meg_ir_sl.xlsx')),row.names = F,append = T,sheetName = 'Modelis')</t>
  </si>
  <si>
    <t>write.xlsx(x =  rev(viskas), file.path(paste0(pagr_kelias,'Modelis_galutine//viskas.xlsx')),row.names = F,append = T,sheetName = 'Modelis')</t>
  </si>
  <si>
    <t>write.xlsx(x =  rev(meginiai), file.path(paste0(pagr_kelias,'Modelis_galutine//meginiai.xlsx')),row.names = F,append = T,sheetName = 'Modelis')</t>
  </si>
  <si>
    <t xml:space="preserve">  Boundary set at depth(s)  378 445 495 715 730 850 864.3</t>
  </si>
  <si>
    <t>Hiatus at: 850.000000</t>
  </si>
  <si>
    <t>twalk: 1414144 iterations so far</t>
  </si>
  <si>
    <t>Will finish by Thu Apr 01 16:58:53 2021</t>
  </si>
  <si>
    <t>twalk: 4728832 iterations so far</t>
  </si>
  <si>
    <t>Will finish by Thu Apr 01 16:57:42 2021</t>
  </si>
  <si>
    <t>twalk: 12137472 iterations so far</t>
  </si>
  <si>
    <t>Will finish in approx. 4 minutes and 52 seconds.</t>
  </si>
  <si>
    <t>twalk: 26865664 iterations so far</t>
  </si>
  <si>
    <t>Will finish in approx. 33 seconds.</t>
  </si>
  <si>
    <t>twalk: Finished,  0.4% of moved pars per iteration (ratio 115010.908398/28820000). Output in file E:\daina\Age_depth\bacon/Modelis_galutine/Modelis_galutine_129.out,</t>
  </si>
  <si>
    <t xml:space="preserve">      Thu Apr 01 16:56:27 2021</t>
  </si>
  <si>
    <t xml:space="preserve">  |================================================================================================================| 100%</t>
  </si>
  <si>
    <t>Mean 95% confidence ranges 1033 yr, min. 654 yr at 778 cm, max. 2379 yr at 869 cm</t>
  </si>
  <si>
    <t>Code</t>
  </si>
  <si>
    <t>g&lt;- (13900-11779) / (865.5-850)</t>
  </si>
  <si>
    <t>greiciai&lt;-c(a,b,c,d,e,f,g,h)</t>
  </si>
  <si>
    <t xml:space="preserve">    8.52, 8.54,seq(8.56,8.62,0.02),8.63,8.64,8.69) </t>
  </si>
  <si>
    <t># 8.69 ekstapoliacija reikalinga</t>
  </si>
  <si>
    <t xml:space="preserve"># kad iterpti paskutine sekcija  (minimalus sekcijos storis 4 cm) </t>
  </si>
  <si>
    <t># ir izoliuoti apatines 2 senas datas, kad darytu mazesni poveiki</t>
  </si>
  <si>
    <t># gitijos intervalui</t>
  </si>
  <si>
    <t xml:space="preserve"># </t>
  </si>
  <si>
    <t xml:space="preserve">    1:9,</t>
  </si>
  <si>
    <t xml:space="preserve">    .Label = c("1_OSL", "2_OSL","3_OSL", "4_C14", "5_C14", "6_C14", "7_C14",</t>
  </si>
  <si>
    <t xml:space="preserve">               "8_C14", "9_C14"), class = "factor"),</t>
  </si>
  <si>
    <t>write.csv(x = failiukas,</t>
  </si>
  <si>
    <t xml:space="preserve">          file.path(paste0(pagr_kelias,'Modelis_galutine//Modelis_galutine.csv')),row.names = F)</t>
  </si>
  <si>
    <t>Bacon(core = "Modelis_galutine",</t>
  </si>
  <si>
    <t xml:space="preserve">      coredir = file.path(pagr_kelias),</t>
  </si>
  <si>
    <t xml:space="preserve">      thick = 4,</t>
  </si>
  <si>
    <t xml:space="preserve">      depths = depths*100,</t>
  </si>
  <si>
    <t xml:space="preserve">      boundary= c(378 ,445,495,715,730,850,864.3),</t>
  </si>
  <si>
    <t xml:space="preserve">      rotate.axes = T,</t>
  </si>
  <si>
    <t xml:space="preserve">      rev.age = T,</t>
  </si>
  <si>
    <t xml:space="preserve">      calheight = 0.25,</t>
  </si>
  <si>
    <t xml:space="preserve">      mirror= F, </t>
  </si>
  <si>
    <t xml:space="preserve">      up=T)</t>
  </si>
  <si>
    <t>save.image(</t>
  </si>
  <si>
    <t xml:space="preserve">  "E:/daina/Age_depth/bacon/Modelis_galutine/galutine.RData")</t>
  </si>
  <si>
    <t>Smėlis smulkutis, rusvai baltas (gelsvas), (banguotas truputi.  baltas- labai šviesiai gelsvas, Miglė).</t>
  </si>
  <si>
    <t>(1,3 m) Smėlis, įvairiagrūdis, vyrauja stambus, žvirgždingas, su dvigeldžių moliuskų geldelėmis ir jų nuolaužomis (iki 5 cm ilgio), bei pilvakojų moliuskų kiautelių nuolaužos, smulkaus smėlio stačiakampiai luisteliai 5X25 cm (nuo apačios apie 1,30 m  kontaktas su smėlio keistom nuošliaužom? Miglė), viršutinis kontaktas palaipsniškas. (aukščiau 0,9 m) Smėlis, vidutinio rupumo, šviesiai gelsvai pilkas (margas), subhorizontaliai - įkypai (mažo kampo) sluoksniuotas. Moliuskų kiauteliai smulkūs (iki 5 mm), plonasieniai (pilvakojų?).</t>
  </si>
  <si>
    <t>Gitija, apatinis gitijos sluoksnis.</t>
  </si>
  <si>
    <t>Gitija, apatinio gitijos sluoksnio padas vidurinėje sekcijoje</t>
  </si>
  <si>
    <t xml:space="preserve"> Apatinio sluoksnio pade supresuotų samanų ~ 5 cm tarpsluoksnis.</t>
  </si>
  <si>
    <t>Age</t>
  </si>
  <si>
    <t>Temp</t>
  </si>
  <si>
    <t>Depth_m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</si>
</sst>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6" x14ac:knownFonts="1">
    <font>
      <sz val="11"/>
      <color theme="1"/>
      <name val="Calibri"/>
      <family val="2"/>
      <scheme val="minor"/>
    </font>
    <font>
      <sz val="11"/>
      <color theme="1"/>
      <name val="Arial"/>
      <family val="2"/>
    </font>
    <font>
      <sz val="12"/>
      <color theme="1"/>
      <name val="Calibri"/>
      <family val="2"/>
    </font>
    <font>
      <b/>
      <sz val="12"/>
      <color theme="1"/>
      <name val="Times New Roman"/>
      <family val="1"/>
    </font>
    <font>
      <b/>
      <sz val="12"/>
      <color theme="1"/>
      <name val="Calibri"/>
      <family val="2"/>
    </font>
    <font>
      <b/>
      <sz val="11"/>
      <color rgb="FFFF0000"/>
      <name val="Arial"/>
      <family val="2"/>
    </font>
    <font>
      <i/>
      <sz val="10"/>
      <color rgb="FF2F5496"/>
      <name val="Calibri"/>
      <family val="2"/>
    </font>
    <font>
      <vertAlign val="superscript"/>
      <sz val="11"/>
      <color theme="1"/>
      <name val="Arial"/>
      <family val="2"/>
    </font>
    <font>
      <sz val="11"/>
      <color theme="1"/>
      <name val="Times New Roman"/>
      <family val="1"/>
    </font>
    <font>
      <sz val="10"/>
      <name val="Arial"/>
      <family val="2"/>
      <charset val="186"/>
    </font>
    <font>
      <sz val="10"/>
      <name val="Times New Roman"/>
      <family val="1"/>
      <charset val="186"/>
    </font>
    <font>
      <sz val="11"/>
      <color theme="1"/>
      <name val="Times New Roman"/>
      <family val="1"/>
      <charset val="186"/>
    </font>
    <font>
      <b/>
      <sz val="10"/>
      <color rgb="FFFF0000"/>
      <name val="Times New Roman"/>
      <family val="1"/>
    </font>
    <font>
      <b/>
      <sz val="10"/>
      <name val="Times New Roman"/>
      <family val="1"/>
    </font>
    <font>
      <sz val="12"/>
      <color theme="1"/>
      <name val="Times New Roman"/>
      <family val="1"/>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9"/>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 fillId="0" borderId="0"/>
    <xf numFmtId="0" fontId="9" fillId="0" borderId="0"/>
  </cellStyleXfs>
  <cellXfs count="45">
    <xf numFmtId="0" fontId="0" fillId="0" borderId="0" xfId="0"/>
    <xf numFmtId="0" fontId="0" fillId="0" borderId="0" xfId="0" applyAlignment="1">
      <alignment wrapText="1"/>
    </xf>
    <xf numFmtId="0" fontId="1" fillId="0" borderId="0" xfId="0" applyFont="1"/>
    <xf numFmtId="2" fontId="0" fillId="0" borderId="0" xfId="0" applyNumberFormat="1"/>
    <xf numFmtId="0" fontId="2" fillId="0" borderId="0" xfId="0" applyFont="1" applyAlignment="1">
      <alignment vertical="center"/>
    </xf>
    <xf numFmtId="0" fontId="1" fillId="2" borderId="0" xfId="0" applyFont="1" applyFill="1"/>
    <xf numFmtId="0" fontId="3" fillId="0" borderId="0" xfId="0" applyFont="1"/>
    <xf numFmtId="2" fontId="5" fillId="0" borderId="0" xfId="0" applyNumberFormat="1" applyFont="1"/>
    <xf numFmtId="0" fontId="2" fillId="0" borderId="0" xfId="0" applyFont="1"/>
    <xf numFmtId="2" fontId="0" fillId="3" borderId="0" xfId="0" applyNumberFormat="1" applyFill="1"/>
    <xf numFmtId="2" fontId="1" fillId="4" borderId="0" xfId="0" applyNumberFormat="1" applyFont="1" applyFill="1"/>
    <xf numFmtId="2" fontId="0" fillId="5" borderId="0" xfId="0" applyNumberFormat="1" applyFill="1"/>
    <xf numFmtId="0" fontId="1" fillId="6" borderId="0" xfId="0" applyFont="1" applyFill="1"/>
    <xf numFmtId="0" fontId="8" fillId="0" borderId="0" xfId="0" applyFont="1"/>
    <xf numFmtId="164" fontId="0" fillId="0" borderId="0" xfId="0" applyNumberFormat="1"/>
    <xf numFmtId="164" fontId="5" fillId="0" borderId="0" xfId="0" applyNumberFormat="1" applyFont="1"/>
    <xf numFmtId="0" fontId="1" fillId="0" borderId="0" xfId="1"/>
    <xf numFmtId="0" fontId="10" fillId="0" borderId="0" xfId="2" applyFont="1" applyAlignment="1">
      <alignment horizontal="center" wrapText="1"/>
    </xf>
    <xf numFmtId="0" fontId="10" fillId="0" borderId="0" xfId="2" applyFont="1"/>
    <xf numFmtId="0" fontId="11" fillId="0" borderId="0" xfId="0" applyFont="1"/>
    <xf numFmtId="0" fontId="10" fillId="0" borderId="0" xfId="2" applyFont="1" applyAlignment="1">
      <alignment wrapText="1"/>
    </xf>
    <xf numFmtId="0" fontId="12" fillId="0" borderId="0" xfId="2" applyFont="1"/>
    <xf numFmtId="2" fontId="10" fillId="0" borderId="0" xfId="2" applyNumberFormat="1" applyFont="1" applyAlignment="1">
      <alignment horizontal="center" wrapText="1"/>
    </xf>
    <xf numFmtId="164" fontId="10" fillId="0" borderId="0" xfId="2" applyNumberFormat="1" applyFont="1" applyAlignment="1">
      <alignment horizontal="right" wrapText="1"/>
    </xf>
    <xf numFmtId="165" fontId="10" fillId="0" borderId="0" xfId="2" applyNumberFormat="1" applyFont="1" applyAlignment="1">
      <alignment horizontal="right" wrapText="1"/>
    </xf>
    <xf numFmtId="164" fontId="10" fillId="0" borderId="0" xfId="2" applyNumberFormat="1" applyFont="1"/>
    <xf numFmtId="165" fontId="10" fillId="0" borderId="0" xfId="2" applyNumberFormat="1" applyFont="1"/>
    <xf numFmtId="0" fontId="13" fillId="0" borderId="0" xfId="2" applyFont="1"/>
    <xf numFmtId="0" fontId="14" fillId="0" borderId="0" xfId="0" applyFont="1"/>
    <xf numFmtId="2" fontId="10" fillId="0" borderId="0" xfId="2" applyNumberFormat="1" applyFont="1"/>
    <xf numFmtId="0" fontId="9" fillId="0" borderId="0" xfId="2"/>
    <xf numFmtId="0" fontId="0" fillId="0" borderId="1" xfId="0" applyBorder="1"/>
    <xf numFmtId="0" fontId="0" fillId="0" borderId="2" xfId="0" applyBorder="1"/>
    <xf numFmtId="0" fontId="0" fillId="0" borderId="3" xfId="0" applyBorder="1"/>
    <xf numFmtId="0" fontId="10" fillId="0" borderId="0" xfId="2" applyFont="1" applyAlignment="1">
      <alignment vertical="center"/>
    </xf>
    <xf numFmtId="0" fontId="10" fillId="0" borderId="0" xfId="2" applyFont="1" applyAlignment="1">
      <alignment vertical="center" wrapText="1"/>
    </xf>
    <xf numFmtId="0" fontId="15" fillId="0" borderId="0" xfId="0" applyFont="1"/>
    <xf numFmtId="2" fontId="1" fillId="3" borderId="0" xfId="0" applyNumberFormat="1" applyFont="1" applyFill="1" applyAlignment="1">
      <alignment wrapText="1"/>
    </xf>
    <xf numFmtId="0" fontId="8" fillId="0" borderId="0" xfId="0" applyFont="1" applyAlignment="1">
      <alignment wrapText="1"/>
    </xf>
    <xf numFmtId="0" fontId="2" fillId="0" borderId="0" xfId="0" applyFont="1" applyAlignment="1">
      <alignment wrapText="1"/>
    </xf>
    <xf numFmtId="0" fontId="0" fillId="0" borderId="0" xfId="0" applyAlignment="1">
      <alignment horizontal="center"/>
    </xf>
    <xf numFmtId="164" fontId="0" fillId="0" borderId="0" xfId="0" applyNumberFormat="1" applyAlignment="1">
      <alignment horizontal="center"/>
    </xf>
    <xf numFmtId="164" fontId="0" fillId="5" borderId="0" xfId="0" applyNumberFormat="1" applyFill="1" applyAlignment="1">
      <alignment horizontal="center"/>
    </xf>
    <xf numFmtId="0" fontId="10" fillId="0" borderId="0" xfId="2" applyFont="1" applyAlignment="1">
      <alignment horizontal="center"/>
    </xf>
    <xf numFmtId="164" fontId="0" fillId="7" borderId="0" xfId="0" applyNumberFormat="1" applyFill="1" applyAlignment="1">
      <alignment horizontal="center"/>
    </xf>
  </cellXfs>
  <cellStyles count="3">
    <cellStyle name="Normal" xfId="0" builtinId="0"/>
    <cellStyle name="Normal 2" xfId="2" xr:uid="{CC5630C9-DFCE-4448-B43E-6DED1D9A99CF}"/>
    <cellStyle name="Normal 3" xfId="1" xr:uid="{9EE26F43-B5F0-4889-B944-160071E6AF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11</xdr:row>
      <xdr:rowOff>0</xdr:rowOff>
    </xdr:from>
    <xdr:to>
      <xdr:col>12</xdr:col>
      <xdr:colOff>304800</xdr:colOff>
      <xdr:row>12</xdr:row>
      <xdr:rowOff>114300</xdr:rowOff>
    </xdr:to>
    <xdr:sp macro="" textlink="">
      <xdr:nvSpPr>
        <xdr:cNvPr id="1025" name="AutoShape 1">
          <a:extLst>
            <a:ext uri="{FF2B5EF4-FFF2-40B4-BE49-F238E27FC236}">
              <a16:creationId xmlns:a16="http://schemas.microsoft.com/office/drawing/2014/main" id="{C59C969E-8172-4E1E-9DD0-FCBAE39249F1}"/>
            </a:ext>
          </a:extLst>
        </xdr:cNvPr>
        <xdr:cNvSpPr>
          <a:spLocks noChangeAspect="1" noChangeArrowheads="1"/>
        </xdr:cNvSpPr>
      </xdr:nvSpPr>
      <xdr:spPr bwMode="auto">
        <a:xfrm>
          <a:off x="1346835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13</xdr:row>
      <xdr:rowOff>0</xdr:rowOff>
    </xdr:from>
    <xdr:to>
      <xdr:col>10</xdr:col>
      <xdr:colOff>304800</xdr:colOff>
      <xdr:row>14</xdr:row>
      <xdr:rowOff>114300</xdr:rowOff>
    </xdr:to>
    <xdr:sp macro="" textlink="">
      <xdr:nvSpPr>
        <xdr:cNvPr id="2" name="AutoShape 1">
          <a:extLst>
            <a:ext uri="{FF2B5EF4-FFF2-40B4-BE49-F238E27FC236}">
              <a16:creationId xmlns:a16="http://schemas.microsoft.com/office/drawing/2014/main" id="{55EC06A3-6FD9-4E9B-A77D-CFBDC7930F67}"/>
            </a:ext>
          </a:extLst>
        </xdr:cNvPr>
        <xdr:cNvSpPr>
          <a:spLocks noChangeAspect="1" noChangeArrowheads="1"/>
        </xdr:cNvSpPr>
      </xdr:nvSpPr>
      <xdr:spPr bwMode="auto">
        <a:xfrm>
          <a:off x="1495425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61</xdr:row>
      <xdr:rowOff>114300</xdr:rowOff>
    </xdr:to>
    <xdr:sp macro="" textlink="">
      <xdr:nvSpPr>
        <xdr:cNvPr id="1026" name="AutoShape 2">
          <a:extLst>
            <a:ext uri="{FF2B5EF4-FFF2-40B4-BE49-F238E27FC236}">
              <a16:creationId xmlns:a16="http://schemas.microsoft.com/office/drawing/2014/main" id="{38E61356-38F2-4043-BC35-E152446BCDD9}"/>
            </a:ext>
          </a:extLst>
        </xdr:cNvPr>
        <xdr:cNvSpPr>
          <a:spLocks noChangeAspect="1" noChangeArrowheads="1"/>
        </xdr:cNvSpPr>
      </xdr:nvSpPr>
      <xdr:spPr bwMode="auto">
        <a:xfrm>
          <a:off x="0" y="114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103909</xdr:colOff>
      <xdr:row>0</xdr:row>
      <xdr:rowOff>0</xdr:rowOff>
    </xdr:from>
    <xdr:to>
      <xdr:col>36</xdr:col>
      <xdr:colOff>223303</xdr:colOff>
      <xdr:row>41</xdr:row>
      <xdr:rowOff>151405</xdr:rowOff>
    </xdr:to>
    <xdr:pic>
      <xdr:nvPicPr>
        <xdr:cNvPr id="4" name="Picture 3">
          <a:extLst>
            <a:ext uri="{FF2B5EF4-FFF2-40B4-BE49-F238E27FC236}">
              <a16:creationId xmlns:a16="http://schemas.microsoft.com/office/drawing/2014/main" id="{CD0C2DD6-C974-4756-A530-6BDC1910326B}"/>
            </a:ext>
          </a:extLst>
        </xdr:cNvPr>
        <xdr:cNvPicPr>
          <a:picLocks noChangeAspect="1"/>
        </xdr:cNvPicPr>
      </xdr:nvPicPr>
      <xdr:blipFill>
        <a:blip xmlns:r="http://schemas.openxmlformats.org/officeDocument/2006/relationships" r:embed="rId1"/>
        <a:stretch>
          <a:fillRect/>
        </a:stretch>
      </xdr:blipFill>
      <xdr:spPr>
        <a:xfrm>
          <a:off x="16244454" y="0"/>
          <a:ext cx="14666667" cy="7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topLeftCell="C1" zoomScale="85" zoomScaleNormal="85" workbookViewId="0">
      <selection activeCell="G7" sqref="G7:G14"/>
    </sheetView>
  </sheetViews>
  <sheetFormatPr defaultRowHeight="15" x14ac:dyDescent="0.25"/>
  <cols>
    <col min="1" max="1" width="103.5703125" customWidth="1"/>
    <col min="7" max="7" width="47.5703125" customWidth="1"/>
  </cols>
  <sheetData>
    <row r="1" spans="1:7" x14ac:dyDescent="0.25">
      <c r="A1" s="1" t="s">
        <v>0</v>
      </c>
      <c r="G1" s="1" t="s">
        <v>64</v>
      </c>
    </row>
    <row r="2" spans="1:7" x14ac:dyDescent="0.25">
      <c r="A2" t="s">
        <v>1</v>
      </c>
      <c r="G2" s="36" t="s">
        <v>214</v>
      </c>
    </row>
    <row r="3" spans="1:7" x14ac:dyDescent="0.25">
      <c r="G3" t="s">
        <v>64</v>
      </c>
    </row>
    <row r="4" spans="1:7" x14ac:dyDescent="0.25">
      <c r="A4" t="s">
        <v>2</v>
      </c>
      <c r="G4" t="s">
        <v>171</v>
      </c>
    </row>
    <row r="5" spans="1:7" x14ac:dyDescent="0.25">
      <c r="A5" t="s">
        <v>3</v>
      </c>
    </row>
    <row r="6" spans="1:7" x14ac:dyDescent="0.25">
      <c r="A6" t="s">
        <v>4</v>
      </c>
      <c r="G6" t="s">
        <v>39</v>
      </c>
    </row>
    <row r="7" spans="1:7" x14ac:dyDescent="0.25">
      <c r="A7" t="s">
        <v>200</v>
      </c>
      <c r="G7" t="s">
        <v>40</v>
      </c>
    </row>
    <row r="8" spans="1:7" x14ac:dyDescent="0.25">
      <c r="A8" t="s">
        <v>5</v>
      </c>
      <c r="G8" t="s">
        <v>41</v>
      </c>
    </row>
    <row r="9" spans="1:7" x14ac:dyDescent="0.25">
      <c r="A9" t="s">
        <v>6</v>
      </c>
      <c r="G9" t="s">
        <v>42</v>
      </c>
    </row>
    <row r="10" spans="1:7" x14ac:dyDescent="0.25">
      <c r="A10" t="s">
        <v>7</v>
      </c>
      <c r="G10" t="s">
        <v>43</v>
      </c>
    </row>
    <row r="11" spans="1:7" x14ac:dyDescent="0.25">
      <c r="A11" t="s">
        <v>8</v>
      </c>
      <c r="G11" t="s">
        <v>44</v>
      </c>
    </row>
    <row r="12" spans="1:7" x14ac:dyDescent="0.25">
      <c r="A12" t="s">
        <v>9</v>
      </c>
      <c r="G12" t="s">
        <v>45</v>
      </c>
    </row>
    <row r="13" spans="1:7" x14ac:dyDescent="0.25">
      <c r="A13" t="s">
        <v>10</v>
      </c>
      <c r="G13" t="s">
        <v>215</v>
      </c>
    </row>
    <row r="14" spans="1:7" x14ac:dyDescent="0.25">
      <c r="A14" t="s">
        <v>11</v>
      </c>
      <c r="G14" t="s">
        <v>46</v>
      </c>
    </row>
    <row r="15" spans="1:7" x14ac:dyDescent="0.25">
      <c r="A15" t="s">
        <v>12</v>
      </c>
    </row>
    <row r="16" spans="1:7" x14ac:dyDescent="0.25">
      <c r="A16" t="s">
        <v>13</v>
      </c>
      <c r="G16" t="s">
        <v>216</v>
      </c>
    </row>
    <row r="17" spans="1:7" x14ac:dyDescent="0.25">
      <c r="A17" t="s">
        <v>14</v>
      </c>
    </row>
    <row r="18" spans="1:7" x14ac:dyDescent="0.25">
      <c r="A18" t="s">
        <v>15</v>
      </c>
      <c r="G18" t="s">
        <v>47</v>
      </c>
    </row>
    <row r="19" spans="1:7" x14ac:dyDescent="0.25">
      <c r="A19" t="s">
        <v>16</v>
      </c>
      <c r="G19" t="s">
        <v>48</v>
      </c>
    </row>
    <row r="20" spans="1:7" x14ac:dyDescent="0.25">
      <c r="A20" t="s">
        <v>17</v>
      </c>
      <c r="G20" t="s">
        <v>49</v>
      </c>
    </row>
    <row r="21" spans="1:7" x14ac:dyDescent="0.25">
      <c r="A21" t="s">
        <v>18</v>
      </c>
      <c r="G21" t="s">
        <v>50</v>
      </c>
    </row>
    <row r="22" spans="1:7" x14ac:dyDescent="0.25">
      <c r="A22" t="s">
        <v>19</v>
      </c>
      <c r="G22" t="s">
        <v>51</v>
      </c>
    </row>
    <row r="23" spans="1:7" x14ac:dyDescent="0.25">
      <c r="A23" t="s">
        <v>20</v>
      </c>
      <c r="G23" t="s">
        <v>52</v>
      </c>
    </row>
    <row r="24" spans="1:7" x14ac:dyDescent="0.25">
      <c r="A24" t="s">
        <v>21</v>
      </c>
      <c r="G24" t="s">
        <v>53</v>
      </c>
    </row>
    <row r="25" spans="1:7" x14ac:dyDescent="0.25">
      <c r="A25" t="s">
        <v>22</v>
      </c>
      <c r="G25" t="s">
        <v>54</v>
      </c>
    </row>
    <row r="26" spans="1:7" x14ac:dyDescent="0.25">
      <c r="A26" t="s">
        <v>201</v>
      </c>
      <c r="G26" t="s">
        <v>55</v>
      </c>
    </row>
    <row r="27" spans="1:7" x14ac:dyDescent="0.25">
      <c r="A27" t="s">
        <v>23</v>
      </c>
      <c r="G27" t="s">
        <v>56</v>
      </c>
    </row>
    <row r="28" spans="1:7" x14ac:dyDescent="0.25">
      <c r="A28" t="s">
        <v>24</v>
      </c>
      <c r="G28" t="s">
        <v>217</v>
      </c>
    </row>
    <row r="29" spans="1:7" x14ac:dyDescent="0.25">
      <c r="A29" t="s">
        <v>25</v>
      </c>
      <c r="G29" t="s">
        <v>57</v>
      </c>
    </row>
    <row r="30" spans="1:7" x14ac:dyDescent="0.25">
      <c r="A30" t="s">
        <v>26</v>
      </c>
      <c r="G30" t="s">
        <v>218</v>
      </c>
    </row>
    <row r="31" spans="1:7" x14ac:dyDescent="0.25">
      <c r="A31" t="s">
        <v>27</v>
      </c>
      <c r="G31" t="s">
        <v>219</v>
      </c>
    </row>
    <row r="32" spans="1:7" x14ac:dyDescent="0.25">
      <c r="A32" t="s">
        <v>28</v>
      </c>
      <c r="G32" t="s">
        <v>220</v>
      </c>
    </row>
    <row r="33" spans="1:7" x14ac:dyDescent="0.25">
      <c r="A33" t="s">
        <v>29</v>
      </c>
      <c r="G33" t="s">
        <v>221</v>
      </c>
    </row>
    <row r="34" spans="1:7" x14ac:dyDescent="0.25">
      <c r="G34" t="s">
        <v>222</v>
      </c>
    </row>
    <row r="35" spans="1:7" x14ac:dyDescent="0.25">
      <c r="A35" t="s">
        <v>30</v>
      </c>
    </row>
    <row r="36" spans="1:7" x14ac:dyDescent="0.25">
      <c r="A36" t="s">
        <v>31</v>
      </c>
    </row>
    <row r="37" spans="1:7" x14ac:dyDescent="0.25">
      <c r="A37" t="s">
        <v>202</v>
      </c>
      <c r="G37" t="s">
        <v>172</v>
      </c>
    </row>
    <row r="38" spans="1:7" x14ac:dyDescent="0.25">
      <c r="A38" t="s">
        <v>203</v>
      </c>
    </row>
    <row r="39" spans="1:7" x14ac:dyDescent="0.25">
      <c r="A39" t="s">
        <v>204</v>
      </c>
      <c r="G39" t="s">
        <v>58</v>
      </c>
    </row>
    <row r="40" spans="1:7" x14ac:dyDescent="0.25">
      <c r="A40" t="s">
        <v>205</v>
      </c>
      <c r="G40" t="s">
        <v>59</v>
      </c>
    </row>
    <row r="41" spans="1:7" x14ac:dyDescent="0.25">
      <c r="A41" t="s">
        <v>206</v>
      </c>
      <c r="G41" t="s">
        <v>223</v>
      </c>
    </row>
    <row r="42" spans="1:7" x14ac:dyDescent="0.25">
      <c r="A42" t="s">
        <v>207</v>
      </c>
      <c r="G42" t="s">
        <v>224</v>
      </c>
    </row>
    <row r="43" spans="1:7" x14ac:dyDescent="0.25">
      <c r="A43" t="s">
        <v>208</v>
      </c>
      <c r="G43" t="s">
        <v>225</v>
      </c>
    </row>
    <row r="44" spans="1:7" x14ac:dyDescent="0.25">
      <c r="A44" t="s">
        <v>209</v>
      </c>
      <c r="G44" t="s">
        <v>60</v>
      </c>
    </row>
    <row r="45" spans="1:7" x14ac:dyDescent="0.25">
      <c r="A45" t="s">
        <v>210</v>
      </c>
      <c r="G45" t="s">
        <v>61</v>
      </c>
    </row>
    <row r="46" spans="1:7" x14ac:dyDescent="0.25">
      <c r="A46" t="s">
        <v>211</v>
      </c>
      <c r="G46" t="s">
        <v>62</v>
      </c>
    </row>
    <row r="47" spans="1:7" x14ac:dyDescent="0.25">
      <c r="G47" t="s">
        <v>63</v>
      </c>
    </row>
    <row r="48" spans="1:7" x14ac:dyDescent="0.25">
      <c r="A48" t="s">
        <v>32</v>
      </c>
    </row>
    <row r="49" spans="1:7" x14ac:dyDescent="0.25">
      <c r="A49" t="s">
        <v>33</v>
      </c>
    </row>
    <row r="50" spans="1:7" x14ac:dyDescent="0.25">
      <c r="A50" t="s">
        <v>34</v>
      </c>
    </row>
    <row r="51" spans="1:7" x14ac:dyDescent="0.25">
      <c r="A51" t="s">
        <v>35</v>
      </c>
      <c r="G51" t="s">
        <v>173</v>
      </c>
    </row>
    <row r="52" spans="1:7" x14ac:dyDescent="0.25">
      <c r="A52" t="s">
        <v>36</v>
      </c>
    </row>
    <row r="53" spans="1:7" x14ac:dyDescent="0.25">
      <c r="G53" t="s">
        <v>65</v>
      </c>
    </row>
    <row r="54" spans="1:7" x14ac:dyDescent="0.25">
      <c r="A54" t="s">
        <v>212</v>
      </c>
      <c r="G54" t="s">
        <v>66</v>
      </c>
    </row>
    <row r="55" spans="1:7" x14ac:dyDescent="0.25">
      <c r="A55" t="s">
        <v>37</v>
      </c>
      <c r="G55" t="s">
        <v>226</v>
      </c>
    </row>
    <row r="56" spans="1:7" x14ac:dyDescent="0.25">
      <c r="A56" t="s">
        <v>212</v>
      </c>
      <c r="G56" t="s">
        <v>227</v>
      </c>
    </row>
    <row r="57" spans="1:7" x14ac:dyDescent="0.25">
      <c r="A57" t="s">
        <v>213</v>
      </c>
    </row>
    <row r="58" spans="1:7" x14ac:dyDescent="0.25">
      <c r="A58" t="s">
        <v>38</v>
      </c>
      <c r="G58" t="s">
        <v>228</v>
      </c>
    </row>
    <row r="59" spans="1:7" x14ac:dyDescent="0.25">
      <c r="G59" t="s">
        <v>229</v>
      </c>
    </row>
    <row r="60" spans="1:7" x14ac:dyDescent="0.25">
      <c r="G60" t="s">
        <v>230</v>
      </c>
    </row>
    <row r="61" spans="1:7" x14ac:dyDescent="0.25">
      <c r="G61" t="s">
        <v>231</v>
      </c>
    </row>
    <row r="62" spans="1:7" x14ac:dyDescent="0.25">
      <c r="G62" t="s">
        <v>232</v>
      </c>
    </row>
    <row r="63" spans="1:7" x14ac:dyDescent="0.25">
      <c r="G63" t="s">
        <v>67</v>
      </c>
    </row>
    <row r="64" spans="1:7" x14ac:dyDescent="0.25">
      <c r="G64" t="s">
        <v>233</v>
      </c>
    </row>
    <row r="65" spans="7:7" x14ac:dyDescent="0.25">
      <c r="G65" t="s">
        <v>234</v>
      </c>
    </row>
    <row r="66" spans="7:7" x14ac:dyDescent="0.25">
      <c r="G66" t="s">
        <v>235</v>
      </c>
    </row>
    <row r="67" spans="7:7" x14ac:dyDescent="0.25">
      <c r="G67" t="s">
        <v>236</v>
      </c>
    </row>
    <row r="68" spans="7:7" x14ac:dyDescent="0.25">
      <c r="G68" t="s">
        <v>237</v>
      </c>
    </row>
    <row r="69" spans="7:7" x14ac:dyDescent="0.25">
      <c r="G69" t="s">
        <v>238</v>
      </c>
    </row>
    <row r="70" spans="7:7" x14ac:dyDescent="0.25">
      <c r="G70" t="s">
        <v>239</v>
      </c>
    </row>
    <row r="71" spans="7:7" x14ac:dyDescent="0.25">
      <c r="G71" s="1"/>
    </row>
    <row r="72" spans="7:7" x14ac:dyDescent="0.25">
      <c r="G72" t="s">
        <v>174</v>
      </c>
    </row>
    <row r="74" spans="7:7" x14ac:dyDescent="0.25">
      <c r="G74" t="s">
        <v>175</v>
      </c>
    </row>
    <row r="75" spans="7:7" x14ac:dyDescent="0.25">
      <c r="G75" t="s">
        <v>176</v>
      </c>
    </row>
    <row r="76" spans="7:7" x14ac:dyDescent="0.25">
      <c r="G76" t="s">
        <v>177</v>
      </c>
    </row>
    <row r="77" spans="7:7" x14ac:dyDescent="0.25">
      <c r="G77" t="s">
        <v>178</v>
      </c>
    </row>
    <row r="78" spans="7:7" x14ac:dyDescent="0.25">
      <c r="G78" t="s">
        <v>179</v>
      </c>
    </row>
    <row r="79" spans="7:7" x14ac:dyDescent="0.25">
      <c r="G79" t="s">
        <v>180</v>
      </c>
    </row>
    <row r="80" spans="7:7" x14ac:dyDescent="0.25">
      <c r="G80" t="s">
        <v>181</v>
      </c>
    </row>
    <row r="81" spans="7:7" x14ac:dyDescent="0.25">
      <c r="G81" t="s">
        <v>182</v>
      </c>
    </row>
    <row r="82" spans="7:7" x14ac:dyDescent="0.25">
      <c r="G82" t="s">
        <v>183</v>
      </c>
    </row>
    <row r="84" spans="7:7" x14ac:dyDescent="0.25">
      <c r="G84" t="s">
        <v>184</v>
      </c>
    </row>
    <row r="85" spans="7:7" x14ac:dyDescent="0.25">
      <c r="G85" t="s">
        <v>185</v>
      </c>
    </row>
    <row r="86" spans="7:7" x14ac:dyDescent="0.25">
      <c r="G86" t="s">
        <v>186</v>
      </c>
    </row>
    <row r="87" spans="7:7" x14ac:dyDescent="0.25">
      <c r="G87" t="s">
        <v>187</v>
      </c>
    </row>
    <row r="88" spans="7:7" x14ac:dyDescent="0.25">
      <c r="G88" t="s">
        <v>188</v>
      </c>
    </row>
    <row r="90" spans="7:7" x14ac:dyDescent="0.25">
      <c r="G90" t="s">
        <v>189</v>
      </c>
    </row>
    <row r="91" spans="7:7" x14ac:dyDescent="0.25">
      <c r="G91" t="s">
        <v>190</v>
      </c>
    </row>
    <row r="92" spans="7:7" x14ac:dyDescent="0.25">
      <c r="G92" t="s">
        <v>191</v>
      </c>
    </row>
    <row r="94" spans="7:7" x14ac:dyDescent="0.25">
      <c r="G94" t="s">
        <v>192</v>
      </c>
    </row>
    <row r="95" spans="7:7" x14ac:dyDescent="0.25">
      <c r="G95" t="s">
        <v>193</v>
      </c>
    </row>
    <row r="97" spans="7:7" x14ac:dyDescent="0.25">
      <c r="G97" t="s">
        <v>194</v>
      </c>
    </row>
    <row r="98" spans="7:7" x14ac:dyDescent="0.25">
      <c r="G98" t="s">
        <v>195</v>
      </c>
    </row>
    <row r="99" spans="7:7" x14ac:dyDescent="0.25">
      <c r="G99" t="s">
        <v>196</v>
      </c>
    </row>
    <row r="100" spans="7:7" x14ac:dyDescent="0.25">
      <c r="G100" t="s">
        <v>197</v>
      </c>
    </row>
    <row r="101" spans="7:7" x14ac:dyDescent="0.25">
      <c r="G101" t="s">
        <v>198</v>
      </c>
    </row>
    <row r="102" spans="7:7" x14ac:dyDescent="0.25">
      <c r="G102" t="s">
        <v>199</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6772-2C06-4EE4-B1D6-20F0AF5787C3}">
  <dimension ref="A1:K72"/>
  <sheetViews>
    <sheetView workbookViewId="0">
      <selection activeCell="A6" sqref="A6"/>
    </sheetView>
  </sheetViews>
  <sheetFormatPr defaultRowHeight="15" x14ac:dyDescent="0.25"/>
  <sheetData>
    <row r="1" spans="1:11" ht="27" thickBot="1" x14ac:dyDescent="0.3">
      <c r="A1" s="31" t="s">
        <v>139</v>
      </c>
      <c r="B1" s="32" t="s">
        <v>140</v>
      </c>
      <c r="C1" s="33" t="s">
        <v>141</v>
      </c>
      <c r="D1" s="33" t="s">
        <v>142</v>
      </c>
      <c r="E1" s="32" t="s">
        <v>164</v>
      </c>
      <c r="F1" s="18" t="s">
        <v>165</v>
      </c>
      <c r="G1" s="17" t="s">
        <v>166</v>
      </c>
      <c r="H1" s="17" t="s">
        <v>167</v>
      </c>
      <c r="I1" s="17" t="s">
        <v>168</v>
      </c>
      <c r="J1" s="17" t="s">
        <v>169</v>
      </c>
      <c r="K1" s="17" t="s">
        <v>170</v>
      </c>
    </row>
    <row r="2" spans="1:11" x14ac:dyDescent="0.25">
      <c r="A2">
        <v>12107</v>
      </c>
      <c r="B2">
        <v>12060</v>
      </c>
      <c r="C2">
        <v>12750</v>
      </c>
      <c r="D2">
        <v>11554</v>
      </c>
      <c r="E2">
        <v>725</v>
      </c>
      <c r="F2" s="35">
        <v>0</v>
      </c>
      <c r="G2" s="23">
        <v>10.719468000000001</v>
      </c>
      <c r="H2" s="23">
        <v>4.3764480000000008</v>
      </c>
      <c r="I2" s="23">
        <v>15.095916000000003</v>
      </c>
      <c r="J2" s="24">
        <v>0.40827100747910255</v>
      </c>
      <c r="K2" s="24">
        <v>2.4493534482758617</v>
      </c>
    </row>
    <row r="3" spans="1:11" x14ac:dyDescent="0.25">
      <c r="A3">
        <v>12636</v>
      </c>
      <c r="B3">
        <v>12603</v>
      </c>
      <c r="C3">
        <v>13138</v>
      </c>
      <c r="D3">
        <v>12321</v>
      </c>
      <c r="E3">
        <v>726</v>
      </c>
      <c r="F3" s="34">
        <v>1</v>
      </c>
      <c r="G3" s="25">
        <v>22.629988000000001</v>
      </c>
      <c r="H3" s="25">
        <v>7.6587840000000007</v>
      </c>
      <c r="I3" s="25">
        <v>30.288772000000002</v>
      </c>
      <c r="J3" s="26">
        <v>0.33843517725241395</v>
      </c>
      <c r="K3" s="26">
        <v>2.9547755883962781</v>
      </c>
    </row>
    <row r="4" spans="1:11" x14ac:dyDescent="0.25">
      <c r="A4">
        <v>12825</v>
      </c>
      <c r="B4">
        <v>12793</v>
      </c>
      <c r="C4">
        <v>13282</v>
      </c>
      <c r="D4">
        <v>12564</v>
      </c>
      <c r="E4">
        <v>728</v>
      </c>
      <c r="F4" s="35">
        <v>2</v>
      </c>
      <c r="G4" s="25">
        <v>30.967352000000002</v>
      </c>
      <c r="H4" s="25">
        <v>10.941120000000002</v>
      </c>
      <c r="I4" s="25">
        <v>41.908472000000003</v>
      </c>
      <c r="J4" s="26">
        <v>0.3533114487799926</v>
      </c>
      <c r="K4" s="26">
        <v>2.8303639846743294</v>
      </c>
    </row>
    <row r="5" spans="1:11" x14ac:dyDescent="0.25">
      <c r="A5">
        <v>13014</v>
      </c>
      <c r="B5">
        <v>12979</v>
      </c>
      <c r="C5">
        <v>13458</v>
      </c>
      <c r="D5">
        <v>12775</v>
      </c>
      <c r="E5">
        <v>730</v>
      </c>
      <c r="F5" s="34">
        <v>3</v>
      </c>
      <c r="G5" s="25">
        <v>20.247884000000003</v>
      </c>
      <c r="H5" s="25">
        <v>9.8470080000000006</v>
      </c>
      <c r="I5" s="25">
        <v>30.094892000000002</v>
      </c>
      <c r="J5" s="26">
        <v>0.48632281773246033</v>
      </c>
      <c r="K5" s="26">
        <v>2.0562473392933165</v>
      </c>
    </row>
    <row r="6" spans="1:11" x14ac:dyDescent="0.25">
      <c r="A6">
        <v>13040</v>
      </c>
      <c r="B6">
        <v>13003</v>
      </c>
      <c r="C6">
        <v>13483</v>
      </c>
      <c r="D6">
        <v>12806</v>
      </c>
      <c r="E6">
        <v>732</v>
      </c>
      <c r="F6" s="35">
        <v>4</v>
      </c>
      <c r="G6" s="25">
        <v>33.349456000000004</v>
      </c>
      <c r="H6" s="25">
        <v>9.8470080000000006</v>
      </c>
      <c r="I6" s="25">
        <v>43.196464000000006</v>
      </c>
      <c r="J6" s="26">
        <v>0.29526742505185088</v>
      </c>
      <c r="K6" s="26">
        <v>3.386760323541933</v>
      </c>
    </row>
    <row r="7" spans="1:11" x14ac:dyDescent="0.25">
      <c r="A7">
        <v>13066</v>
      </c>
      <c r="B7">
        <v>13029</v>
      </c>
      <c r="C7">
        <v>13509</v>
      </c>
      <c r="D7">
        <v>12832</v>
      </c>
      <c r="E7">
        <v>734</v>
      </c>
      <c r="F7" s="34">
        <v>5</v>
      </c>
      <c r="G7" s="25">
        <v>38.367103500000006</v>
      </c>
      <c r="H7" s="25">
        <v>9.6121079999999992</v>
      </c>
      <c r="I7" s="25">
        <v>47.979211500000005</v>
      </c>
      <c r="J7" s="26">
        <v>0.25052993640763105</v>
      </c>
      <c r="K7" s="26">
        <v>3.9915389527458505</v>
      </c>
    </row>
    <row r="8" spans="1:11" x14ac:dyDescent="0.25">
      <c r="A8">
        <v>13088</v>
      </c>
      <c r="B8">
        <v>13051</v>
      </c>
      <c r="C8">
        <v>13532</v>
      </c>
      <c r="D8">
        <v>12855</v>
      </c>
      <c r="E8">
        <v>736</v>
      </c>
      <c r="F8" s="35">
        <v>6</v>
      </c>
      <c r="G8" s="25">
        <v>41.855021999999998</v>
      </c>
      <c r="H8" s="25">
        <v>9.6121079999999992</v>
      </c>
      <c r="I8" s="25">
        <v>51.467129999999997</v>
      </c>
      <c r="J8" s="26">
        <v>0.22965244170699514</v>
      </c>
      <c r="K8" s="26">
        <v>4.3544061302681998</v>
      </c>
    </row>
    <row r="9" spans="1:11" x14ac:dyDescent="0.25">
      <c r="A9">
        <v>13110</v>
      </c>
      <c r="B9">
        <v>13074</v>
      </c>
      <c r="C9">
        <v>13556</v>
      </c>
      <c r="D9">
        <v>12874</v>
      </c>
      <c r="E9">
        <v>738</v>
      </c>
      <c r="F9" s="34">
        <v>7</v>
      </c>
      <c r="G9" s="25">
        <v>41.855021999999998</v>
      </c>
      <c r="H9" s="25">
        <v>9.6121079999999992</v>
      </c>
      <c r="I9" s="25">
        <v>51.467129999999997</v>
      </c>
      <c r="J9" s="26">
        <v>0.22965244170699514</v>
      </c>
      <c r="K9" s="26">
        <v>4.3544061302681998</v>
      </c>
    </row>
    <row r="10" spans="1:11" x14ac:dyDescent="0.25">
      <c r="A10">
        <v>13131</v>
      </c>
      <c r="B10">
        <v>13095</v>
      </c>
      <c r="C10">
        <v>13573</v>
      </c>
      <c r="D10">
        <v>12894</v>
      </c>
      <c r="E10">
        <v>740</v>
      </c>
      <c r="F10" s="35">
        <v>8</v>
      </c>
      <c r="G10" s="25">
        <v>40.692382500000001</v>
      </c>
      <c r="H10" s="25">
        <v>10.680119999999999</v>
      </c>
      <c r="I10" s="25">
        <v>51.372502499999996</v>
      </c>
      <c r="J10" s="26">
        <v>0.26245993337942303</v>
      </c>
      <c r="K10" s="26">
        <v>3.8101053639846749</v>
      </c>
    </row>
    <row r="11" spans="1:11" x14ac:dyDescent="0.25">
      <c r="A11">
        <v>13153</v>
      </c>
      <c r="B11">
        <v>13118</v>
      </c>
      <c r="C11">
        <v>13592</v>
      </c>
      <c r="D11">
        <v>12914</v>
      </c>
      <c r="E11">
        <v>742</v>
      </c>
      <c r="F11" s="34">
        <v>9</v>
      </c>
      <c r="G11" s="25">
        <v>33.716545500000002</v>
      </c>
      <c r="H11" s="25">
        <v>16.02018</v>
      </c>
      <c r="I11" s="25">
        <v>49.736725500000006</v>
      </c>
      <c r="J11" s="26">
        <v>0.47514298284205891</v>
      </c>
      <c r="K11" s="26">
        <v>2.1046296296296299</v>
      </c>
    </row>
    <row r="12" spans="1:11" x14ac:dyDescent="0.25">
      <c r="A12">
        <v>13175</v>
      </c>
      <c r="B12">
        <v>13139</v>
      </c>
      <c r="C12">
        <v>13621</v>
      </c>
      <c r="D12">
        <v>12933</v>
      </c>
      <c r="E12">
        <v>744</v>
      </c>
      <c r="F12" s="35">
        <v>10</v>
      </c>
      <c r="G12" s="25">
        <v>33.354002000000001</v>
      </c>
      <c r="H12" s="25">
        <v>14.791392</v>
      </c>
      <c r="I12" s="25">
        <v>48.145394000000003</v>
      </c>
      <c r="J12" s="26">
        <v>0.44346678398592165</v>
      </c>
      <c r="K12" s="26">
        <v>2.2549603174603177</v>
      </c>
    </row>
    <row r="13" spans="1:11" x14ac:dyDescent="0.25">
      <c r="A13">
        <v>13197</v>
      </c>
      <c r="B13">
        <v>13161</v>
      </c>
      <c r="C13">
        <v>13644</v>
      </c>
      <c r="D13">
        <v>12953</v>
      </c>
      <c r="E13">
        <v>746</v>
      </c>
      <c r="F13" s="34">
        <v>11</v>
      </c>
      <c r="G13" s="25">
        <v>8.1384764999999994</v>
      </c>
      <c r="H13" s="25">
        <v>5.3400599999999994</v>
      </c>
      <c r="I13" s="25">
        <v>13.478536499999999</v>
      </c>
      <c r="J13" s="26">
        <v>0.6561498334485576</v>
      </c>
      <c r="K13" s="26">
        <v>1.5240421455938697</v>
      </c>
    </row>
    <row r="14" spans="1:11" x14ac:dyDescent="0.25">
      <c r="A14">
        <v>13218</v>
      </c>
      <c r="B14">
        <v>13181</v>
      </c>
      <c r="C14">
        <v>13668</v>
      </c>
      <c r="D14">
        <v>12977</v>
      </c>
      <c r="E14">
        <v>748</v>
      </c>
      <c r="F14" s="35">
        <v>12</v>
      </c>
      <c r="G14" s="25">
        <v>20.927510999999999</v>
      </c>
      <c r="H14" s="25">
        <v>7.4760840000000002</v>
      </c>
      <c r="I14" s="25">
        <v>28.403594999999999</v>
      </c>
      <c r="J14" s="26">
        <v>0.35723713154421471</v>
      </c>
      <c r="K14" s="26">
        <v>2.7992610837438421</v>
      </c>
    </row>
    <row r="15" spans="1:11" x14ac:dyDescent="0.25">
      <c r="A15">
        <v>13240</v>
      </c>
      <c r="B15">
        <v>13204</v>
      </c>
      <c r="C15">
        <v>13691</v>
      </c>
      <c r="D15">
        <v>12996</v>
      </c>
      <c r="E15">
        <v>750</v>
      </c>
      <c r="F15" s="34">
        <v>13</v>
      </c>
      <c r="G15" s="25">
        <v>24.415429499999998</v>
      </c>
      <c r="H15" s="25">
        <v>11.748131999999998</v>
      </c>
      <c r="I15" s="25">
        <v>36.1635615</v>
      </c>
      <c r="J15" s="26">
        <v>0.48117654452894221</v>
      </c>
      <c r="K15" s="26">
        <v>2.0782392894461861</v>
      </c>
    </row>
    <row r="16" spans="1:11" x14ac:dyDescent="0.25">
      <c r="A16">
        <v>13260</v>
      </c>
      <c r="B16">
        <v>13225</v>
      </c>
      <c r="C16">
        <v>13709</v>
      </c>
      <c r="D16">
        <v>13018</v>
      </c>
      <c r="E16">
        <v>752</v>
      </c>
      <c r="F16" s="35">
        <v>14</v>
      </c>
      <c r="G16" s="25">
        <v>27.903348000000001</v>
      </c>
      <c r="H16" s="25">
        <v>9.6121079999999992</v>
      </c>
      <c r="I16" s="25">
        <v>37.515456</v>
      </c>
      <c r="J16" s="26">
        <v>0.3444786625604927</v>
      </c>
      <c r="K16" s="26">
        <v>2.9029374201787999</v>
      </c>
    </row>
    <row r="17" spans="1:11" x14ac:dyDescent="0.25">
      <c r="A17">
        <v>13281</v>
      </c>
      <c r="B17">
        <v>13247</v>
      </c>
      <c r="C17">
        <v>13733</v>
      </c>
      <c r="D17">
        <v>13033</v>
      </c>
      <c r="E17">
        <v>754</v>
      </c>
      <c r="F17" s="34">
        <v>15</v>
      </c>
      <c r="G17" s="25">
        <v>27.322028249999999</v>
      </c>
      <c r="H17" s="25">
        <v>9.6121079999999992</v>
      </c>
      <c r="I17" s="25">
        <v>36.934136249999995</v>
      </c>
      <c r="J17" s="26">
        <v>0.35180799580646066</v>
      </c>
      <c r="K17" s="26">
        <v>2.8424595572584082</v>
      </c>
    </row>
    <row r="18" spans="1:11" x14ac:dyDescent="0.25">
      <c r="A18">
        <v>13302</v>
      </c>
      <c r="B18">
        <v>13268</v>
      </c>
      <c r="C18">
        <v>13754</v>
      </c>
      <c r="D18">
        <v>13059</v>
      </c>
      <c r="E18">
        <v>756</v>
      </c>
      <c r="F18" s="35">
        <v>16</v>
      </c>
      <c r="G18" s="25">
        <v>22.0901505</v>
      </c>
      <c r="H18" s="25">
        <v>11.748131999999998</v>
      </c>
      <c r="I18" s="25">
        <v>33.838282499999998</v>
      </c>
      <c r="J18" s="26">
        <v>0.53182670711093605</v>
      </c>
      <c r="K18" s="26">
        <v>1.8803117380703591</v>
      </c>
    </row>
    <row r="19" spans="1:11" x14ac:dyDescent="0.25">
      <c r="A19">
        <v>13323</v>
      </c>
      <c r="B19">
        <v>13289</v>
      </c>
      <c r="C19">
        <v>13778</v>
      </c>
      <c r="D19">
        <v>13079</v>
      </c>
      <c r="E19">
        <v>758</v>
      </c>
      <c r="F19" s="34">
        <v>17</v>
      </c>
      <c r="G19" s="25">
        <v>10.2285</v>
      </c>
      <c r="H19" s="25">
        <v>10.440000000000001</v>
      </c>
      <c r="I19" s="25">
        <v>20.668500000000002</v>
      </c>
      <c r="J19" s="26">
        <v>1.0206775186977564</v>
      </c>
      <c r="K19" s="26">
        <v>0.97974137931034477</v>
      </c>
    </row>
    <row r="20" spans="1:11" x14ac:dyDescent="0.25">
      <c r="A20">
        <v>13344</v>
      </c>
      <c r="B20">
        <v>13309</v>
      </c>
      <c r="C20">
        <v>13796</v>
      </c>
      <c r="D20">
        <v>13101</v>
      </c>
      <c r="E20">
        <v>760</v>
      </c>
      <c r="F20" s="35">
        <v>18</v>
      </c>
      <c r="G20" s="25">
        <v>9.0920000000000005</v>
      </c>
      <c r="H20" s="25">
        <v>9.3960000000000008</v>
      </c>
      <c r="I20" s="25">
        <v>18.488</v>
      </c>
      <c r="J20" s="26">
        <v>1.0334359876814783</v>
      </c>
      <c r="K20" s="26">
        <v>0.96764580672626643</v>
      </c>
    </row>
    <row r="21" spans="1:11" x14ac:dyDescent="0.25">
      <c r="A21">
        <v>13365</v>
      </c>
      <c r="B21">
        <v>13329</v>
      </c>
      <c r="C21">
        <v>13817</v>
      </c>
      <c r="D21">
        <v>13120</v>
      </c>
      <c r="E21">
        <v>762</v>
      </c>
      <c r="F21" s="34">
        <v>19</v>
      </c>
      <c r="G21" s="25">
        <v>11.365</v>
      </c>
      <c r="H21" s="25">
        <v>9.3960000000000008</v>
      </c>
      <c r="I21" s="25">
        <v>20.761000000000003</v>
      </c>
      <c r="J21" s="26">
        <v>0.82674879014518265</v>
      </c>
      <c r="K21" s="26">
        <v>1.2095572584078331</v>
      </c>
    </row>
    <row r="22" spans="1:11" x14ac:dyDescent="0.25">
      <c r="A22">
        <v>13386</v>
      </c>
      <c r="B22">
        <v>13350</v>
      </c>
      <c r="C22">
        <v>13832</v>
      </c>
      <c r="D22">
        <v>13147</v>
      </c>
      <c r="E22">
        <v>764</v>
      </c>
      <c r="F22" s="35">
        <v>20</v>
      </c>
      <c r="G22" s="25">
        <v>10.2285</v>
      </c>
      <c r="H22" s="25">
        <v>8.3520000000000003</v>
      </c>
      <c r="I22" s="25">
        <v>18.580500000000001</v>
      </c>
      <c r="J22" s="26">
        <v>0.816542014958205</v>
      </c>
      <c r="K22" s="26">
        <v>1.224676724137931</v>
      </c>
    </row>
    <row r="23" spans="1:11" x14ac:dyDescent="0.25">
      <c r="A23">
        <v>13407</v>
      </c>
      <c r="B23">
        <v>13372</v>
      </c>
      <c r="C23">
        <v>13849</v>
      </c>
      <c r="D23">
        <v>13166</v>
      </c>
      <c r="E23">
        <v>766</v>
      </c>
      <c r="F23" s="34">
        <v>21</v>
      </c>
      <c r="G23" s="25">
        <v>9.0920000000000005</v>
      </c>
      <c r="H23" s="25">
        <v>8.3520000000000003</v>
      </c>
      <c r="I23" s="25">
        <v>17.444000000000003</v>
      </c>
      <c r="J23" s="26">
        <v>0.91860976682798068</v>
      </c>
      <c r="K23" s="26">
        <v>1.0886015325670497</v>
      </c>
    </row>
    <row r="24" spans="1:11" x14ac:dyDescent="0.25">
      <c r="A24">
        <v>13429</v>
      </c>
      <c r="B24">
        <v>13391</v>
      </c>
      <c r="C24">
        <v>13875</v>
      </c>
      <c r="D24">
        <v>13196</v>
      </c>
      <c r="E24">
        <v>768</v>
      </c>
      <c r="F24" s="35">
        <v>22</v>
      </c>
      <c r="G24" s="25">
        <v>7.9555000000000007</v>
      </c>
      <c r="H24" s="25">
        <v>8.3520000000000003</v>
      </c>
      <c r="I24" s="25">
        <v>16.307500000000001</v>
      </c>
      <c r="J24" s="26">
        <v>1.0498397335176921</v>
      </c>
      <c r="K24" s="26">
        <v>0.95252634099616862</v>
      </c>
    </row>
    <row r="25" spans="1:11" x14ac:dyDescent="0.25">
      <c r="A25">
        <v>13450</v>
      </c>
      <c r="B25">
        <v>13411</v>
      </c>
      <c r="C25">
        <v>13903</v>
      </c>
      <c r="D25">
        <v>13214</v>
      </c>
      <c r="E25">
        <v>770</v>
      </c>
      <c r="F25" s="34">
        <v>23</v>
      </c>
      <c r="G25" s="25">
        <v>9.0920000000000005</v>
      </c>
      <c r="H25" s="25">
        <v>5.2200000000000006</v>
      </c>
      <c r="I25" s="25">
        <v>14.312000000000001</v>
      </c>
      <c r="J25" s="26">
        <v>0.57413110426748792</v>
      </c>
      <c r="K25" s="26">
        <v>1.7417624521072796</v>
      </c>
    </row>
    <row r="26" spans="1:11" x14ac:dyDescent="0.25">
      <c r="A26">
        <v>13471</v>
      </c>
      <c r="B26">
        <v>13430</v>
      </c>
      <c r="C26">
        <v>13923</v>
      </c>
      <c r="D26">
        <v>13243</v>
      </c>
      <c r="E26">
        <v>772</v>
      </c>
      <c r="F26" s="35">
        <v>24</v>
      </c>
      <c r="G26" s="25">
        <v>18.184000000000001</v>
      </c>
      <c r="H26" s="25">
        <v>8.3520000000000003</v>
      </c>
      <c r="I26" s="25">
        <v>26.536000000000001</v>
      </c>
      <c r="J26" s="26">
        <v>0.45930488341399034</v>
      </c>
      <c r="K26" s="26">
        <v>2.1772030651340994</v>
      </c>
    </row>
    <row r="27" spans="1:11" x14ac:dyDescent="0.25">
      <c r="A27">
        <v>13492</v>
      </c>
      <c r="B27">
        <v>13450</v>
      </c>
      <c r="C27">
        <v>13941</v>
      </c>
      <c r="D27">
        <v>13265</v>
      </c>
      <c r="E27">
        <v>774</v>
      </c>
      <c r="F27" s="34">
        <v>25</v>
      </c>
      <c r="G27" s="25">
        <v>19.320500000000003</v>
      </c>
      <c r="H27" s="25">
        <v>6.2640000000000002</v>
      </c>
      <c r="I27" s="25">
        <v>25.584500000000002</v>
      </c>
      <c r="J27" s="26">
        <v>0.3242152118216402</v>
      </c>
      <c r="K27" s="26">
        <v>3.084371008939975</v>
      </c>
    </row>
    <row r="28" spans="1:11" x14ac:dyDescent="0.25">
      <c r="A28">
        <v>13513</v>
      </c>
      <c r="B28">
        <v>13469</v>
      </c>
      <c r="C28">
        <v>13960</v>
      </c>
      <c r="D28">
        <v>13299</v>
      </c>
      <c r="E28">
        <v>776</v>
      </c>
      <c r="F28" s="35">
        <v>26</v>
      </c>
      <c r="G28" s="25">
        <v>23.866500000000002</v>
      </c>
      <c r="H28" s="25">
        <v>9.3960000000000008</v>
      </c>
      <c r="I28" s="25">
        <v>33.262500000000003</v>
      </c>
      <c r="J28" s="26">
        <v>0.39368990006913457</v>
      </c>
      <c r="K28" s="26">
        <v>2.5400702426564497</v>
      </c>
    </row>
    <row r="29" spans="1:11" x14ac:dyDescent="0.25">
      <c r="A29">
        <v>13534</v>
      </c>
      <c r="B29">
        <v>13491</v>
      </c>
      <c r="C29">
        <v>13978</v>
      </c>
      <c r="D29">
        <v>13324</v>
      </c>
      <c r="E29">
        <v>778</v>
      </c>
      <c r="F29" s="34">
        <v>27</v>
      </c>
      <c r="G29" s="25">
        <v>23.866500000000002</v>
      </c>
      <c r="H29" s="25">
        <v>9.3960000000000008</v>
      </c>
      <c r="I29" s="25">
        <v>33.262500000000003</v>
      </c>
      <c r="J29" s="26">
        <v>0.39368990006913457</v>
      </c>
      <c r="K29" s="26">
        <v>2.5400702426564497</v>
      </c>
    </row>
    <row r="30" spans="1:11" x14ac:dyDescent="0.25">
      <c r="A30">
        <v>13557</v>
      </c>
      <c r="B30">
        <v>13514</v>
      </c>
      <c r="C30">
        <v>14007</v>
      </c>
      <c r="D30">
        <v>13341</v>
      </c>
      <c r="E30">
        <v>780</v>
      </c>
      <c r="F30" s="35">
        <v>28</v>
      </c>
      <c r="G30" s="25">
        <v>39.104692000000007</v>
      </c>
      <c r="H30" s="25">
        <v>11.621808</v>
      </c>
      <c r="I30" s="25">
        <v>50.726500000000009</v>
      </c>
      <c r="J30" s="26">
        <v>0.29719727750317015</v>
      </c>
      <c r="K30" s="26">
        <v>3.3647683733890639</v>
      </c>
    </row>
    <row r="31" spans="1:11" x14ac:dyDescent="0.25">
      <c r="A31">
        <v>13579</v>
      </c>
      <c r="B31">
        <v>13536</v>
      </c>
      <c r="C31">
        <v>14036</v>
      </c>
      <c r="D31">
        <v>13353</v>
      </c>
      <c r="E31">
        <v>782</v>
      </c>
      <c r="F31" s="34">
        <v>29</v>
      </c>
      <c r="G31" s="25">
        <v>26.453174000000001</v>
      </c>
      <c r="H31" s="25">
        <v>9.5087520000000012</v>
      </c>
      <c r="I31" s="25">
        <v>35.961926000000005</v>
      </c>
      <c r="J31" s="26">
        <v>0.35945599571529679</v>
      </c>
      <c r="K31" s="26">
        <v>2.781981694338016</v>
      </c>
    </row>
    <row r="32" spans="1:11" x14ac:dyDescent="0.25">
      <c r="A32">
        <v>13601</v>
      </c>
      <c r="B32">
        <v>13559</v>
      </c>
      <c r="C32">
        <v>14059</v>
      </c>
      <c r="D32">
        <v>13369</v>
      </c>
      <c r="E32">
        <v>784</v>
      </c>
      <c r="F32" s="35">
        <v>30</v>
      </c>
      <c r="G32" s="25">
        <v>34.50414</v>
      </c>
      <c r="H32" s="25">
        <v>12.678336</v>
      </c>
      <c r="I32" s="25">
        <v>47.182476000000001</v>
      </c>
      <c r="J32" s="26">
        <v>0.36744390673119226</v>
      </c>
      <c r="K32" s="26">
        <v>2.7215038314176243</v>
      </c>
    </row>
    <row r="33" spans="1:11" x14ac:dyDescent="0.25">
      <c r="A33">
        <v>13624</v>
      </c>
      <c r="B33">
        <v>13582</v>
      </c>
      <c r="C33">
        <v>14085</v>
      </c>
      <c r="D33">
        <v>13382</v>
      </c>
      <c r="E33">
        <v>786</v>
      </c>
      <c r="F33" s="34">
        <v>31</v>
      </c>
      <c r="G33" s="25">
        <v>28.753450000000001</v>
      </c>
      <c r="H33" s="25">
        <v>8.4522240000000011</v>
      </c>
      <c r="I33" s="25">
        <v>37.205674000000002</v>
      </c>
      <c r="J33" s="26">
        <v>0.29395512538495383</v>
      </c>
      <c r="K33" s="26">
        <v>3.4018797892720305</v>
      </c>
    </row>
    <row r="34" spans="1:11" x14ac:dyDescent="0.25">
      <c r="A34">
        <v>13646</v>
      </c>
      <c r="B34">
        <v>13605</v>
      </c>
      <c r="C34">
        <v>14107</v>
      </c>
      <c r="D34">
        <v>13400</v>
      </c>
      <c r="E34">
        <v>788</v>
      </c>
      <c r="F34" s="35">
        <v>32</v>
      </c>
      <c r="G34" s="25">
        <v>36.804416000000003</v>
      </c>
      <c r="H34" s="25">
        <v>10.565280000000001</v>
      </c>
      <c r="I34" s="25">
        <v>47.369696000000005</v>
      </c>
      <c r="J34" s="26">
        <v>0.28706555213374396</v>
      </c>
      <c r="K34" s="26">
        <v>3.4835249042145593</v>
      </c>
    </row>
    <row r="35" spans="1:11" x14ac:dyDescent="0.25">
      <c r="A35">
        <v>13668</v>
      </c>
      <c r="B35">
        <v>13624</v>
      </c>
      <c r="C35">
        <v>14131</v>
      </c>
      <c r="D35">
        <v>13416</v>
      </c>
      <c r="E35">
        <v>790</v>
      </c>
      <c r="F35" s="34">
        <v>33</v>
      </c>
      <c r="G35" s="25">
        <v>36.804416000000003</v>
      </c>
      <c r="H35" s="25">
        <v>10.565280000000001</v>
      </c>
      <c r="I35" s="25">
        <v>47.369696000000005</v>
      </c>
      <c r="J35" s="26">
        <v>0.28706555213374396</v>
      </c>
      <c r="K35" s="26">
        <v>3.4835249042145593</v>
      </c>
    </row>
    <row r="36" spans="1:11" x14ac:dyDescent="0.25">
      <c r="A36">
        <v>13690</v>
      </c>
      <c r="B36">
        <v>13647</v>
      </c>
      <c r="C36">
        <v>14159</v>
      </c>
      <c r="D36">
        <v>13430</v>
      </c>
      <c r="E36">
        <v>792</v>
      </c>
      <c r="F36" s="35">
        <v>34</v>
      </c>
      <c r="G36" s="25">
        <v>37.204464000000002</v>
      </c>
      <c r="H36" s="25">
        <v>10.680119999999999</v>
      </c>
      <c r="I36" s="25">
        <v>47.884584000000004</v>
      </c>
      <c r="J36" s="26">
        <v>0.28706555213374391</v>
      </c>
      <c r="K36" s="26">
        <v>3.4835249042145597</v>
      </c>
    </row>
    <row r="37" spans="1:11" x14ac:dyDescent="0.25">
      <c r="A37">
        <v>13713</v>
      </c>
      <c r="B37">
        <v>13669</v>
      </c>
      <c r="C37">
        <v>14196</v>
      </c>
      <c r="D37">
        <v>13442</v>
      </c>
      <c r="E37">
        <v>794</v>
      </c>
      <c r="F37" s="34">
        <v>35</v>
      </c>
      <c r="G37" s="25">
        <v>36.583934999999997</v>
      </c>
      <c r="H37" s="25">
        <v>8.9616959999999999</v>
      </c>
      <c r="I37" s="25">
        <v>45.545631</v>
      </c>
      <c r="J37" s="26">
        <v>0.24496260448746152</v>
      </c>
      <c r="K37" s="26">
        <v>4.0822557471264362</v>
      </c>
    </row>
    <row r="38" spans="1:11" x14ac:dyDescent="0.25">
      <c r="A38">
        <v>13735</v>
      </c>
      <c r="B38">
        <v>13692</v>
      </c>
      <c r="C38">
        <v>14218</v>
      </c>
      <c r="D38">
        <v>13463</v>
      </c>
      <c r="E38">
        <v>796</v>
      </c>
      <c r="F38" s="35">
        <v>36</v>
      </c>
      <c r="G38" s="25">
        <v>35.364470499999996</v>
      </c>
      <c r="H38" s="25">
        <v>10.081908</v>
      </c>
      <c r="I38" s="25">
        <v>45.446378499999994</v>
      </c>
      <c r="J38" s="26">
        <v>0.2850857897052354</v>
      </c>
      <c r="K38" s="26">
        <v>3.5077160493827155</v>
      </c>
    </row>
    <row r="39" spans="1:11" x14ac:dyDescent="0.25">
      <c r="A39">
        <v>13757</v>
      </c>
      <c r="B39">
        <v>13714</v>
      </c>
      <c r="C39">
        <v>14253</v>
      </c>
      <c r="D39">
        <v>13477</v>
      </c>
      <c r="E39">
        <v>798</v>
      </c>
      <c r="F39" s="34">
        <v>37</v>
      </c>
      <c r="G39" s="25">
        <v>36.583934999999997</v>
      </c>
      <c r="H39" s="25">
        <v>11.202120000000001</v>
      </c>
      <c r="I39" s="25">
        <v>47.786054999999998</v>
      </c>
      <c r="J39" s="26">
        <v>0.30620325560932693</v>
      </c>
      <c r="K39" s="26">
        <v>3.2658045977011487</v>
      </c>
    </row>
    <row r="40" spans="1:11" x14ac:dyDescent="0.25">
      <c r="A40">
        <v>13780</v>
      </c>
      <c r="B40">
        <v>13736</v>
      </c>
      <c r="C40">
        <v>14284</v>
      </c>
      <c r="D40">
        <v>13495</v>
      </c>
      <c r="E40">
        <v>800</v>
      </c>
      <c r="F40" s="35">
        <v>38</v>
      </c>
      <c r="G40" s="25">
        <v>30.4866125</v>
      </c>
      <c r="H40" s="25">
        <v>14.562756</v>
      </c>
      <c r="I40" s="25">
        <v>45.0493685</v>
      </c>
      <c r="J40" s="26">
        <v>0.47767707875054993</v>
      </c>
      <c r="K40" s="26">
        <v>2.0934644857058649</v>
      </c>
    </row>
    <row r="41" spans="1:11" x14ac:dyDescent="0.25">
      <c r="A41">
        <v>13803</v>
      </c>
      <c r="B41">
        <v>13757</v>
      </c>
      <c r="C41">
        <v>14329</v>
      </c>
      <c r="D41">
        <v>13508</v>
      </c>
      <c r="E41">
        <v>802</v>
      </c>
      <c r="F41" s="34">
        <v>39</v>
      </c>
      <c r="G41" s="25">
        <v>30.4866125</v>
      </c>
      <c r="H41" s="25">
        <v>13.442544</v>
      </c>
      <c r="I41" s="25">
        <v>43.929156499999998</v>
      </c>
      <c r="J41" s="26">
        <v>0.44093268807743069</v>
      </c>
      <c r="K41" s="26">
        <v>2.267919859514687</v>
      </c>
    </row>
    <row r="42" spans="1:11" x14ac:dyDescent="0.25">
      <c r="A42">
        <v>13824</v>
      </c>
      <c r="B42">
        <v>13777</v>
      </c>
      <c r="C42">
        <v>14355</v>
      </c>
      <c r="D42">
        <v>13525</v>
      </c>
      <c r="E42">
        <v>804</v>
      </c>
      <c r="F42" s="35">
        <v>40</v>
      </c>
      <c r="G42" s="25">
        <v>29.188161250000004</v>
      </c>
      <c r="H42" s="25">
        <v>12.816144</v>
      </c>
      <c r="I42" s="25">
        <v>42.004305250000002</v>
      </c>
      <c r="J42" s="26">
        <v>0.43908706308109757</v>
      </c>
      <c r="K42" s="26">
        <v>2.2774526604882097</v>
      </c>
    </row>
    <row r="43" spans="1:11" x14ac:dyDescent="0.25">
      <c r="A43">
        <v>13846</v>
      </c>
      <c r="B43">
        <v>13798</v>
      </c>
      <c r="C43">
        <v>14390</v>
      </c>
      <c r="D43">
        <v>13539</v>
      </c>
      <c r="E43">
        <v>806</v>
      </c>
      <c r="F43" s="34">
        <v>41</v>
      </c>
      <c r="G43" s="25">
        <v>32.690740600000005</v>
      </c>
      <c r="H43" s="25">
        <v>12.816144</v>
      </c>
      <c r="I43" s="25">
        <v>45.506884600000006</v>
      </c>
      <c r="J43" s="26">
        <v>0.39204202060812282</v>
      </c>
      <c r="K43" s="26">
        <v>2.550746979746795</v>
      </c>
    </row>
    <row r="44" spans="1:11" x14ac:dyDescent="0.25">
      <c r="A44">
        <v>13869</v>
      </c>
      <c r="B44">
        <v>13821</v>
      </c>
      <c r="C44">
        <v>14417</v>
      </c>
      <c r="D44">
        <v>13557</v>
      </c>
      <c r="E44">
        <v>808</v>
      </c>
      <c r="F44" s="35">
        <v>42</v>
      </c>
      <c r="G44" s="25">
        <v>26.853108350000007</v>
      </c>
      <c r="H44" s="25">
        <v>13.884156000000001</v>
      </c>
      <c r="I44" s="25">
        <v>40.737264350000004</v>
      </c>
      <c r="J44" s="26">
        <v>0.51704092572955329</v>
      </c>
      <c r="K44" s="26">
        <v>1.9340828747530643</v>
      </c>
    </row>
    <row r="45" spans="1:11" x14ac:dyDescent="0.25">
      <c r="A45">
        <v>13891</v>
      </c>
      <c r="B45">
        <v>13841</v>
      </c>
      <c r="C45">
        <v>14451</v>
      </c>
      <c r="D45">
        <v>13573</v>
      </c>
      <c r="E45">
        <v>810</v>
      </c>
      <c r="F45" s="34">
        <v>43</v>
      </c>
      <c r="G45" s="25">
        <v>28.020634800000003</v>
      </c>
      <c r="H45" s="25">
        <v>12.816144</v>
      </c>
      <c r="I45" s="25">
        <v>40.836778800000005</v>
      </c>
      <c r="J45" s="26">
        <v>0.4573823573761433</v>
      </c>
      <c r="K45" s="26">
        <v>2.1863545540686813</v>
      </c>
    </row>
    <row r="46" spans="1:11" x14ac:dyDescent="0.25">
      <c r="A46">
        <v>13913</v>
      </c>
      <c r="B46">
        <v>13863</v>
      </c>
      <c r="C46">
        <v>14476</v>
      </c>
      <c r="D46">
        <v>13589</v>
      </c>
      <c r="E46">
        <v>812</v>
      </c>
      <c r="F46" s="35">
        <v>44</v>
      </c>
      <c r="G46" s="25">
        <v>28.020634800000003</v>
      </c>
      <c r="H46" s="25">
        <v>12.816144</v>
      </c>
      <c r="I46" s="25">
        <v>40.836778800000005</v>
      </c>
      <c r="J46" s="26">
        <v>0.4573823573761433</v>
      </c>
      <c r="K46" s="26">
        <v>2.1863545540686813</v>
      </c>
    </row>
    <row r="47" spans="1:11" x14ac:dyDescent="0.25">
      <c r="A47">
        <v>13935</v>
      </c>
      <c r="B47">
        <v>13884</v>
      </c>
      <c r="C47">
        <v>14512</v>
      </c>
      <c r="D47">
        <v>13606</v>
      </c>
      <c r="E47">
        <v>814</v>
      </c>
      <c r="F47" s="34">
        <v>45</v>
      </c>
      <c r="G47" s="25">
        <v>35.025793500000006</v>
      </c>
      <c r="H47" s="25">
        <v>12.816144</v>
      </c>
      <c r="I47" s="25">
        <v>47.841937500000007</v>
      </c>
      <c r="J47" s="26">
        <v>0.36590588590091461</v>
      </c>
      <c r="K47" s="26">
        <v>2.7329431925858518</v>
      </c>
    </row>
    <row r="48" spans="1:11" x14ac:dyDescent="0.25">
      <c r="A48">
        <v>13958</v>
      </c>
      <c r="B48">
        <v>13904</v>
      </c>
      <c r="C48">
        <v>14542</v>
      </c>
      <c r="D48">
        <v>13626</v>
      </c>
      <c r="E48">
        <v>816</v>
      </c>
      <c r="F48" s="35">
        <v>46</v>
      </c>
      <c r="G48" s="25">
        <v>27.276000000000003</v>
      </c>
      <c r="H48" s="25">
        <v>12.528</v>
      </c>
      <c r="I48" s="25">
        <v>39.804000000000002</v>
      </c>
      <c r="J48" s="26">
        <v>0.45930488341399028</v>
      </c>
      <c r="K48" s="26">
        <v>2.1772030651340999</v>
      </c>
    </row>
    <row r="49" spans="1:11" x14ac:dyDescent="0.25">
      <c r="A49">
        <v>13981</v>
      </c>
      <c r="B49">
        <v>13925</v>
      </c>
      <c r="C49">
        <v>14576</v>
      </c>
      <c r="D49">
        <v>13643</v>
      </c>
      <c r="E49">
        <v>818</v>
      </c>
      <c r="F49" s="34">
        <v>47</v>
      </c>
      <c r="G49" s="25">
        <v>23.866500000000002</v>
      </c>
      <c r="H49" s="25">
        <v>13.572000000000001</v>
      </c>
      <c r="I49" s="25">
        <v>37.438500000000005</v>
      </c>
      <c r="J49" s="26">
        <v>0.5686631889887499</v>
      </c>
      <c r="K49" s="26">
        <v>1.7585101679929267</v>
      </c>
    </row>
    <row r="50" spans="1:11" x14ac:dyDescent="0.25">
      <c r="A50">
        <v>14003</v>
      </c>
      <c r="B50">
        <v>13945</v>
      </c>
      <c r="C50">
        <v>14598</v>
      </c>
      <c r="D50">
        <v>13661</v>
      </c>
      <c r="E50">
        <v>820</v>
      </c>
      <c r="F50" s="35">
        <v>48</v>
      </c>
      <c r="G50" s="25">
        <v>28.412500000000001</v>
      </c>
      <c r="H50" s="25">
        <v>12.528</v>
      </c>
      <c r="I50" s="25">
        <v>40.9405</v>
      </c>
      <c r="J50" s="26">
        <v>0.44093268807743069</v>
      </c>
      <c r="K50" s="26">
        <v>2.267919859514687</v>
      </c>
    </row>
    <row r="51" spans="1:11" x14ac:dyDescent="0.25">
      <c r="A51">
        <v>14026</v>
      </c>
      <c r="B51">
        <v>13965</v>
      </c>
      <c r="C51">
        <v>14630</v>
      </c>
      <c r="D51">
        <v>13676</v>
      </c>
      <c r="E51">
        <v>822</v>
      </c>
      <c r="F51" s="34">
        <v>49</v>
      </c>
      <c r="G51" s="25">
        <v>28.412500000000001</v>
      </c>
      <c r="H51" s="25">
        <v>12.528</v>
      </c>
      <c r="I51" s="25">
        <v>40.9405</v>
      </c>
      <c r="J51" s="26">
        <v>0.44093268807743069</v>
      </c>
      <c r="K51" s="26">
        <v>2.267919859514687</v>
      </c>
    </row>
    <row r="52" spans="1:11" x14ac:dyDescent="0.25">
      <c r="A52">
        <v>14047</v>
      </c>
      <c r="B52">
        <v>13986</v>
      </c>
      <c r="C52">
        <v>14662</v>
      </c>
      <c r="D52">
        <v>13693</v>
      </c>
      <c r="E52">
        <v>824</v>
      </c>
      <c r="F52" s="35">
        <v>50</v>
      </c>
      <c r="G52" s="25">
        <v>29.549000000000003</v>
      </c>
      <c r="H52" s="25">
        <v>12.528</v>
      </c>
      <c r="I52" s="25">
        <v>42.077000000000005</v>
      </c>
      <c r="J52" s="26">
        <v>0.42397373853599102</v>
      </c>
      <c r="K52" s="26">
        <v>2.3586366538952745</v>
      </c>
    </row>
    <row r="53" spans="1:11" x14ac:dyDescent="0.25">
      <c r="A53">
        <v>14069</v>
      </c>
      <c r="B53">
        <v>14007</v>
      </c>
      <c r="C53">
        <v>14698</v>
      </c>
      <c r="D53">
        <v>13710</v>
      </c>
      <c r="E53">
        <v>826</v>
      </c>
      <c r="F53" s="34">
        <v>51</v>
      </c>
      <c r="G53" s="25">
        <v>31.822000000000003</v>
      </c>
      <c r="H53" s="25">
        <v>12.528</v>
      </c>
      <c r="I53" s="25">
        <v>44.35</v>
      </c>
      <c r="J53" s="26">
        <v>0.39368990006913457</v>
      </c>
      <c r="K53" s="26">
        <v>2.5400702426564497</v>
      </c>
    </row>
    <row r="54" spans="1:11" x14ac:dyDescent="0.25">
      <c r="A54">
        <v>14091</v>
      </c>
      <c r="B54">
        <v>14027</v>
      </c>
      <c r="C54">
        <v>14722</v>
      </c>
      <c r="D54">
        <v>13729</v>
      </c>
      <c r="E54">
        <v>828</v>
      </c>
      <c r="F54" s="35">
        <v>52</v>
      </c>
      <c r="G54" s="25">
        <v>25.003</v>
      </c>
      <c r="H54" s="25">
        <v>10.440000000000001</v>
      </c>
      <c r="I54" s="25">
        <v>35.442999999999998</v>
      </c>
      <c r="J54" s="26">
        <v>0.41754989401271853</v>
      </c>
      <c r="K54" s="26">
        <v>2.3949233716475091</v>
      </c>
    </row>
    <row r="55" spans="1:11" x14ac:dyDescent="0.25">
      <c r="A55">
        <v>14114</v>
      </c>
      <c r="B55">
        <v>14050</v>
      </c>
      <c r="C55">
        <v>14757</v>
      </c>
      <c r="D55">
        <v>13744</v>
      </c>
      <c r="E55">
        <v>830</v>
      </c>
      <c r="F55" s="34">
        <v>53</v>
      </c>
      <c r="G55" s="25">
        <v>23.341437000000003</v>
      </c>
      <c r="H55" s="25">
        <v>11.231351999999999</v>
      </c>
      <c r="I55" s="25">
        <v>34.572789</v>
      </c>
      <c r="J55" s="26">
        <v>0.48117654452894215</v>
      </c>
      <c r="K55" s="26">
        <v>2.0782392894461865</v>
      </c>
    </row>
    <row r="56" spans="1:11" x14ac:dyDescent="0.25">
      <c r="A56">
        <v>14136</v>
      </c>
      <c r="B56">
        <v>14069</v>
      </c>
      <c r="C56">
        <v>14780</v>
      </c>
      <c r="D56">
        <v>13763</v>
      </c>
      <c r="E56">
        <v>832</v>
      </c>
      <c r="F56" s="35">
        <v>54</v>
      </c>
      <c r="G56" s="25">
        <v>20.006945999999999</v>
      </c>
      <c r="H56" s="25">
        <v>12.252384000000001</v>
      </c>
      <c r="I56" s="25">
        <v>32.259329999999999</v>
      </c>
      <c r="J56" s="26">
        <v>0.61240651121865386</v>
      </c>
      <c r="K56" s="26">
        <v>1.6329022988505746</v>
      </c>
    </row>
    <row r="57" spans="1:11" x14ac:dyDescent="0.25">
      <c r="A57">
        <v>14158</v>
      </c>
      <c r="B57">
        <v>14089</v>
      </c>
      <c r="C57">
        <v>14813</v>
      </c>
      <c r="D57">
        <v>13777</v>
      </c>
      <c r="E57">
        <v>834</v>
      </c>
      <c r="F57" s="34">
        <v>55</v>
      </c>
      <c r="G57" s="25">
        <v>14.449461000000001</v>
      </c>
      <c r="H57" s="25">
        <v>10.210319999999999</v>
      </c>
      <c r="I57" s="25">
        <v>24.659781000000002</v>
      </c>
      <c r="J57" s="26">
        <v>0.70662289755998497</v>
      </c>
      <c r="K57" s="26">
        <v>1.4151819923371649</v>
      </c>
    </row>
    <row r="58" spans="1:11" x14ac:dyDescent="0.25">
      <c r="A58">
        <v>14180</v>
      </c>
      <c r="B58">
        <v>14110</v>
      </c>
      <c r="C58">
        <v>14843</v>
      </c>
      <c r="D58">
        <v>13800</v>
      </c>
      <c r="E58">
        <v>836</v>
      </c>
      <c r="F58" s="35">
        <v>56</v>
      </c>
      <c r="G58" s="25">
        <v>12.226467</v>
      </c>
      <c r="H58" s="25">
        <v>6.1261920000000005</v>
      </c>
      <c r="I58" s="25">
        <v>18.352658999999999</v>
      </c>
      <c r="J58" s="26">
        <v>0.50105987281526221</v>
      </c>
      <c r="K58" s="26">
        <v>1.9957694763729243</v>
      </c>
    </row>
    <row r="59" spans="1:11" x14ac:dyDescent="0.25">
      <c r="A59">
        <v>14203</v>
      </c>
      <c r="B59">
        <v>14132</v>
      </c>
      <c r="C59">
        <v>14872</v>
      </c>
      <c r="D59">
        <v>13818</v>
      </c>
      <c r="E59">
        <v>838</v>
      </c>
      <c r="F59" s="34">
        <v>57</v>
      </c>
      <c r="G59" s="25">
        <v>12.226467</v>
      </c>
      <c r="H59" s="25">
        <v>6.1261920000000005</v>
      </c>
      <c r="I59" s="25">
        <v>18.352658999999999</v>
      </c>
      <c r="J59" s="26">
        <v>0.50105987281526221</v>
      </c>
      <c r="K59" s="26">
        <v>1.9957694763729243</v>
      </c>
    </row>
    <row r="60" spans="1:11" x14ac:dyDescent="0.25">
      <c r="A60">
        <v>14225</v>
      </c>
      <c r="B60">
        <v>14154</v>
      </c>
      <c r="C60">
        <v>14910</v>
      </c>
      <c r="D60">
        <v>13839</v>
      </c>
      <c r="E60">
        <v>840</v>
      </c>
      <c r="F60" s="35">
        <v>58</v>
      </c>
      <c r="G60" s="25">
        <v>12.226467</v>
      </c>
      <c r="H60" s="25">
        <v>6.1261920000000005</v>
      </c>
      <c r="I60" s="25">
        <v>18.352658999999999</v>
      </c>
      <c r="J60" s="26">
        <v>0.50105987281526221</v>
      </c>
      <c r="K60" s="26">
        <v>1.9957694763729243</v>
      </c>
    </row>
    <row r="61" spans="1:11" x14ac:dyDescent="0.25">
      <c r="A61">
        <v>14247</v>
      </c>
      <c r="B61">
        <v>14176</v>
      </c>
      <c r="C61">
        <v>14938</v>
      </c>
      <c r="D61">
        <v>13855</v>
      </c>
      <c r="E61">
        <v>842</v>
      </c>
      <c r="F61" s="34">
        <v>59</v>
      </c>
      <c r="G61" s="25">
        <v>10.1159865</v>
      </c>
      <c r="H61" s="25">
        <v>6.1950960000000004</v>
      </c>
      <c r="I61" s="25">
        <v>16.311082500000001</v>
      </c>
      <c r="J61" s="26">
        <v>0.61240651121865375</v>
      </c>
      <c r="K61" s="26">
        <v>1.6329022988505746</v>
      </c>
    </row>
    <row r="62" spans="1:11" x14ac:dyDescent="0.25">
      <c r="A62">
        <v>14269</v>
      </c>
      <c r="B62">
        <v>14199</v>
      </c>
      <c r="C62">
        <v>14974</v>
      </c>
      <c r="D62">
        <v>13877</v>
      </c>
      <c r="E62">
        <v>844</v>
      </c>
      <c r="F62" s="35">
        <v>60</v>
      </c>
      <c r="G62" s="25">
        <v>14.6119805</v>
      </c>
      <c r="H62" s="25">
        <v>5.1625800000000002</v>
      </c>
      <c r="I62" s="25">
        <v>19.7745605</v>
      </c>
      <c r="J62" s="26">
        <v>0.3533114487799926</v>
      </c>
      <c r="K62" s="26">
        <v>2.8303639846743294</v>
      </c>
    </row>
    <row r="63" spans="1:11" x14ac:dyDescent="0.25">
      <c r="A63">
        <v>14291</v>
      </c>
      <c r="B63">
        <v>14217</v>
      </c>
      <c r="C63">
        <v>15010</v>
      </c>
      <c r="D63">
        <v>13896</v>
      </c>
      <c r="E63">
        <v>846</v>
      </c>
      <c r="F63" s="34">
        <v>61</v>
      </c>
      <c r="G63" s="25">
        <v>13.487982000000001</v>
      </c>
      <c r="H63" s="25">
        <v>8.2601279999999999</v>
      </c>
      <c r="I63" s="25">
        <v>21.74811</v>
      </c>
      <c r="J63" s="26">
        <v>0.61240651121865375</v>
      </c>
      <c r="K63" s="26">
        <v>1.6329022988505748</v>
      </c>
    </row>
    <row r="64" spans="1:11" x14ac:dyDescent="0.25">
      <c r="A64">
        <v>14304</v>
      </c>
      <c r="B64">
        <v>14230</v>
      </c>
      <c r="C64">
        <v>15025</v>
      </c>
      <c r="D64">
        <v>13911</v>
      </c>
      <c r="E64">
        <v>848</v>
      </c>
      <c r="F64" s="35">
        <v>62</v>
      </c>
      <c r="G64" s="25">
        <v>23.603968500000001</v>
      </c>
      <c r="H64" s="25">
        <v>9.292644000000001</v>
      </c>
      <c r="I64" s="25">
        <v>32.896612500000003</v>
      </c>
      <c r="J64" s="26">
        <v>0.39368990006913457</v>
      </c>
      <c r="K64" s="26">
        <v>2.5400702426564492</v>
      </c>
    </row>
    <row r="65" spans="1:11" x14ac:dyDescent="0.25">
      <c r="A65">
        <v>14317</v>
      </c>
      <c r="B65">
        <v>14241</v>
      </c>
      <c r="C65">
        <v>15042</v>
      </c>
      <c r="D65">
        <v>13921</v>
      </c>
      <c r="E65">
        <v>850</v>
      </c>
      <c r="F65" s="34">
        <v>63</v>
      </c>
      <c r="G65" s="25">
        <v>47.207937000000001</v>
      </c>
      <c r="H65" s="25">
        <v>8.2601279999999999</v>
      </c>
      <c r="I65" s="25">
        <v>55.468065000000003</v>
      </c>
      <c r="J65" s="26">
        <v>0.17497328891961536</v>
      </c>
      <c r="K65" s="26">
        <v>5.7151580459770113</v>
      </c>
    </row>
    <row r="66" spans="1:11" x14ac:dyDescent="0.25">
      <c r="A66">
        <v>14679</v>
      </c>
      <c r="B66">
        <v>14642</v>
      </c>
      <c r="C66">
        <v>15476</v>
      </c>
      <c r="D66">
        <v>14086</v>
      </c>
      <c r="E66">
        <v>852</v>
      </c>
      <c r="F66" s="35">
        <v>64</v>
      </c>
      <c r="G66" s="25">
        <v>30.347959500000002</v>
      </c>
      <c r="H66" s="25">
        <v>9.292644000000001</v>
      </c>
      <c r="I66" s="25">
        <v>39.640603500000005</v>
      </c>
      <c r="J66" s="26">
        <v>0.30620325560932687</v>
      </c>
      <c r="K66" s="26">
        <v>3.2658045977011492</v>
      </c>
    </row>
    <row r="67" spans="1:11" x14ac:dyDescent="0.25">
      <c r="A67">
        <v>15041</v>
      </c>
      <c r="B67">
        <v>14989</v>
      </c>
      <c r="C67">
        <v>16206</v>
      </c>
      <c r="D67">
        <v>14164</v>
      </c>
      <c r="E67">
        <v>854</v>
      </c>
      <c r="F67" s="34">
        <v>65</v>
      </c>
      <c r="G67" s="25">
        <v>59.098000000000006</v>
      </c>
      <c r="H67" s="25">
        <v>4.1760000000000002</v>
      </c>
      <c r="I67" s="25">
        <v>63.274000000000008</v>
      </c>
      <c r="J67" s="26">
        <v>7.0662289755998503E-2</v>
      </c>
      <c r="K67" s="26">
        <v>14.151819923371649</v>
      </c>
    </row>
    <row r="68" spans="1:11" x14ac:dyDescent="0.25">
      <c r="A68">
        <v>15416</v>
      </c>
      <c r="B68">
        <v>15391</v>
      </c>
      <c r="C68">
        <v>16415</v>
      </c>
      <c r="D68">
        <v>14526</v>
      </c>
      <c r="E68">
        <v>856</v>
      </c>
      <c r="F68" s="35">
        <v>66</v>
      </c>
      <c r="G68" s="25">
        <v>70.463000000000008</v>
      </c>
      <c r="H68" s="25">
        <v>8.3520000000000003</v>
      </c>
      <c r="I68" s="25">
        <v>78.815000000000012</v>
      </c>
      <c r="J68" s="26">
        <v>0.11853029249393297</v>
      </c>
      <c r="K68" s="26">
        <v>8.436661877394636</v>
      </c>
    </row>
    <row r="69" spans="1:11" x14ac:dyDescent="0.25">
      <c r="A69">
        <v>15790</v>
      </c>
      <c r="B69">
        <v>15808</v>
      </c>
      <c r="C69">
        <v>16802</v>
      </c>
      <c r="D69">
        <v>14708</v>
      </c>
      <c r="E69">
        <v>858</v>
      </c>
      <c r="F69" s="34">
        <v>67</v>
      </c>
      <c r="G69" s="25">
        <v>61.371000000000002</v>
      </c>
      <c r="H69" s="25">
        <v>6.2640000000000002</v>
      </c>
      <c r="I69" s="25">
        <v>67.635000000000005</v>
      </c>
      <c r="J69" s="26">
        <v>0.10206775186977562</v>
      </c>
      <c r="K69" s="26">
        <v>9.7974137931034484</v>
      </c>
    </row>
    <row r="70" spans="1:11" x14ac:dyDescent="0.25">
      <c r="A70">
        <v>16179</v>
      </c>
      <c r="B70">
        <v>16164</v>
      </c>
      <c r="C70">
        <v>16997</v>
      </c>
      <c r="D70">
        <v>15460</v>
      </c>
      <c r="E70">
        <v>860</v>
      </c>
      <c r="F70" s="35">
        <v>68</v>
      </c>
      <c r="G70" s="25">
        <v>56.825000000000003</v>
      </c>
      <c r="H70" s="25">
        <v>8.3520000000000003</v>
      </c>
      <c r="I70" s="25">
        <v>65.177000000000007</v>
      </c>
      <c r="J70" s="26">
        <v>0.14697756269247689</v>
      </c>
      <c r="K70" s="26">
        <v>6.803759578544061</v>
      </c>
    </row>
    <row r="71" spans="1:11" x14ac:dyDescent="0.25">
      <c r="A71">
        <v>16568</v>
      </c>
      <c r="B71">
        <v>16549</v>
      </c>
      <c r="C71">
        <v>17320</v>
      </c>
      <c r="D71">
        <v>15942</v>
      </c>
      <c r="E71">
        <v>862</v>
      </c>
      <c r="F71" s="34">
        <v>69</v>
      </c>
      <c r="G71" s="25">
        <v>61.371000000000002</v>
      </c>
      <c r="H71" s="25">
        <v>8.3520000000000003</v>
      </c>
      <c r="I71" s="25">
        <v>69.722999999999999</v>
      </c>
      <c r="J71" s="26">
        <v>0.13609033582636751</v>
      </c>
      <c r="K71" s="26">
        <v>7.3480603448275863</v>
      </c>
    </row>
    <row r="72" spans="1:11" x14ac:dyDescent="0.25">
      <c r="A72">
        <v>16722</v>
      </c>
      <c r="B72">
        <v>16707</v>
      </c>
      <c r="C72">
        <v>17439</v>
      </c>
      <c r="D72">
        <v>16127</v>
      </c>
      <c r="E72">
        <v>864</v>
      </c>
      <c r="F72" s="35">
        <v>70</v>
      </c>
      <c r="G72" s="25">
        <v>36.368000000000002</v>
      </c>
      <c r="H72" s="25">
        <v>8.3520000000000003</v>
      </c>
      <c r="I72" s="25">
        <v>44.72</v>
      </c>
      <c r="J72" s="26">
        <v>0.22965244170699517</v>
      </c>
      <c r="K72" s="26">
        <v>4.3544061302681989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C365-626A-411D-B810-44281C44528C}">
  <dimension ref="A1:B1306"/>
  <sheetViews>
    <sheetView topLeftCell="A2" workbookViewId="0">
      <selection activeCell="X11" sqref="X11"/>
    </sheetView>
  </sheetViews>
  <sheetFormatPr defaultRowHeight="15" x14ac:dyDescent="0.25"/>
  <sheetData>
    <row r="1" spans="1:2" x14ac:dyDescent="0.25">
      <c r="A1" t="s">
        <v>245</v>
      </c>
      <c r="B1" t="s">
        <v>246</v>
      </c>
    </row>
    <row r="2" spans="1:2" x14ac:dyDescent="0.25">
      <c r="A2">
        <v>9.51409E-2</v>
      </c>
      <c r="B2">
        <v>-31.5913</v>
      </c>
    </row>
    <row r="3" spans="1:2" x14ac:dyDescent="0.25">
      <c r="A3">
        <v>0.10713</v>
      </c>
      <c r="B3">
        <v>-31.622</v>
      </c>
    </row>
    <row r="4" spans="1:2" x14ac:dyDescent="0.25">
      <c r="A4">
        <v>0.113149</v>
      </c>
      <c r="B4">
        <v>-31.602599999999999</v>
      </c>
    </row>
    <row r="5" spans="1:2" x14ac:dyDescent="0.25">
      <c r="A5">
        <v>0.11920500000000001</v>
      </c>
      <c r="B5">
        <v>-31.600200000000001</v>
      </c>
    </row>
    <row r="6" spans="1:2" x14ac:dyDescent="0.25">
      <c r="A6">
        <v>0.11920500000000001</v>
      </c>
      <c r="B6">
        <v>-31.597999999999999</v>
      </c>
    </row>
    <row r="7" spans="1:2" x14ac:dyDescent="0.25">
      <c r="A7">
        <v>0.12545100000000001</v>
      </c>
      <c r="B7">
        <v>-31.665600000000001</v>
      </c>
    </row>
    <row r="8" spans="1:2" x14ac:dyDescent="0.25">
      <c r="A8">
        <v>0.132407</v>
      </c>
      <c r="B8">
        <v>-31.723500000000001</v>
      </c>
    </row>
    <row r="9" spans="1:2" x14ac:dyDescent="0.25">
      <c r="A9">
        <v>0.13880700000000001</v>
      </c>
      <c r="B9">
        <v>-31.758299999999998</v>
      </c>
    </row>
    <row r="10" spans="1:2" x14ac:dyDescent="0.25">
      <c r="A10">
        <v>0.145126</v>
      </c>
      <c r="B10">
        <v>-31.809799999999999</v>
      </c>
    </row>
    <row r="11" spans="1:2" x14ac:dyDescent="0.25">
      <c r="A11">
        <v>0.15226300000000001</v>
      </c>
      <c r="B11">
        <v>-31.8415</v>
      </c>
    </row>
    <row r="12" spans="1:2" x14ac:dyDescent="0.25">
      <c r="A12">
        <v>0.15226300000000001</v>
      </c>
      <c r="B12">
        <v>-31.8813</v>
      </c>
    </row>
    <row r="13" spans="1:2" x14ac:dyDescent="0.25">
      <c r="A13">
        <v>0.15937999999999999</v>
      </c>
      <c r="B13">
        <v>-31.9559</v>
      </c>
    </row>
    <row r="14" spans="1:2" x14ac:dyDescent="0.25">
      <c r="A14">
        <v>0.165464</v>
      </c>
      <c r="B14">
        <v>-32.024099999999997</v>
      </c>
    </row>
    <row r="15" spans="1:2" x14ac:dyDescent="0.25">
      <c r="A15">
        <v>0.171847</v>
      </c>
      <c r="B15">
        <v>-32.037999999999997</v>
      </c>
    </row>
    <row r="16" spans="1:2" x14ac:dyDescent="0.25">
      <c r="A16">
        <v>0.179421</v>
      </c>
      <c r="B16">
        <v>-31.987200000000001</v>
      </c>
    </row>
    <row r="17" spans="1:2" x14ac:dyDescent="0.25">
      <c r="A17">
        <v>0.18662300000000001</v>
      </c>
      <c r="B17">
        <v>-31.968900000000001</v>
      </c>
    </row>
    <row r="18" spans="1:2" x14ac:dyDescent="0.25">
      <c r="A18">
        <v>0.193605</v>
      </c>
      <c r="B18">
        <v>-31.9954</v>
      </c>
    </row>
    <row r="19" spans="1:2" x14ac:dyDescent="0.25">
      <c r="A19">
        <v>0.20058500000000001</v>
      </c>
      <c r="B19">
        <v>-32.021999999999998</v>
      </c>
    </row>
    <row r="20" spans="1:2" x14ac:dyDescent="0.25">
      <c r="A20">
        <v>0.20058500000000001</v>
      </c>
      <c r="B20">
        <v>-32.0291</v>
      </c>
    </row>
    <row r="21" spans="1:2" x14ac:dyDescent="0.25">
      <c r="A21">
        <v>0.20810600000000001</v>
      </c>
      <c r="B21">
        <v>-32.019799999999996</v>
      </c>
    </row>
    <row r="22" spans="1:2" x14ac:dyDescent="0.25">
      <c r="A22">
        <v>0.215304</v>
      </c>
      <c r="B22">
        <v>-32.012799999999999</v>
      </c>
    </row>
    <row r="23" spans="1:2" x14ac:dyDescent="0.25">
      <c r="A23">
        <v>0.22306799999999999</v>
      </c>
      <c r="B23">
        <v>-32.025399999999998</v>
      </c>
    </row>
    <row r="24" spans="1:2" x14ac:dyDescent="0.25">
      <c r="A24">
        <v>0.23105600000000001</v>
      </c>
      <c r="B24">
        <v>-32.026299999999999</v>
      </c>
    </row>
    <row r="25" spans="1:2" x14ac:dyDescent="0.25">
      <c r="A25">
        <v>0.238562</v>
      </c>
      <c r="B25">
        <v>-32.021299999999997</v>
      </c>
    </row>
    <row r="26" spans="1:2" x14ac:dyDescent="0.25">
      <c r="A26">
        <v>0.24566299999999999</v>
      </c>
      <c r="B26">
        <v>-32.011699999999998</v>
      </c>
    </row>
    <row r="27" spans="1:2" x14ac:dyDescent="0.25">
      <c r="A27">
        <v>0.25346099999999999</v>
      </c>
      <c r="B27">
        <v>-32.033700000000003</v>
      </c>
    </row>
    <row r="28" spans="1:2" x14ac:dyDescent="0.25">
      <c r="A28">
        <v>0.26128699999999999</v>
      </c>
      <c r="B28">
        <v>-32.0807</v>
      </c>
    </row>
    <row r="29" spans="1:2" x14ac:dyDescent="0.25">
      <c r="A29">
        <v>0.26847100000000002</v>
      </c>
      <c r="B29">
        <v>-32.072000000000003</v>
      </c>
    </row>
    <row r="30" spans="1:2" x14ac:dyDescent="0.25">
      <c r="A30">
        <v>0.27594299999999999</v>
      </c>
      <c r="B30">
        <v>-32.026699999999998</v>
      </c>
    </row>
    <row r="31" spans="1:2" x14ac:dyDescent="0.25">
      <c r="A31">
        <v>0.28412199999999999</v>
      </c>
      <c r="B31">
        <v>-32.0002</v>
      </c>
    </row>
    <row r="32" spans="1:2" x14ac:dyDescent="0.25">
      <c r="A32">
        <v>0.29252299999999998</v>
      </c>
      <c r="B32">
        <v>-31.988</v>
      </c>
    </row>
    <row r="33" spans="1:2" x14ac:dyDescent="0.25">
      <c r="A33">
        <v>0.29252299999999998</v>
      </c>
      <c r="B33">
        <v>-32.002400000000002</v>
      </c>
    </row>
    <row r="34" spans="1:2" x14ac:dyDescent="0.25">
      <c r="A34">
        <v>0.29987999999999998</v>
      </c>
      <c r="B34">
        <v>-32.001300000000001</v>
      </c>
    </row>
    <row r="35" spans="1:2" x14ac:dyDescent="0.25">
      <c r="A35">
        <v>0.30730600000000002</v>
      </c>
      <c r="B35">
        <v>-32.013300000000001</v>
      </c>
    </row>
    <row r="36" spans="1:2" x14ac:dyDescent="0.25">
      <c r="A36">
        <v>0.31468299999999999</v>
      </c>
      <c r="B36">
        <v>-32.033900000000003</v>
      </c>
    </row>
    <row r="37" spans="1:2" x14ac:dyDescent="0.25">
      <c r="A37">
        <v>0.32211400000000001</v>
      </c>
      <c r="B37">
        <v>-32.089799999999997</v>
      </c>
    </row>
    <row r="38" spans="1:2" x14ac:dyDescent="0.25">
      <c r="A38">
        <v>0.33019900000000002</v>
      </c>
      <c r="B38">
        <v>-32.084800000000001</v>
      </c>
    </row>
    <row r="39" spans="1:2" x14ac:dyDescent="0.25">
      <c r="A39">
        <v>0.33847899999999997</v>
      </c>
      <c r="B39">
        <v>-32.084800000000001</v>
      </c>
    </row>
    <row r="40" spans="1:2" x14ac:dyDescent="0.25">
      <c r="A40">
        <v>0.346279</v>
      </c>
      <c r="B40">
        <v>-32.036999999999999</v>
      </c>
    </row>
    <row r="41" spans="1:2" x14ac:dyDescent="0.25">
      <c r="A41">
        <v>0.35418699999999997</v>
      </c>
      <c r="B41">
        <v>-32.005000000000003</v>
      </c>
    </row>
    <row r="42" spans="1:2" x14ac:dyDescent="0.25">
      <c r="A42">
        <v>0.36164200000000002</v>
      </c>
      <c r="B42">
        <v>-31.9876</v>
      </c>
    </row>
    <row r="43" spans="1:2" x14ac:dyDescent="0.25">
      <c r="A43">
        <v>0.36936000000000002</v>
      </c>
      <c r="B43">
        <v>-31.981100000000001</v>
      </c>
    </row>
    <row r="44" spans="1:2" x14ac:dyDescent="0.25">
      <c r="A44">
        <v>0.37725199999999998</v>
      </c>
      <c r="B44">
        <v>-31.981100000000001</v>
      </c>
    </row>
    <row r="45" spans="1:2" x14ac:dyDescent="0.25">
      <c r="A45">
        <v>0.38513700000000001</v>
      </c>
      <c r="B45">
        <v>-31.992599999999999</v>
      </c>
    </row>
    <row r="46" spans="1:2" x14ac:dyDescent="0.25">
      <c r="A46">
        <v>0.39370500000000003</v>
      </c>
      <c r="B46">
        <v>-31.971499999999999</v>
      </c>
    </row>
    <row r="47" spans="1:2" x14ac:dyDescent="0.25">
      <c r="A47">
        <v>0.402092</v>
      </c>
      <c r="B47">
        <v>-31.942</v>
      </c>
    </row>
    <row r="48" spans="1:2" x14ac:dyDescent="0.25">
      <c r="A48">
        <v>0.40980299999999997</v>
      </c>
      <c r="B48">
        <v>-31.918700000000001</v>
      </c>
    </row>
    <row r="49" spans="1:2" x14ac:dyDescent="0.25">
      <c r="A49">
        <v>0.41783700000000001</v>
      </c>
      <c r="B49">
        <v>-31.912600000000001</v>
      </c>
    </row>
    <row r="50" spans="1:2" x14ac:dyDescent="0.25">
      <c r="A50">
        <v>0.42619499999999999</v>
      </c>
      <c r="B50">
        <v>-31.938500000000001</v>
      </c>
    </row>
    <row r="51" spans="1:2" x14ac:dyDescent="0.25">
      <c r="A51">
        <v>0.43539499999999998</v>
      </c>
      <c r="B51">
        <v>-31.959099999999999</v>
      </c>
    </row>
    <row r="52" spans="1:2" x14ac:dyDescent="0.25">
      <c r="A52">
        <v>0.44412400000000002</v>
      </c>
      <c r="B52">
        <v>-31.9648</v>
      </c>
    </row>
    <row r="53" spans="1:2" x14ac:dyDescent="0.25">
      <c r="A53">
        <v>0.44412400000000002</v>
      </c>
      <c r="B53">
        <v>-32.009300000000003</v>
      </c>
    </row>
    <row r="54" spans="1:2" x14ac:dyDescent="0.25">
      <c r="A54">
        <v>0.45215100000000003</v>
      </c>
      <c r="B54">
        <v>-32.024299999999997</v>
      </c>
    </row>
    <row r="55" spans="1:2" x14ac:dyDescent="0.25">
      <c r="A55">
        <v>0.460146</v>
      </c>
      <c r="B55">
        <v>-31.988900000000001</v>
      </c>
    </row>
    <row r="56" spans="1:2" x14ac:dyDescent="0.25">
      <c r="A56">
        <v>0.46821000000000002</v>
      </c>
      <c r="B56">
        <v>-31.942</v>
      </c>
    </row>
    <row r="57" spans="1:2" x14ac:dyDescent="0.25">
      <c r="A57">
        <v>0.47715400000000002</v>
      </c>
      <c r="B57">
        <v>-31.885000000000002</v>
      </c>
    </row>
    <row r="58" spans="1:2" x14ac:dyDescent="0.25">
      <c r="A58">
        <v>0.48586000000000001</v>
      </c>
      <c r="B58">
        <v>-31.877199999999998</v>
      </c>
    </row>
    <row r="59" spans="1:2" x14ac:dyDescent="0.25">
      <c r="A59">
        <v>0.49390600000000001</v>
      </c>
      <c r="B59">
        <v>-31.857199999999999</v>
      </c>
    </row>
    <row r="60" spans="1:2" x14ac:dyDescent="0.25">
      <c r="A60">
        <v>0.50212800000000002</v>
      </c>
      <c r="B60">
        <v>-31.884</v>
      </c>
    </row>
    <row r="61" spans="1:2" x14ac:dyDescent="0.25">
      <c r="A61">
        <v>0.51054699999999997</v>
      </c>
      <c r="B61">
        <v>-31.8584</v>
      </c>
    </row>
    <row r="62" spans="1:2" x14ac:dyDescent="0.25">
      <c r="A62">
        <v>0.51961000000000002</v>
      </c>
      <c r="B62">
        <v>-31.8444</v>
      </c>
    </row>
    <row r="63" spans="1:2" x14ac:dyDescent="0.25">
      <c r="A63">
        <v>0.52997899999999998</v>
      </c>
      <c r="B63">
        <v>-31.807600000000001</v>
      </c>
    </row>
    <row r="64" spans="1:2" x14ac:dyDescent="0.25">
      <c r="A64">
        <v>0.538161</v>
      </c>
      <c r="B64">
        <v>-31.8108</v>
      </c>
    </row>
    <row r="65" spans="1:2" x14ac:dyDescent="0.25">
      <c r="A65">
        <v>0.54696100000000003</v>
      </c>
      <c r="B65">
        <v>-31.9024</v>
      </c>
    </row>
    <row r="66" spans="1:2" x14ac:dyDescent="0.25">
      <c r="A66">
        <v>0.555786</v>
      </c>
      <c r="B66">
        <v>-31.947199999999999</v>
      </c>
    </row>
    <row r="67" spans="1:2" x14ac:dyDescent="0.25">
      <c r="A67">
        <v>0.56387799999999999</v>
      </c>
      <c r="B67">
        <v>-32.012799999999999</v>
      </c>
    </row>
    <row r="68" spans="1:2" x14ac:dyDescent="0.25">
      <c r="A68">
        <v>0.57173399999999996</v>
      </c>
      <c r="B68">
        <v>-32.031199999999998</v>
      </c>
    </row>
    <row r="69" spans="1:2" x14ac:dyDescent="0.25">
      <c r="A69">
        <v>0.57981099999999997</v>
      </c>
      <c r="B69">
        <v>-32.015999999999998</v>
      </c>
    </row>
    <row r="70" spans="1:2" x14ac:dyDescent="0.25">
      <c r="A70">
        <v>0.58818400000000004</v>
      </c>
      <c r="B70">
        <v>-31.99</v>
      </c>
    </row>
    <row r="71" spans="1:2" x14ac:dyDescent="0.25">
      <c r="A71">
        <v>0.59697199999999995</v>
      </c>
      <c r="B71">
        <v>-31.948799999999999</v>
      </c>
    </row>
    <row r="72" spans="1:2" x14ac:dyDescent="0.25">
      <c r="A72">
        <v>0.60484800000000005</v>
      </c>
      <c r="B72">
        <v>-31.914400000000001</v>
      </c>
    </row>
    <row r="73" spans="1:2" x14ac:dyDescent="0.25">
      <c r="A73">
        <v>0.61333800000000005</v>
      </c>
      <c r="B73">
        <v>-31.879200000000001</v>
      </c>
    </row>
    <row r="74" spans="1:2" x14ac:dyDescent="0.25">
      <c r="A74">
        <v>0.62146400000000002</v>
      </c>
      <c r="B74">
        <v>-31.831600000000002</v>
      </c>
    </row>
    <row r="75" spans="1:2" x14ac:dyDescent="0.25">
      <c r="A75">
        <v>0.62978299999999998</v>
      </c>
      <c r="B75">
        <v>-31.7896</v>
      </c>
    </row>
    <row r="76" spans="1:2" x14ac:dyDescent="0.25">
      <c r="A76">
        <v>0.63832500000000003</v>
      </c>
      <c r="B76">
        <v>-31.717600000000001</v>
      </c>
    </row>
    <row r="77" spans="1:2" x14ac:dyDescent="0.25">
      <c r="A77">
        <v>0.64690000000000003</v>
      </c>
      <c r="B77">
        <v>-31.724399999999999</v>
      </c>
    </row>
    <row r="78" spans="1:2" x14ac:dyDescent="0.25">
      <c r="A78">
        <v>0.65527100000000005</v>
      </c>
      <c r="B78">
        <v>-31.781600000000001</v>
      </c>
    </row>
    <row r="79" spans="1:2" x14ac:dyDescent="0.25">
      <c r="A79">
        <v>0.66381400000000002</v>
      </c>
      <c r="B79">
        <v>-31.773199999999999</v>
      </c>
    </row>
    <row r="80" spans="1:2" x14ac:dyDescent="0.25">
      <c r="A80">
        <v>0.67236799999999997</v>
      </c>
      <c r="B80">
        <v>-31.7012</v>
      </c>
    </row>
    <row r="81" spans="1:2" x14ac:dyDescent="0.25">
      <c r="A81">
        <v>0.68114399999999997</v>
      </c>
      <c r="B81">
        <v>-31.658799999999999</v>
      </c>
    </row>
    <row r="82" spans="1:2" x14ac:dyDescent="0.25">
      <c r="A82">
        <v>0.689778</v>
      </c>
      <c r="B82">
        <v>-31.720400000000001</v>
      </c>
    </row>
    <row r="83" spans="1:2" x14ac:dyDescent="0.25">
      <c r="A83">
        <v>0.69862199999999997</v>
      </c>
      <c r="B83">
        <v>-31.743600000000001</v>
      </c>
    </row>
    <row r="84" spans="1:2" x14ac:dyDescent="0.25">
      <c r="A84">
        <v>0.70758299999999996</v>
      </c>
      <c r="B84">
        <v>-31.808800000000002</v>
      </c>
    </row>
    <row r="85" spans="1:2" x14ac:dyDescent="0.25">
      <c r="A85">
        <v>0.71625399999999995</v>
      </c>
      <c r="B85">
        <v>-31.829599999999999</v>
      </c>
    </row>
    <row r="86" spans="1:2" x14ac:dyDescent="0.25">
      <c r="A86">
        <v>0.72472700000000001</v>
      </c>
      <c r="B86">
        <v>-31.889600000000002</v>
      </c>
    </row>
    <row r="87" spans="1:2" x14ac:dyDescent="0.25">
      <c r="A87">
        <v>0.73374399999999995</v>
      </c>
      <c r="B87">
        <v>-31.974399999999999</v>
      </c>
    </row>
    <row r="88" spans="1:2" x14ac:dyDescent="0.25">
      <c r="A88">
        <v>0.74297599999999997</v>
      </c>
      <c r="B88">
        <v>-31.9956</v>
      </c>
    </row>
    <row r="89" spans="1:2" x14ac:dyDescent="0.25">
      <c r="A89">
        <v>0.75182700000000002</v>
      </c>
      <c r="B89">
        <v>-31.9024</v>
      </c>
    </row>
    <row r="90" spans="1:2" x14ac:dyDescent="0.25">
      <c r="A90">
        <v>0.76057399999999997</v>
      </c>
      <c r="B90">
        <v>-31.714400000000001</v>
      </c>
    </row>
    <row r="91" spans="1:2" x14ac:dyDescent="0.25">
      <c r="A91">
        <v>0.76970799999999995</v>
      </c>
      <c r="B91">
        <v>-31.5472</v>
      </c>
    </row>
    <row r="92" spans="1:2" x14ac:dyDescent="0.25">
      <c r="A92">
        <v>0.77944999999999998</v>
      </c>
      <c r="B92">
        <v>-31.450800000000001</v>
      </c>
    </row>
    <row r="93" spans="1:2" x14ac:dyDescent="0.25">
      <c r="A93">
        <v>0.78936200000000001</v>
      </c>
      <c r="B93">
        <v>-31.385200000000001</v>
      </c>
    </row>
    <row r="94" spans="1:2" x14ac:dyDescent="0.25">
      <c r="A94">
        <v>0.79842800000000003</v>
      </c>
      <c r="B94">
        <v>-31.3748</v>
      </c>
    </row>
    <row r="95" spans="1:2" x14ac:dyDescent="0.25">
      <c r="A95">
        <v>0.80772200000000005</v>
      </c>
      <c r="B95">
        <v>-31.345600000000001</v>
      </c>
    </row>
    <row r="96" spans="1:2" x14ac:dyDescent="0.25">
      <c r="A96">
        <v>0.81694</v>
      </c>
      <c r="B96">
        <v>-31.313199999999998</v>
      </c>
    </row>
    <row r="97" spans="1:2" x14ac:dyDescent="0.25">
      <c r="A97">
        <v>0.82661499999999999</v>
      </c>
      <c r="B97">
        <v>-31.3156</v>
      </c>
    </row>
    <row r="98" spans="1:2" x14ac:dyDescent="0.25">
      <c r="A98">
        <v>0.83573799999999998</v>
      </c>
      <c r="B98">
        <v>-31.3444</v>
      </c>
    </row>
    <row r="99" spans="1:2" x14ac:dyDescent="0.25">
      <c r="A99">
        <v>0.84439500000000001</v>
      </c>
      <c r="B99">
        <v>-31.36</v>
      </c>
    </row>
    <row r="100" spans="1:2" x14ac:dyDescent="0.25">
      <c r="A100">
        <v>0.85279899999999997</v>
      </c>
      <c r="B100">
        <v>-31.365600000000001</v>
      </c>
    </row>
    <row r="101" spans="1:2" x14ac:dyDescent="0.25">
      <c r="A101">
        <v>0.86083799999999999</v>
      </c>
      <c r="B101">
        <v>-31.384399999999999</v>
      </c>
    </row>
    <row r="102" spans="1:2" x14ac:dyDescent="0.25">
      <c r="A102">
        <v>0.86921999999999999</v>
      </c>
      <c r="B102">
        <v>-31.378</v>
      </c>
    </row>
    <row r="103" spans="1:2" x14ac:dyDescent="0.25">
      <c r="A103">
        <v>0.87841100000000005</v>
      </c>
      <c r="B103">
        <v>-31.322399999999998</v>
      </c>
    </row>
    <row r="104" spans="1:2" x14ac:dyDescent="0.25">
      <c r="A104">
        <v>0.88646199999999997</v>
      </c>
      <c r="B104">
        <v>-31.249600000000001</v>
      </c>
    </row>
    <row r="105" spans="1:2" x14ac:dyDescent="0.25">
      <c r="A105">
        <v>0.89509700000000003</v>
      </c>
      <c r="B105">
        <v>-31.2776</v>
      </c>
    </row>
    <row r="106" spans="1:2" x14ac:dyDescent="0.25">
      <c r="A106">
        <v>0.90309099999999998</v>
      </c>
      <c r="B106">
        <v>-31.261600000000001</v>
      </c>
    </row>
    <row r="107" spans="1:2" x14ac:dyDescent="0.25">
      <c r="A107">
        <v>0.91222800000000004</v>
      </c>
      <c r="B107">
        <v>-31.208400000000001</v>
      </c>
    </row>
    <row r="108" spans="1:2" x14ac:dyDescent="0.25">
      <c r="A108">
        <v>0.92222199999999999</v>
      </c>
      <c r="B108">
        <v>-31.0276</v>
      </c>
    </row>
    <row r="109" spans="1:2" x14ac:dyDescent="0.25">
      <c r="A109">
        <v>0.93114799999999998</v>
      </c>
      <c r="B109">
        <v>-30.928799999999999</v>
      </c>
    </row>
    <row r="110" spans="1:2" x14ac:dyDescent="0.25">
      <c r="A110">
        <v>0.93918800000000002</v>
      </c>
      <c r="B110">
        <v>-30.827200000000001</v>
      </c>
    </row>
    <row r="111" spans="1:2" x14ac:dyDescent="0.25">
      <c r="A111">
        <v>0.94768399999999997</v>
      </c>
      <c r="B111">
        <v>-30.6236</v>
      </c>
    </row>
    <row r="112" spans="1:2" x14ac:dyDescent="0.25">
      <c r="A112">
        <v>0.95586700000000002</v>
      </c>
      <c r="B112">
        <v>-30.4956</v>
      </c>
    </row>
    <row r="113" spans="1:2" x14ac:dyDescent="0.25">
      <c r="A113">
        <v>0.96493899999999999</v>
      </c>
      <c r="B113">
        <v>-30.462800000000001</v>
      </c>
    </row>
    <row r="114" spans="1:2" x14ac:dyDescent="0.25">
      <c r="A114">
        <v>0.97390299999999996</v>
      </c>
      <c r="B114">
        <v>-30.5276</v>
      </c>
    </row>
    <row r="115" spans="1:2" x14ac:dyDescent="0.25">
      <c r="A115">
        <v>0.98162499999999997</v>
      </c>
      <c r="B115">
        <v>-30.634799999999998</v>
      </c>
    </row>
    <row r="116" spans="1:2" x14ac:dyDescent="0.25">
      <c r="A116">
        <v>0.99032799999999999</v>
      </c>
      <c r="B116">
        <v>-30.673200000000001</v>
      </c>
    </row>
    <row r="117" spans="1:2" x14ac:dyDescent="0.25">
      <c r="A117">
        <v>0.99854900000000002</v>
      </c>
      <c r="B117">
        <v>-30.6752</v>
      </c>
    </row>
    <row r="118" spans="1:2" x14ac:dyDescent="0.25">
      <c r="A118">
        <v>1.00806</v>
      </c>
      <c r="B118">
        <v>-30.7012</v>
      </c>
    </row>
    <row r="119" spans="1:2" x14ac:dyDescent="0.25">
      <c r="A119">
        <v>1.01675</v>
      </c>
      <c r="B119">
        <v>-30.743600000000001</v>
      </c>
    </row>
    <row r="120" spans="1:2" x14ac:dyDescent="0.25">
      <c r="A120">
        <v>1.02498</v>
      </c>
      <c r="B120">
        <v>-30.885999999999999</v>
      </c>
    </row>
    <row r="121" spans="1:2" x14ac:dyDescent="0.25">
      <c r="A121">
        <v>1.03373</v>
      </c>
      <c r="B121">
        <v>-30.986000000000001</v>
      </c>
    </row>
    <row r="122" spans="1:2" x14ac:dyDescent="0.25">
      <c r="A122">
        <v>1.0426500000000001</v>
      </c>
      <c r="B122">
        <v>-31.0792</v>
      </c>
    </row>
    <row r="123" spans="1:2" x14ac:dyDescent="0.25">
      <c r="A123">
        <v>1.0512600000000001</v>
      </c>
      <c r="B123">
        <v>-31.081600000000002</v>
      </c>
    </row>
    <row r="124" spans="1:2" x14ac:dyDescent="0.25">
      <c r="A124">
        <v>1.0592699999999999</v>
      </c>
      <c r="B124">
        <v>-31.087599999999998</v>
      </c>
    </row>
    <row r="125" spans="1:2" x14ac:dyDescent="0.25">
      <c r="A125">
        <v>1.0681799999999999</v>
      </c>
      <c r="B125">
        <v>-31.081199999999999</v>
      </c>
    </row>
    <row r="126" spans="1:2" x14ac:dyDescent="0.25">
      <c r="A126">
        <v>1.0771599999999999</v>
      </c>
      <c r="B126">
        <v>-31.1404</v>
      </c>
    </row>
    <row r="127" spans="1:2" x14ac:dyDescent="0.25">
      <c r="A127">
        <v>1.0864100000000001</v>
      </c>
      <c r="B127">
        <v>-31.1968</v>
      </c>
    </row>
    <row r="128" spans="1:2" x14ac:dyDescent="0.25">
      <c r="A128">
        <v>1.09554</v>
      </c>
      <c r="B128">
        <v>-31.225200000000001</v>
      </c>
    </row>
    <row r="129" spans="1:2" x14ac:dyDescent="0.25">
      <c r="A129">
        <v>1.1041300000000001</v>
      </c>
      <c r="B129">
        <v>-31.26</v>
      </c>
    </row>
    <row r="130" spans="1:2" x14ac:dyDescent="0.25">
      <c r="A130">
        <v>1.1130599999999999</v>
      </c>
      <c r="B130">
        <v>-31.322800000000001</v>
      </c>
    </row>
    <row r="131" spans="1:2" x14ac:dyDescent="0.25">
      <c r="A131">
        <v>1.1212500000000001</v>
      </c>
      <c r="B131">
        <v>-31.45</v>
      </c>
    </row>
    <row r="132" spans="1:2" x14ac:dyDescent="0.25">
      <c r="A132">
        <v>1.1305099999999999</v>
      </c>
      <c r="B132">
        <v>-31.565200000000001</v>
      </c>
    </row>
    <row r="133" spans="1:2" x14ac:dyDescent="0.25">
      <c r="A133">
        <v>1.1390400000000001</v>
      </c>
      <c r="B133">
        <v>-31.587199999999999</v>
      </c>
    </row>
    <row r="134" spans="1:2" x14ac:dyDescent="0.25">
      <c r="A134">
        <v>1.1473500000000001</v>
      </c>
      <c r="B134">
        <v>-31.616800000000001</v>
      </c>
    </row>
    <row r="135" spans="1:2" x14ac:dyDescent="0.25">
      <c r="A135">
        <v>1.1558600000000001</v>
      </c>
      <c r="B135">
        <v>-31.666</v>
      </c>
    </row>
    <row r="136" spans="1:2" x14ac:dyDescent="0.25">
      <c r="A136">
        <v>1.16476</v>
      </c>
      <c r="B136">
        <v>-31.834399999999999</v>
      </c>
    </row>
    <row r="137" spans="1:2" x14ac:dyDescent="0.25">
      <c r="A137">
        <v>1.1732800000000001</v>
      </c>
      <c r="B137">
        <v>-31.968399999999999</v>
      </c>
    </row>
    <row r="138" spans="1:2" x14ac:dyDescent="0.25">
      <c r="A138">
        <v>1.1804600000000001</v>
      </c>
      <c r="B138">
        <v>-32.059199999999997</v>
      </c>
    </row>
    <row r="139" spans="1:2" x14ac:dyDescent="0.25">
      <c r="A139">
        <v>1.1888700000000001</v>
      </c>
      <c r="B139">
        <v>-32.1312</v>
      </c>
    </row>
    <row r="140" spans="1:2" x14ac:dyDescent="0.25">
      <c r="A140">
        <v>1.19794</v>
      </c>
      <c r="B140">
        <v>-32.156799999999997</v>
      </c>
    </row>
    <row r="141" spans="1:2" x14ac:dyDescent="0.25">
      <c r="A141">
        <v>1.2062600000000001</v>
      </c>
      <c r="B141">
        <v>-32.187600000000003</v>
      </c>
    </row>
    <row r="142" spans="1:2" x14ac:dyDescent="0.25">
      <c r="A142">
        <v>1.21472</v>
      </c>
      <c r="B142">
        <v>-32.172800000000002</v>
      </c>
    </row>
    <row r="143" spans="1:2" x14ac:dyDescent="0.25">
      <c r="A143">
        <v>1.224</v>
      </c>
      <c r="B143">
        <v>-32.1616</v>
      </c>
    </row>
    <row r="144" spans="1:2" x14ac:dyDescent="0.25">
      <c r="A144">
        <v>1.2325900000000001</v>
      </c>
      <c r="B144">
        <v>-32.142000000000003</v>
      </c>
    </row>
    <row r="145" spans="1:2" x14ac:dyDescent="0.25">
      <c r="A145">
        <v>1.2415400000000001</v>
      </c>
      <c r="B145">
        <v>-32.058799999999998</v>
      </c>
    </row>
    <row r="146" spans="1:2" x14ac:dyDescent="0.25">
      <c r="A146">
        <v>1.2495400000000001</v>
      </c>
      <c r="B146">
        <v>-32</v>
      </c>
    </row>
    <row r="147" spans="1:2" x14ac:dyDescent="0.25">
      <c r="A147">
        <v>1.2580100000000001</v>
      </c>
      <c r="B147">
        <v>-31.918399999999998</v>
      </c>
    </row>
    <row r="148" spans="1:2" x14ac:dyDescent="0.25">
      <c r="A148">
        <v>1.26691</v>
      </c>
      <c r="B148">
        <v>-31.914000000000001</v>
      </c>
    </row>
    <row r="149" spans="1:2" x14ac:dyDescent="0.25">
      <c r="A149">
        <v>1.2760800000000001</v>
      </c>
      <c r="B149">
        <v>-31.882400000000001</v>
      </c>
    </row>
    <row r="150" spans="1:2" x14ac:dyDescent="0.25">
      <c r="A150">
        <v>1.2859</v>
      </c>
      <c r="B150">
        <v>-31.828800000000001</v>
      </c>
    </row>
    <row r="151" spans="1:2" x14ac:dyDescent="0.25">
      <c r="A151">
        <v>1.2859</v>
      </c>
      <c r="B151">
        <v>-31.766400000000001</v>
      </c>
    </row>
    <row r="152" spans="1:2" x14ac:dyDescent="0.25">
      <c r="A152">
        <v>1.2952399999999999</v>
      </c>
      <c r="B152">
        <v>-31.731200000000001</v>
      </c>
    </row>
    <row r="153" spans="1:2" x14ac:dyDescent="0.25">
      <c r="A153">
        <v>1.2952399999999999</v>
      </c>
      <c r="B153">
        <v>-31.769600000000001</v>
      </c>
    </row>
    <row r="154" spans="1:2" x14ac:dyDescent="0.25">
      <c r="A154">
        <v>1.3040400000000001</v>
      </c>
      <c r="B154">
        <v>-31.79</v>
      </c>
    </row>
    <row r="155" spans="1:2" x14ac:dyDescent="0.25">
      <c r="A155">
        <v>1.3040400000000001</v>
      </c>
      <c r="B155">
        <v>-31.796800000000001</v>
      </c>
    </row>
    <row r="156" spans="1:2" x14ac:dyDescent="0.25">
      <c r="A156">
        <v>1.31223</v>
      </c>
      <c r="B156">
        <v>-31.741599999999998</v>
      </c>
    </row>
    <row r="157" spans="1:2" x14ac:dyDescent="0.25">
      <c r="A157">
        <v>1.31223</v>
      </c>
      <c r="B157">
        <v>-31.756799999999998</v>
      </c>
    </row>
    <row r="158" spans="1:2" x14ac:dyDescent="0.25">
      <c r="A158">
        <v>1.3207500000000001</v>
      </c>
      <c r="B158">
        <v>-31.814800000000002</v>
      </c>
    </row>
    <row r="159" spans="1:2" x14ac:dyDescent="0.25">
      <c r="A159">
        <v>1.3294600000000001</v>
      </c>
      <c r="B159">
        <v>-31.875599999999999</v>
      </c>
    </row>
    <row r="160" spans="1:2" x14ac:dyDescent="0.25">
      <c r="A160">
        <v>1.33792</v>
      </c>
      <c r="B160">
        <v>-31.8216</v>
      </c>
    </row>
    <row r="161" spans="1:2" x14ac:dyDescent="0.25">
      <c r="A161">
        <v>1.34697</v>
      </c>
      <c r="B161">
        <v>-31.678000000000001</v>
      </c>
    </row>
    <row r="162" spans="1:2" x14ac:dyDescent="0.25">
      <c r="A162">
        <v>1.3561000000000001</v>
      </c>
      <c r="B162">
        <v>-31.606400000000001</v>
      </c>
    </row>
    <row r="163" spans="1:2" x14ac:dyDescent="0.25">
      <c r="A163">
        <v>1.3561000000000001</v>
      </c>
      <c r="B163">
        <v>-31.54</v>
      </c>
    </row>
    <row r="164" spans="1:2" x14ac:dyDescent="0.25">
      <c r="A164">
        <v>1.3651500000000001</v>
      </c>
      <c r="B164">
        <v>-31.413599999999999</v>
      </c>
    </row>
    <row r="165" spans="1:2" x14ac:dyDescent="0.25">
      <c r="A165">
        <v>1.3754999999999999</v>
      </c>
      <c r="B165">
        <v>-31.337199999999999</v>
      </c>
    </row>
    <row r="166" spans="1:2" x14ac:dyDescent="0.25">
      <c r="A166">
        <v>1.4551700000000001</v>
      </c>
      <c r="B166">
        <v>-31.206399999999999</v>
      </c>
    </row>
    <row r="167" spans="1:2" x14ac:dyDescent="0.25">
      <c r="A167">
        <v>1.4652400000000001</v>
      </c>
      <c r="B167">
        <v>-31.122399999999999</v>
      </c>
    </row>
    <row r="168" spans="1:2" x14ac:dyDescent="0.25">
      <c r="A168">
        <v>1.4747699999999999</v>
      </c>
      <c r="B168">
        <v>-31.0504</v>
      </c>
    </row>
    <row r="169" spans="1:2" x14ac:dyDescent="0.25">
      <c r="A169">
        <v>1.48454</v>
      </c>
      <c r="B169">
        <v>-30.972000000000001</v>
      </c>
    </row>
    <row r="170" spans="1:2" x14ac:dyDescent="0.25">
      <c r="A170">
        <v>1.4955000000000001</v>
      </c>
      <c r="B170">
        <v>-30.861599999999999</v>
      </c>
    </row>
    <row r="171" spans="1:2" x14ac:dyDescent="0.25">
      <c r="A171">
        <v>1.5052399999999999</v>
      </c>
      <c r="B171">
        <v>-30.613199999999999</v>
      </c>
    </row>
    <row r="172" spans="1:2" x14ac:dyDescent="0.25">
      <c r="A172">
        <v>1.5148600000000001</v>
      </c>
      <c r="B172">
        <v>-30.405999999999999</v>
      </c>
    </row>
    <row r="173" spans="1:2" x14ac:dyDescent="0.25">
      <c r="A173">
        <v>1.5615000000000001</v>
      </c>
      <c r="B173">
        <v>-30.8536</v>
      </c>
    </row>
    <row r="174" spans="1:2" x14ac:dyDescent="0.25">
      <c r="A174">
        <v>1.57094</v>
      </c>
      <c r="B174">
        <v>-30.868400000000001</v>
      </c>
    </row>
    <row r="175" spans="1:2" x14ac:dyDescent="0.25">
      <c r="A175">
        <v>1.5811999999999999</v>
      </c>
      <c r="B175">
        <v>-30.852799999999998</v>
      </c>
    </row>
    <row r="176" spans="1:2" x14ac:dyDescent="0.25">
      <c r="A176">
        <v>1.5861000000000001</v>
      </c>
      <c r="B176">
        <v>-30.8248</v>
      </c>
    </row>
    <row r="177" spans="1:2" x14ac:dyDescent="0.25">
      <c r="A177">
        <v>1.5861000000000001</v>
      </c>
      <c r="B177">
        <v>-30.802800000000001</v>
      </c>
    </row>
    <row r="178" spans="1:2" x14ac:dyDescent="0.25">
      <c r="A178">
        <v>1.61008</v>
      </c>
      <c r="B178">
        <v>-30.691199999999998</v>
      </c>
    </row>
    <row r="179" spans="1:2" x14ac:dyDescent="0.25">
      <c r="A179">
        <v>1.6154299999999999</v>
      </c>
      <c r="B179">
        <v>-30.6036</v>
      </c>
    </row>
    <row r="180" spans="1:2" x14ac:dyDescent="0.25">
      <c r="A180">
        <v>1.62076</v>
      </c>
      <c r="B180">
        <v>-30.474399999999999</v>
      </c>
    </row>
    <row r="181" spans="1:2" x14ac:dyDescent="0.25">
      <c r="A181">
        <v>1.63927</v>
      </c>
      <c r="B181">
        <v>-30.514399999999998</v>
      </c>
    </row>
    <row r="182" spans="1:2" x14ac:dyDescent="0.25">
      <c r="A182">
        <v>1.64924</v>
      </c>
      <c r="B182">
        <v>-30.547999999999998</v>
      </c>
    </row>
    <row r="183" spans="1:2" x14ac:dyDescent="0.25">
      <c r="A183">
        <v>1.65927</v>
      </c>
      <c r="B183">
        <v>-30.603200000000001</v>
      </c>
    </row>
    <row r="184" spans="1:2" x14ac:dyDescent="0.25">
      <c r="A184">
        <v>1.66852</v>
      </c>
      <c r="B184">
        <v>-30.674399999999999</v>
      </c>
    </row>
    <row r="185" spans="1:2" x14ac:dyDescent="0.25">
      <c r="A185">
        <v>1.6786799999999999</v>
      </c>
      <c r="B185">
        <v>-30.783999999999999</v>
      </c>
    </row>
    <row r="186" spans="1:2" x14ac:dyDescent="0.25">
      <c r="A186">
        <v>1.6888099999999999</v>
      </c>
      <c r="B186">
        <v>-30.929200000000002</v>
      </c>
    </row>
    <row r="187" spans="1:2" x14ac:dyDescent="0.25">
      <c r="A187">
        <v>1.6888099999999999</v>
      </c>
      <c r="B187">
        <v>-31.053999999999998</v>
      </c>
    </row>
    <row r="188" spans="1:2" x14ac:dyDescent="0.25">
      <c r="A188">
        <v>1.6994800000000001</v>
      </c>
      <c r="B188">
        <v>-31.061599999999999</v>
      </c>
    </row>
    <row r="189" spans="1:2" x14ac:dyDescent="0.25">
      <c r="A189">
        <v>1.7094100000000001</v>
      </c>
      <c r="B189">
        <v>-31.037199999999999</v>
      </c>
    </row>
    <row r="190" spans="1:2" x14ac:dyDescent="0.25">
      <c r="A190">
        <v>1.7189300000000001</v>
      </c>
      <c r="B190">
        <v>-31.1236</v>
      </c>
    </row>
    <row r="191" spans="1:2" x14ac:dyDescent="0.25">
      <c r="A191">
        <v>1.7289399999999999</v>
      </c>
      <c r="B191">
        <v>-31.038</v>
      </c>
    </row>
    <row r="192" spans="1:2" x14ac:dyDescent="0.25">
      <c r="A192">
        <v>1.7392799999999999</v>
      </c>
      <c r="B192">
        <v>-31.095199999999998</v>
      </c>
    </row>
    <row r="193" spans="1:2" x14ac:dyDescent="0.25">
      <c r="A193">
        <v>1.74962</v>
      </c>
      <c r="B193">
        <v>-31.06</v>
      </c>
    </row>
    <row r="194" spans="1:2" x14ac:dyDescent="0.25">
      <c r="A194">
        <v>1.75946</v>
      </c>
      <c r="B194">
        <v>-31.062000000000001</v>
      </c>
    </row>
    <row r="195" spans="1:2" x14ac:dyDescent="0.25">
      <c r="A195">
        <v>1.7692000000000001</v>
      </c>
      <c r="B195">
        <v>-31.035599999999999</v>
      </c>
    </row>
    <row r="196" spans="1:2" x14ac:dyDescent="0.25">
      <c r="A196">
        <v>1.7802899999999999</v>
      </c>
      <c r="B196">
        <v>-30.9572</v>
      </c>
    </row>
    <row r="197" spans="1:2" x14ac:dyDescent="0.25">
      <c r="A197">
        <v>1.7897099999999999</v>
      </c>
      <c r="B197">
        <v>-30.9284</v>
      </c>
    </row>
    <row r="198" spans="1:2" x14ac:dyDescent="0.25">
      <c r="A198">
        <v>1.8003499999999999</v>
      </c>
      <c r="B198">
        <v>-30.984400000000001</v>
      </c>
    </row>
    <row r="199" spans="1:2" x14ac:dyDescent="0.25">
      <c r="A199">
        <v>1.81142</v>
      </c>
      <c r="B199">
        <v>-31.049199999999999</v>
      </c>
    </row>
    <row r="200" spans="1:2" x14ac:dyDescent="0.25">
      <c r="A200">
        <v>1.82315</v>
      </c>
      <c r="B200">
        <v>-31.0444</v>
      </c>
    </row>
    <row r="201" spans="1:2" x14ac:dyDescent="0.25">
      <c r="A201">
        <v>1.8332999999999999</v>
      </c>
      <c r="B201">
        <v>-31.045200000000001</v>
      </c>
    </row>
    <row r="202" spans="1:2" x14ac:dyDescent="0.25">
      <c r="A202">
        <v>1.84287</v>
      </c>
      <c r="B202">
        <v>-31.138400000000001</v>
      </c>
    </row>
    <row r="203" spans="1:2" x14ac:dyDescent="0.25">
      <c r="A203">
        <v>1.8625100000000001</v>
      </c>
      <c r="B203">
        <v>-31.224399999999999</v>
      </c>
    </row>
    <row r="204" spans="1:2" x14ac:dyDescent="0.25">
      <c r="A204">
        <v>1.87147</v>
      </c>
      <c r="B204">
        <v>-31.2044</v>
      </c>
    </row>
    <row r="205" spans="1:2" x14ac:dyDescent="0.25">
      <c r="A205">
        <v>1.88188</v>
      </c>
      <c r="B205">
        <v>-31.1904</v>
      </c>
    </row>
    <row r="206" spans="1:2" x14ac:dyDescent="0.25">
      <c r="A206">
        <v>1.8921399999999999</v>
      </c>
      <c r="B206">
        <v>-31.104800000000001</v>
      </c>
    </row>
    <row r="207" spans="1:2" x14ac:dyDescent="0.25">
      <c r="A207">
        <v>1.90198</v>
      </c>
      <c r="B207">
        <v>-31.0352</v>
      </c>
    </row>
    <row r="208" spans="1:2" x14ac:dyDescent="0.25">
      <c r="A208">
        <v>1.91245</v>
      </c>
      <c r="B208">
        <v>-30.932400000000001</v>
      </c>
    </row>
    <row r="209" spans="1:2" x14ac:dyDescent="0.25">
      <c r="A209">
        <v>1.9220299999999999</v>
      </c>
      <c r="B209">
        <v>-30.8292</v>
      </c>
    </row>
    <row r="210" spans="1:2" x14ac:dyDescent="0.25">
      <c r="A210">
        <v>1.9310700000000001</v>
      </c>
      <c r="B210">
        <v>-30.590800000000002</v>
      </c>
    </row>
    <row r="211" spans="1:2" x14ac:dyDescent="0.25">
      <c r="A211">
        <v>1.9402600000000001</v>
      </c>
      <c r="B211">
        <v>-30.462399999999999</v>
      </c>
    </row>
    <row r="212" spans="1:2" x14ac:dyDescent="0.25">
      <c r="A212">
        <v>1.94608</v>
      </c>
      <c r="B212">
        <v>-30.312000000000001</v>
      </c>
    </row>
    <row r="213" spans="1:2" x14ac:dyDescent="0.25">
      <c r="A213">
        <v>1.9585600000000001</v>
      </c>
      <c r="B213">
        <v>-30.308</v>
      </c>
    </row>
    <row r="214" spans="1:2" x14ac:dyDescent="0.25">
      <c r="A214">
        <v>1.9684900000000001</v>
      </c>
      <c r="B214">
        <v>-30.2532</v>
      </c>
    </row>
    <row r="215" spans="1:2" x14ac:dyDescent="0.25">
      <c r="A215">
        <v>1.9779899999999999</v>
      </c>
      <c r="B215">
        <v>-30.244800000000001</v>
      </c>
    </row>
    <row r="216" spans="1:2" x14ac:dyDescent="0.25">
      <c r="A216">
        <v>1.98776</v>
      </c>
      <c r="B216">
        <v>-30.23</v>
      </c>
    </row>
    <row r="217" spans="1:2" x14ac:dyDescent="0.25">
      <c r="A217">
        <v>1.9974099999999999</v>
      </c>
      <c r="B217">
        <v>-30.21</v>
      </c>
    </row>
    <row r="218" spans="1:2" x14ac:dyDescent="0.25">
      <c r="A218">
        <v>2.0068700000000002</v>
      </c>
      <c r="B218">
        <v>-30.1052</v>
      </c>
    </row>
    <row r="219" spans="1:2" x14ac:dyDescent="0.25">
      <c r="A219">
        <v>2.0165299999999999</v>
      </c>
      <c r="B219">
        <v>-29.9572</v>
      </c>
    </row>
    <row r="220" spans="1:2" x14ac:dyDescent="0.25">
      <c r="A220">
        <v>2.0192299999999999</v>
      </c>
      <c r="B220">
        <v>-29.862400000000001</v>
      </c>
    </row>
    <row r="221" spans="1:2" x14ac:dyDescent="0.25">
      <c r="A221">
        <v>2.03356</v>
      </c>
      <c r="B221">
        <v>-29.8748</v>
      </c>
    </row>
    <row r="222" spans="1:2" x14ac:dyDescent="0.25">
      <c r="A222">
        <v>2.0461399999999998</v>
      </c>
      <c r="B222">
        <v>-29.837199999999999</v>
      </c>
    </row>
    <row r="223" spans="1:2" x14ac:dyDescent="0.25">
      <c r="A223">
        <v>2.0461399999999998</v>
      </c>
      <c r="B223">
        <v>-29.799600000000002</v>
      </c>
    </row>
    <row r="224" spans="1:2" x14ac:dyDescent="0.25">
      <c r="A224">
        <v>2.0571000000000002</v>
      </c>
      <c r="B224">
        <v>-29.6404</v>
      </c>
    </row>
    <row r="225" spans="1:2" x14ac:dyDescent="0.25">
      <c r="A225">
        <v>2.0682399999999999</v>
      </c>
      <c r="B225">
        <v>-29.570799999999998</v>
      </c>
    </row>
    <row r="226" spans="1:2" x14ac:dyDescent="0.25">
      <c r="A226">
        <v>2.0789399999999998</v>
      </c>
      <c r="B226">
        <v>-29.641200000000001</v>
      </c>
    </row>
    <row r="227" spans="1:2" x14ac:dyDescent="0.25">
      <c r="A227">
        <v>2.08846</v>
      </c>
      <c r="B227">
        <v>-29.683199999999999</v>
      </c>
    </row>
    <row r="228" spans="1:2" x14ac:dyDescent="0.25">
      <c r="A228">
        <v>2.0992999999999999</v>
      </c>
      <c r="B228">
        <v>-29.749199999999998</v>
      </c>
    </row>
    <row r="229" spans="1:2" x14ac:dyDescent="0.25">
      <c r="A229">
        <v>2.1083599999999998</v>
      </c>
      <c r="B229">
        <v>-29.779199999999999</v>
      </c>
    </row>
    <row r="230" spans="1:2" x14ac:dyDescent="0.25">
      <c r="A230">
        <v>2.1161599999999998</v>
      </c>
      <c r="B230">
        <v>-29.8368</v>
      </c>
    </row>
    <row r="231" spans="1:2" x14ac:dyDescent="0.25">
      <c r="A231">
        <v>2.1277599999999999</v>
      </c>
      <c r="B231">
        <v>-29.8812</v>
      </c>
    </row>
    <row r="232" spans="1:2" x14ac:dyDescent="0.25">
      <c r="A232">
        <v>2.1390899999999999</v>
      </c>
      <c r="B232">
        <v>-30.015999999999998</v>
      </c>
    </row>
    <row r="233" spans="1:2" x14ac:dyDescent="0.25">
      <c r="A233">
        <v>2.1491899999999999</v>
      </c>
      <c r="B233">
        <v>-30.106400000000001</v>
      </c>
    </row>
    <row r="234" spans="1:2" x14ac:dyDescent="0.25">
      <c r="A234">
        <v>2.1594000000000002</v>
      </c>
      <c r="B234">
        <v>-30.116</v>
      </c>
    </row>
    <row r="235" spans="1:2" x14ac:dyDescent="0.25">
      <c r="A235">
        <v>2.17028</v>
      </c>
      <c r="B235">
        <v>-30.024000000000001</v>
      </c>
    </row>
    <row r="236" spans="1:2" x14ac:dyDescent="0.25">
      <c r="A236">
        <v>2.18181</v>
      </c>
      <c r="B236">
        <v>-29.984000000000002</v>
      </c>
    </row>
    <row r="237" spans="1:2" x14ac:dyDescent="0.25">
      <c r="A237">
        <v>2.19224</v>
      </c>
      <c r="B237">
        <v>-29.99</v>
      </c>
    </row>
    <row r="238" spans="1:2" x14ac:dyDescent="0.25">
      <c r="A238">
        <v>2.2023100000000002</v>
      </c>
      <c r="B238">
        <v>-30.032399999999999</v>
      </c>
    </row>
    <row r="239" spans="1:2" x14ac:dyDescent="0.25">
      <c r="A239">
        <v>2.2124199999999998</v>
      </c>
      <c r="B239">
        <v>-30.2</v>
      </c>
    </row>
    <row r="240" spans="1:2" x14ac:dyDescent="0.25">
      <c r="A240">
        <v>2.2227800000000002</v>
      </c>
      <c r="B240">
        <v>-30.390799999999999</v>
      </c>
    </row>
    <row r="241" spans="1:2" x14ac:dyDescent="0.25">
      <c r="A241">
        <v>2.2331400000000001</v>
      </c>
      <c r="B241">
        <v>-30.5716</v>
      </c>
    </row>
    <row r="242" spans="1:2" x14ac:dyDescent="0.25">
      <c r="A242">
        <v>2.2429000000000001</v>
      </c>
      <c r="B242">
        <v>-30.584</v>
      </c>
    </row>
    <row r="243" spans="1:2" x14ac:dyDescent="0.25">
      <c r="A243">
        <v>2.2529499999999998</v>
      </c>
      <c r="B243">
        <v>-30.555599999999998</v>
      </c>
    </row>
    <row r="244" spans="1:2" x14ac:dyDescent="0.25">
      <c r="A244">
        <v>2.26302</v>
      </c>
      <c r="B244">
        <v>-30.6676</v>
      </c>
    </row>
    <row r="245" spans="1:2" x14ac:dyDescent="0.25">
      <c r="A245">
        <v>2.2729699999999999</v>
      </c>
      <c r="B245">
        <v>-30.768799999999999</v>
      </c>
    </row>
    <row r="246" spans="1:2" x14ac:dyDescent="0.25">
      <c r="A246">
        <v>2.2929300000000001</v>
      </c>
      <c r="B246">
        <v>-30.681999999999999</v>
      </c>
    </row>
    <row r="247" spans="1:2" x14ac:dyDescent="0.25">
      <c r="A247">
        <v>2.2929300000000001</v>
      </c>
      <c r="B247">
        <v>-30.608000000000001</v>
      </c>
    </row>
    <row r="248" spans="1:2" x14ac:dyDescent="0.25">
      <c r="A248">
        <v>2.3030300000000001</v>
      </c>
      <c r="B248">
        <v>-30.474799999999998</v>
      </c>
    </row>
    <row r="249" spans="1:2" x14ac:dyDescent="0.25">
      <c r="A249">
        <v>2.3137799999999999</v>
      </c>
      <c r="B249">
        <v>-30.301200000000001</v>
      </c>
    </row>
    <row r="250" spans="1:2" x14ac:dyDescent="0.25">
      <c r="A250">
        <v>2.32376</v>
      </c>
      <c r="B250">
        <v>-30.1432</v>
      </c>
    </row>
    <row r="251" spans="1:2" x14ac:dyDescent="0.25">
      <c r="A251">
        <v>2.3339400000000001</v>
      </c>
      <c r="B251">
        <v>-30.096399999999999</v>
      </c>
    </row>
    <row r="252" spans="1:2" x14ac:dyDescent="0.25">
      <c r="A252">
        <v>2.3544999999999998</v>
      </c>
      <c r="B252">
        <v>-30.123200000000001</v>
      </c>
    </row>
    <row r="253" spans="1:2" x14ac:dyDescent="0.25">
      <c r="A253">
        <v>2.3544999999999998</v>
      </c>
      <c r="B253">
        <v>-30.099599999999999</v>
      </c>
    </row>
    <row r="254" spans="1:2" x14ac:dyDescent="0.25">
      <c r="A254">
        <v>2.36483</v>
      </c>
      <c r="B254">
        <v>-30.1556</v>
      </c>
    </row>
    <row r="255" spans="1:2" x14ac:dyDescent="0.25">
      <c r="A255">
        <v>2.3725200000000002</v>
      </c>
      <c r="B255">
        <v>-30.173200000000001</v>
      </c>
    </row>
    <row r="256" spans="1:2" x14ac:dyDescent="0.25">
      <c r="A256">
        <v>2.3725200000000002</v>
      </c>
      <c r="B256">
        <v>-30.273199999999999</v>
      </c>
    </row>
    <row r="257" spans="1:2" x14ac:dyDescent="0.25">
      <c r="A257">
        <v>2.3942399999999999</v>
      </c>
      <c r="B257">
        <v>-30.476400000000002</v>
      </c>
    </row>
    <row r="258" spans="1:2" x14ac:dyDescent="0.25">
      <c r="A258">
        <v>2.4055800000000001</v>
      </c>
      <c r="B258">
        <v>-30.529599999999999</v>
      </c>
    </row>
    <row r="259" spans="1:2" x14ac:dyDescent="0.25">
      <c r="A259">
        <v>2.4134600000000002</v>
      </c>
      <c r="B259">
        <v>-30.468</v>
      </c>
    </row>
    <row r="260" spans="1:2" x14ac:dyDescent="0.25">
      <c r="A260">
        <v>2.4265300000000001</v>
      </c>
      <c r="B260">
        <v>-30.370799999999999</v>
      </c>
    </row>
    <row r="261" spans="1:2" x14ac:dyDescent="0.25">
      <c r="A261">
        <v>2.4340099999999998</v>
      </c>
      <c r="B261">
        <v>-30.316800000000001</v>
      </c>
    </row>
    <row r="262" spans="1:2" x14ac:dyDescent="0.25">
      <c r="A262">
        <v>2.4418000000000002</v>
      </c>
      <c r="B262">
        <v>-30.295999999999999</v>
      </c>
    </row>
    <row r="263" spans="1:2" x14ac:dyDescent="0.25">
      <c r="A263">
        <v>2.4572400000000001</v>
      </c>
      <c r="B263">
        <v>-30.325199999999999</v>
      </c>
    </row>
    <row r="264" spans="1:2" x14ac:dyDescent="0.25">
      <c r="A264">
        <v>2.4676200000000001</v>
      </c>
      <c r="B264">
        <v>-30.397200000000002</v>
      </c>
    </row>
    <row r="265" spans="1:2" x14ac:dyDescent="0.25">
      <c r="A265">
        <v>2.4781</v>
      </c>
      <c r="B265">
        <v>-30.390799999999999</v>
      </c>
    </row>
    <row r="266" spans="1:2" x14ac:dyDescent="0.25">
      <c r="A266">
        <v>2.4781</v>
      </c>
      <c r="B266">
        <v>-30.3904</v>
      </c>
    </row>
    <row r="267" spans="1:2" x14ac:dyDescent="0.25">
      <c r="A267">
        <v>2.4998800000000001</v>
      </c>
      <c r="B267">
        <v>-30.354800000000001</v>
      </c>
    </row>
    <row r="268" spans="1:2" x14ac:dyDescent="0.25">
      <c r="A268">
        <v>2.5106600000000001</v>
      </c>
      <c r="B268">
        <v>-30.328800000000001</v>
      </c>
    </row>
    <row r="269" spans="1:2" x14ac:dyDescent="0.25">
      <c r="A269">
        <v>2.5210900000000001</v>
      </c>
      <c r="B269">
        <v>-30.356000000000002</v>
      </c>
    </row>
    <row r="270" spans="1:2" x14ac:dyDescent="0.25">
      <c r="A270">
        <v>2.5301100000000001</v>
      </c>
      <c r="B270">
        <v>-30.533999999999999</v>
      </c>
    </row>
    <row r="271" spans="1:2" x14ac:dyDescent="0.25">
      <c r="A271">
        <v>2.5414400000000001</v>
      </c>
      <c r="B271">
        <v>-30.707999999999998</v>
      </c>
    </row>
    <row r="272" spans="1:2" x14ac:dyDescent="0.25">
      <c r="A272">
        <v>2.55375</v>
      </c>
      <c r="B272">
        <v>-30.763200000000001</v>
      </c>
    </row>
    <row r="273" spans="1:2" x14ac:dyDescent="0.25">
      <c r="A273">
        <v>2.5641699999999998</v>
      </c>
      <c r="B273">
        <v>-30.827200000000001</v>
      </c>
    </row>
    <row r="274" spans="1:2" x14ac:dyDescent="0.25">
      <c r="A274">
        <v>2.57483</v>
      </c>
      <c r="B274">
        <v>-30.893999999999998</v>
      </c>
    </row>
    <row r="275" spans="1:2" x14ac:dyDescent="0.25">
      <c r="A275">
        <v>2.5863800000000001</v>
      </c>
      <c r="B275">
        <v>-30.880800000000001</v>
      </c>
    </row>
    <row r="276" spans="1:2" x14ac:dyDescent="0.25">
      <c r="A276">
        <v>2.5974499999999998</v>
      </c>
      <c r="B276">
        <v>-30.852399999999999</v>
      </c>
    </row>
    <row r="277" spans="1:2" x14ac:dyDescent="0.25">
      <c r="A277">
        <v>2.6085500000000001</v>
      </c>
      <c r="B277">
        <v>-30.822800000000001</v>
      </c>
    </row>
    <row r="278" spans="1:2" x14ac:dyDescent="0.25">
      <c r="A278">
        <v>2.6194600000000001</v>
      </c>
      <c r="B278">
        <v>-30.737200000000001</v>
      </c>
    </row>
    <row r="279" spans="1:2" x14ac:dyDescent="0.25">
      <c r="A279">
        <v>2.6305499999999999</v>
      </c>
      <c r="B279">
        <v>-30.735600000000002</v>
      </c>
    </row>
    <row r="280" spans="1:2" x14ac:dyDescent="0.25">
      <c r="A280">
        <v>2.64107</v>
      </c>
      <c r="B280">
        <v>-30.796800000000001</v>
      </c>
    </row>
    <row r="281" spans="1:2" x14ac:dyDescent="0.25">
      <c r="A281">
        <v>2.6516199999999999</v>
      </c>
      <c r="B281">
        <v>-30.788799999999998</v>
      </c>
    </row>
    <row r="282" spans="1:2" x14ac:dyDescent="0.25">
      <c r="A282">
        <v>2.6619100000000002</v>
      </c>
      <c r="B282">
        <v>-30.716000000000001</v>
      </c>
    </row>
    <row r="283" spans="1:2" x14ac:dyDescent="0.25">
      <c r="A283">
        <v>2.6724299999999999</v>
      </c>
      <c r="B283">
        <v>-30.520399999999999</v>
      </c>
    </row>
    <row r="284" spans="1:2" x14ac:dyDescent="0.25">
      <c r="A284">
        <v>2.6827999999999999</v>
      </c>
      <c r="B284">
        <v>-30.473600000000001</v>
      </c>
    </row>
    <row r="285" spans="1:2" x14ac:dyDescent="0.25">
      <c r="A285">
        <v>2.6937799999999998</v>
      </c>
      <c r="B285">
        <v>-30.583200000000001</v>
      </c>
    </row>
    <row r="286" spans="1:2" x14ac:dyDescent="0.25">
      <c r="A286">
        <v>2.70438</v>
      </c>
      <c r="B286">
        <v>-30.6768</v>
      </c>
    </row>
    <row r="287" spans="1:2" x14ac:dyDescent="0.25">
      <c r="A287">
        <v>2.7156199999999999</v>
      </c>
      <c r="B287">
        <v>-30.815200000000001</v>
      </c>
    </row>
    <row r="288" spans="1:2" x14ac:dyDescent="0.25">
      <c r="A288">
        <v>2.7261500000000001</v>
      </c>
      <c r="B288">
        <v>-30.9</v>
      </c>
    </row>
    <row r="289" spans="1:2" x14ac:dyDescent="0.25">
      <c r="A289">
        <v>2.7377600000000002</v>
      </c>
      <c r="B289">
        <v>-30.9512</v>
      </c>
    </row>
    <row r="290" spans="1:2" x14ac:dyDescent="0.25">
      <c r="A290">
        <v>2.7479200000000001</v>
      </c>
      <c r="B290">
        <v>-30.966799999999999</v>
      </c>
    </row>
    <row r="291" spans="1:2" x14ac:dyDescent="0.25">
      <c r="A291">
        <v>2.7587000000000002</v>
      </c>
      <c r="B291">
        <v>-30.942799999999998</v>
      </c>
    </row>
    <row r="292" spans="1:2" x14ac:dyDescent="0.25">
      <c r="A292">
        <v>2.7717900000000002</v>
      </c>
      <c r="B292">
        <v>-30.950399999999998</v>
      </c>
    </row>
    <row r="293" spans="1:2" x14ac:dyDescent="0.25">
      <c r="A293">
        <v>2.7838699999999998</v>
      </c>
      <c r="B293">
        <v>-30.869199999999999</v>
      </c>
    </row>
    <row r="294" spans="1:2" x14ac:dyDescent="0.25">
      <c r="A294">
        <v>2.7947000000000002</v>
      </c>
      <c r="B294">
        <v>-30.761600000000001</v>
      </c>
    </row>
    <row r="295" spans="1:2" x14ac:dyDescent="0.25">
      <c r="A295">
        <v>2.8052100000000002</v>
      </c>
      <c r="B295">
        <v>-30.6812</v>
      </c>
    </row>
    <row r="296" spans="1:2" x14ac:dyDescent="0.25">
      <c r="A296">
        <v>2.81616</v>
      </c>
      <c r="B296">
        <v>-30.632400000000001</v>
      </c>
    </row>
    <row r="297" spans="1:2" x14ac:dyDescent="0.25">
      <c r="A297">
        <v>2.8268900000000001</v>
      </c>
      <c r="B297">
        <v>-30.564800000000002</v>
      </c>
    </row>
    <row r="298" spans="1:2" x14ac:dyDescent="0.25">
      <c r="A298">
        <v>2.8370899999999999</v>
      </c>
      <c r="B298">
        <v>-30.55</v>
      </c>
    </row>
    <row r="299" spans="1:2" x14ac:dyDescent="0.25">
      <c r="A299">
        <v>2.8474200000000001</v>
      </c>
      <c r="B299">
        <v>-30.5444</v>
      </c>
    </row>
    <row r="300" spans="1:2" x14ac:dyDescent="0.25">
      <c r="A300">
        <v>2.8562799999999999</v>
      </c>
      <c r="B300">
        <v>-30.4556</v>
      </c>
    </row>
    <row r="301" spans="1:2" x14ac:dyDescent="0.25">
      <c r="A301">
        <v>2.86795</v>
      </c>
      <c r="B301">
        <v>-30.433599999999998</v>
      </c>
    </row>
    <row r="302" spans="1:2" x14ac:dyDescent="0.25">
      <c r="A302">
        <v>2.87913</v>
      </c>
      <c r="B302">
        <v>-30.476800000000001</v>
      </c>
    </row>
    <row r="303" spans="1:2" x14ac:dyDescent="0.25">
      <c r="A303">
        <v>2.8897599999999999</v>
      </c>
      <c r="B303">
        <v>-30.557600000000001</v>
      </c>
    </row>
    <row r="304" spans="1:2" x14ac:dyDescent="0.25">
      <c r="A304">
        <v>2.9009200000000002</v>
      </c>
      <c r="B304">
        <v>-30.597999999999999</v>
      </c>
    </row>
    <row r="305" spans="1:2" x14ac:dyDescent="0.25">
      <c r="A305">
        <v>2.9116499999999998</v>
      </c>
      <c r="B305">
        <v>-30.519600000000001</v>
      </c>
    </row>
    <row r="306" spans="1:2" x14ac:dyDescent="0.25">
      <c r="A306">
        <v>2.9223499999999998</v>
      </c>
      <c r="B306">
        <v>-30.519600000000001</v>
      </c>
    </row>
    <row r="307" spans="1:2" x14ac:dyDescent="0.25">
      <c r="A307">
        <v>2.9334899999999999</v>
      </c>
      <c r="B307">
        <v>-30.5792</v>
      </c>
    </row>
    <row r="308" spans="1:2" x14ac:dyDescent="0.25">
      <c r="A308">
        <v>2.9441799999999998</v>
      </c>
      <c r="B308">
        <v>-30.6144</v>
      </c>
    </row>
    <row r="309" spans="1:2" x14ac:dyDescent="0.25">
      <c r="A309">
        <v>2.9552299999999998</v>
      </c>
      <c r="B309">
        <v>-30.613600000000002</v>
      </c>
    </row>
    <row r="310" spans="1:2" x14ac:dyDescent="0.25">
      <c r="A310">
        <v>2.96584</v>
      </c>
      <c r="B310">
        <v>-30.584</v>
      </c>
    </row>
    <row r="311" spans="1:2" x14ac:dyDescent="0.25">
      <c r="A311">
        <v>2.97628</v>
      </c>
      <c r="B311">
        <v>-30.5716</v>
      </c>
    </row>
    <row r="312" spans="1:2" x14ac:dyDescent="0.25">
      <c r="A312">
        <v>2.9868399999999999</v>
      </c>
      <c r="B312">
        <v>-30.55</v>
      </c>
    </row>
    <row r="313" spans="1:2" x14ac:dyDescent="0.25">
      <c r="A313">
        <v>2.9980799999999999</v>
      </c>
      <c r="B313">
        <v>-30.610399999999998</v>
      </c>
    </row>
    <row r="314" spans="1:2" x14ac:dyDescent="0.25">
      <c r="A314">
        <v>3.0095700000000001</v>
      </c>
      <c r="B314">
        <v>-30.6812</v>
      </c>
    </row>
    <row r="315" spans="1:2" x14ac:dyDescent="0.25">
      <c r="A315">
        <v>3.0204200000000001</v>
      </c>
      <c r="B315">
        <v>-30.6904</v>
      </c>
    </row>
    <row r="316" spans="1:2" x14ac:dyDescent="0.25">
      <c r="A316">
        <v>3.0316200000000002</v>
      </c>
      <c r="B316">
        <v>-30.681999999999999</v>
      </c>
    </row>
    <row r="317" spans="1:2" x14ac:dyDescent="0.25">
      <c r="A317">
        <v>3.04236</v>
      </c>
      <c r="B317">
        <v>-30.709199999999999</v>
      </c>
    </row>
    <row r="318" spans="1:2" x14ac:dyDescent="0.25">
      <c r="A318">
        <v>3.04236</v>
      </c>
      <c r="B318">
        <v>-30.662800000000001</v>
      </c>
    </row>
    <row r="319" spans="1:2" x14ac:dyDescent="0.25">
      <c r="A319">
        <v>3.0532300000000001</v>
      </c>
      <c r="B319">
        <v>-30.614000000000001</v>
      </c>
    </row>
    <row r="320" spans="1:2" x14ac:dyDescent="0.25">
      <c r="A320">
        <v>3.0640100000000001</v>
      </c>
      <c r="B320">
        <v>-30.768799999999999</v>
      </c>
    </row>
    <row r="321" spans="1:2" x14ac:dyDescent="0.25">
      <c r="A321">
        <v>3.07477</v>
      </c>
      <c r="B321">
        <v>-30.880400000000002</v>
      </c>
    </row>
    <row r="322" spans="1:2" x14ac:dyDescent="0.25">
      <c r="A322">
        <v>3.0853299999999999</v>
      </c>
      <c r="B322">
        <v>-30.7972</v>
      </c>
    </row>
    <row r="323" spans="1:2" x14ac:dyDescent="0.25">
      <c r="A323">
        <v>3.09639</v>
      </c>
      <c r="B323">
        <v>-30.5932</v>
      </c>
    </row>
    <row r="324" spans="1:2" x14ac:dyDescent="0.25">
      <c r="A324">
        <v>3.1080299999999998</v>
      </c>
      <c r="B324">
        <v>-30.301600000000001</v>
      </c>
    </row>
    <row r="325" spans="1:2" x14ac:dyDescent="0.25">
      <c r="A325">
        <v>3.12079</v>
      </c>
      <c r="B325">
        <v>-30.1508</v>
      </c>
    </row>
    <row r="326" spans="1:2" x14ac:dyDescent="0.25">
      <c r="A326">
        <v>3.1332900000000001</v>
      </c>
      <c r="B326">
        <v>-30.083600000000001</v>
      </c>
    </row>
    <row r="327" spans="1:2" x14ac:dyDescent="0.25">
      <c r="A327">
        <v>3.14554</v>
      </c>
      <c r="B327">
        <v>-29.981999999999999</v>
      </c>
    </row>
    <row r="328" spans="1:2" x14ac:dyDescent="0.25">
      <c r="A328">
        <v>3.1582300000000001</v>
      </c>
      <c r="B328">
        <v>-29.825199999999999</v>
      </c>
    </row>
    <row r="329" spans="1:2" x14ac:dyDescent="0.25">
      <c r="A329">
        <v>3.16981</v>
      </c>
      <c r="B329">
        <v>-29.689599999999999</v>
      </c>
    </row>
    <row r="330" spans="1:2" x14ac:dyDescent="0.25">
      <c r="A330">
        <v>3.1811099999999999</v>
      </c>
      <c r="B330">
        <v>-29.6084</v>
      </c>
    </row>
    <row r="331" spans="1:2" x14ac:dyDescent="0.25">
      <c r="A331">
        <v>3.1932</v>
      </c>
      <c r="B331">
        <v>-29.551200000000001</v>
      </c>
    </row>
    <row r="332" spans="1:2" x14ac:dyDescent="0.25">
      <c r="A332">
        <v>3.2040299999999999</v>
      </c>
      <c r="B332">
        <v>-29.52</v>
      </c>
    </row>
    <row r="333" spans="1:2" x14ac:dyDescent="0.25">
      <c r="A333">
        <v>3.2145800000000002</v>
      </c>
      <c r="B333">
        <v>-29.442799999999998</v>
      </c>
    </row>
    <row r="334" spans="1:2" x14ac:dyDescent="0.25">
      <c r="A334">
        <v>3.2276099999999999</v>
      </c>
      <c r="B334">
        <v>-29.27</v>
      </c>
    </row>
    <row r="335" spans="1:2" x14ac:dyDescent="0.25">
      <c r="A335">
        <v>3.2377099999999999</v>
      </c>
      <c r="B335">
        <v>-29.130800000000001</v>
      </c>
    </row>
    <row r="336" spans="1:2" x14ac:dyDescent="0.25">
      <c r="A336">
        <v>3.24864</v>
      </c>
      <c r="B336">
        <v>-29.045999999999999</v>
      </c>
    </row>
    <row r="337" spans="1:2" x14ac:dyDescent="0.25">
      <c r="A337">
        <v>3.2601800000000001</v>
      </c>
      <c r="B337">
        <v>-28.991599999999998</v>
      </c>
    </row>
    <row r="338" spans="1:2" x14ac:dyDescent="0.25">
      <c r="A338">
        <v>3.2743899999999999</v>
      </c>
      <c r="B338">
        <v>-28.911999999999999</v>
      </c>
    </row>
    <row r="339" spans="1:2" x14ac:dyDescent="0.25">
      <c r="A339">
        <v>3.2860999999999998</v>
      </c>
      <c r="B339">
        <v>-28.802</v>
      </c>
    </row>
    <row r="340" spans="1:2" x14ac:dyDescent="0.25">
      <c r="A340">
        <v>3.2970700000000002</v>
      </c>
      <c r="B340">
        <v>-28.748000000000001</v>
      </c>
    </row>
    <row r="341" spans="1:2" x14ac:dyDescent="0.25">
      <c r="A341">
        <v>3.3084699999999998</v>
      </c>
      <c r="B341">
        <v>-28.859200000000001</v>
      </c>
    </row>
    <row r="342" spans="1:2" x14ac:dyDescent="0.25">
      <c r="A342">
        <v>3.3203200000000002</v>
      </c>
      <c r="B342">
        <v>-29.152000000000001</v>
      </c>
    </row>
    <row r="343" spans="1:2" x14ac:dyDescent="0.25">
      <c r="A343">
        <v>3.3311099999999998</v>
      </c>
      <c r="B343">
        <v>-29.537199999999999</v>
      </c>
    </row>
    <row r="344" spans="1:2" x14ac:dyDescent="0.25">
      <c r="A344">
        <v>3.3431999999999999</v>
      </c>
      <c r="B344">
        <v>-29.7272</v>
      </c>
    </row>
    <row r="345" spans="1:2" x14ac:dyDescent="0.25">
      <c r="A345">
        <v>3.3547199999999999</v>
      </c>
      <c r="B345">
        <v>-29.6492</v>
      </c>
    </row>
    <row r="346" spans="1:2" x14ac:dyDescent="0.25">
      <c r="A346">
        <v>3.3673700000000002</v>
      </c>
      <c r="B346">
        <v>-29.711600000000001</v>
      </c>
    </row>
    <row r="347" spans="1:2" x14ac:dyDescent="0.25">
      <c r="A347">
        <v>3.3786800000000001</v>
      </c>
      <c r="B347">
        <v>-29.910799999999998</v>
      </c>
    </row>
    <row r="348" spans="1:2" x14ac:dyDescent="0.25">
      <c r="A348">
        <v>3.3786800000000001</v>
      </c>
      <c r="B348">
        <v>-30.002800000000001</v>
      </c>
    </row>
    <row r="349" spans="1:2" x14ac:dyDescent="0.25">
      <c r="A349">
        <v>3.39053</v>
      </c>
      <c r="B349">
        <v>-30.042000000000002</v>
      </c>
    </row>
    <row r="350" spans="1:2" x14ac:dyDescent="0.25">
      <c r="A350">
        <v>3.4022800000000002</v>
      </c>
      <c r="B350">
        <v>-30.068000000000001</v>
      </c>
    </row>
    <row r="351" spans="1:2" x14ac:dyDescent="0.25">
      <c r="A351">
        <v>3.41073</v>
      </c>
      <c r="B351">
        <v>-30.073599999999999</v>
      </c>
    </row>
    <row r="352" spans="1:2" x14ac:dyDescent="0.25">
      <c r="A352">
        <v>3.4255599999999999</v>
      </c>
      <c r="B352">
        <v>-30.103999999999999</v>
      </c>
    </row>
    <row r="353" spans="1:2" x14ac:dyDescent="0.25">
      <c r="A353">
        <v>3.4374400000000001</v>
      </c>
      <c r="B353">
        <v>-30.09</v>
      </c>
    </row>
    <row r="354" spans="1:2" x14ac:dyDescent="0.25">
      <c r="A354">
        <v>3.4493399999999999</v>
      </c>
      <c r="B354">
        <v>-30.1524</v>
      </c>
    </row>
    <row r="355" spans="1:2" x14ac:dyDescent="0.25">
      <c r="A355">
        <v>3.4620600000000001</v>
      </c>
      <c r="B355">
        <v>-30.279199999999999</v>
      </c>
    </row>
    <row r="356" spans="1:2" x14ac:dyDescent="0.25">
      <c r="A356">
        <v>3.49126</v>
      </c>
      <c r="B356">
        <v>-30.307600000000001</v>
      </c>
    </row>
    <row r="357" spans="1:2" x14ac:dyDescent="0.25">
      <c r="A357">
        <v>3.5102799999999998</v>
      </c>
      <c r="B357">
        <v>-30.403600000000001</v>
      </c>
    </row>
    <row r="358" spans="1:2" x14ac:dyDescent="0.25">
      <c r="A358">
        <v>3.5225200000000001</v>
      </c>
      <c r="B358">
        <v>-30.5624</v>
      </c>
    </row>
    <row r="359" spans="1:2" x14ac:dyDescent="0.25">
      <c r="A359">
        <v>3.5338799999999999</v>
      </c>
      <c r="B359">
        <v>-30.5792</v>
      </c>
    </row>
    <row r="360" spans="1:2" x14ac:dyDescent="0.25">
      <c r="A360">
        <v>3.54495</v>
      </c>
      <c r="B360">
        <v>-30.4848</v>
      </c>
    </row>
    <row r="361" spans="1:2" x14ac:dyDescent="0.25">
      <c r="A361">
        <v>3.5578099999999999</v>
      </c>
      <c r="B361">
        <v>-30.346399999999999</v>
      </c>
    </row>
    <row r="362" spans="1:2" x14ac:dyDescent="0.25">
      <c r="A362">
        <v>3.5690900000000001</v>
      </c>
      <c r="B362">
        <v>-30.257200000000001</v>
      </c>
    </row>
    <row r="363" spans="1:2" x14ac:dyDescent="0.25">
      <c r="A363">
        <v>3.5815800000000002</v>
      </c>
      <c r="B363">
        <v>-30.154800000000002</v>
      </c>
    </row>
    <row r="364" spans="1:2" x14ac:dyDescent="0.25">
      <c r="A364">
        <v>3.6057399999999999</v>
      </c>
      <c r="B364">
        <v>-29.981200000000001</v>
      </c>
    </row>
    <row r="365" spans="1:2" x14ac:dyDescent="0.25">
      <c r="A365">
        <v>3.6175099999999998</v>
      </c>
      <c r="B365">
        <v>-29.7988</v>
      </c>
    </row>
    <row r="366" spans="1:2" x14ac:dyDescent="0.25">
      <c r="A366">
        <v>3.6263100000000001</v>
      </c>
      <c r="B366">
        <v>-29.840399999999999</v>
      </c>
    </row>
    <row r="367" spans="1:2" x14ac:dyDescent="0.25">
      <c r="A367">
        <v>3.6362399999999999</v>
      </c>
      <c r="B367">
        <v>-29.896000000000001</v>
      </c>
    </row>
    <row r="368" spans="1:2" x14ac:dyDescent="0.25">
      <c r="A368">
        <v>3.6518299999999999</v>
      </c>
      <c r="B368">
        <v>-29.938400000000001</v>
      </c>
    </row>
    <row r="369" spans="1:2" x14ac:dyDescent="0.25">
      <c r="A369">
        <v>3.6651699999999998</v>
      </c>
      <c r="B369">
        <v>-30.113600000000002</v>
      </c>
    </row>
    <row r="370" spans="1:2" x14ac:dyDescent="0.25">
      <c r="A370">
        <v>3.6768999999999998</v>
      </c>
      <c r="B370">
        <v>-30.279599999999999</v>
      </c>
    </row>
    <row r="371" spans="1:2" x14ac:dyDescent="0.25">
      <c r="A371">
        <v>3.6889699999999999</v>
      </c>
      <c r="B371">
        <v>-30.396000000000001</v>
      </c>
    </row>
    <row r="372" spans="1:2" x14ac:dyDescent="0.25">
      <c r="A372">
        <v>3.7012800000000001</v>
      </c>
      <c r="B372">
        <v>-30.475999999999999</v>
      </c>
    </row>
    <row r="373" spans="1:2" x14ac:dyDescent="0.25">
      <c r="A373">
        <v>3.7134299999999998</v>
      </c>
      <c r="B373">
        <v>-30.391200000000001</v>
      </c>
    </row>
    <row r="374" spans="1:2" x14ac:dyDescent="0.25">
      <c r="A374">
        <v>3.7252900000000002</v>
      </c>
      <c r="B374">
        <v>-30.264399999999998</v>
      </c>
    </row>
    <row r="375" spans="1:2" x14ac:dyDescent="0.25">
      <c r="A375">
        <v>3.73611</v>
      </c>
      <c r="B375">
        <v>-30.211600000000001</v>
      </c>
    </row>
    <row r="376" spans="1:2" x14ac:dyDescent="0.25">
      <c r="A376">
        <v>3.7472599999999998</v>
      </c>
      <c r="B376">
        <v>-30.267600000000002</v>
      </c>
    </row>
    <row r="377" spans="1:2" x14ac:dyDescent="0.25">
      <c r="A377">
        <v>3.7596599999999998</v>
      </c>
      <c r="B377">
        <v>-30.3796</v>
      </c>
    </row>
    <row r="378" spans="1:2" x14ac:dyDescent="0.25">
      <c r="A378">
        <v>3.7720600000000002</v>
      </c>
      <c r="B378">
        <v>-30.5124</v>
      </c>
    </row>
    <row r="379" spans="1:2" x14ac:dyDescent="0.25">
      <c r="A379">
        <v>3.7840199999999999</v>
      </c>
      <c r="B379">
        <v>-30.556799999999999</v>
      </c>
    </row>
    <row r="380" spans="1:2" x14ac:dyDescent="0.25">
      <c r="A380">
        <v>3.7960099999999999</v>
      </c>
      <c r="B380">
        <v>-30.768000000000001</v>
      </c>
    </row>
    <row r="381" spans="1:2" x14ac:dyDescent="0.25">
      <c r="A381">
        <v>3.80816</v>
      </c>
      <c r="B381">
        <v>-30.7912</v>
      </c>
    </row>
    <row r="382" spans="1:2" x14ac:dyDescent="0.25">
      <c r="A382">
        <v>3.8174399999999999</v>
      </c>
      <c r="B382">
        <v>-30.85</v>
      </c>
    </row>
    <row r="383" spans="1:2" x14ac:dyDescent="0.25">
      <c r="A383">
        <v>3.8321800000000001</v>
      </c>
      <c r="B383">
        <v>-31.007999999999999</v>
      </c>
    </row>
    <row r="384" spans="1:2" x14ac:dyDescent="0.25">
      <c r="A384">
        <v>3.8437899999999998</v>
      </c>
      <c r="B384">
        <v>-31.076799999999999</v>
      </c>
    </row>
    <row r="385" spans="1:2" x14ac:dyDescent="0.25">
      <c r="A385">
        <v>3.8555700000000002</v>
      </c>
      <c r="B385">
        <v>-31.045999999999999</v>
      </c>
    </row>
    <row r="386" spans="1:2" x14ac:dyDescent="0.25">
      <c r="A386">
        <v>3.86721</v>
      </c>
      <c r="B386">
        <v>-31.038799999999998</v>
      </c>
    </row>
    <row r="387" spans="1:2" x14ac:dyDescent="0.25">
      <c r="A387">
        <v>3.88009</v>
      </c>
      <c r="B387">
        <v>-31.09</v>
      </c>
    </row>
    <row r="388" spans="1:2" x14ac:dyDescent="0.25">
      <c r="A388">
        <v>3.8883000000000001</v>
      </c>
      <c r="B388">
        <v>-31.155999999999999</v>
      </c>
    </row>
    <row r="389" spans="1:2" x14ac:dyDescent="0.25">
      <c r="A389">
        <v>3.9048699999999998</v>
      </c>
      <c r="B389">
        <v>-31.177199999999999</v>
      </c>
    </row>
    <row r="390" spans="1:2" x14ac:dyDescent="0.25">
      <c r="A390">
        <v>3.9164300000000001</v>
      </c>
      <c r="B390">
        <v>-31.1752</v>
      </c>
    </row>
    <row r="391" spans="1:2" x14ac:dyDescent="0.25">
      <c r="A391">
        <v>3.9290500000000002</v>
      </c>
      <c r="B391">
        <v>-31.2212</v>
      </c>
    </row>
    <row r="392" spans="1:2" x14ac:dyDescent="0.25">
      <c r="A392">
        <v>3.9417200000000001</v>
      </c>
      <c r="B392">
        <v>-31.230799999999999</v>
      </c>
    </row>
    <row r="393" spans="1:2" x14ac:dyDescent="0.25">
      <c r="A393">
        <v>3.9536699999999998</v>
      </c>
      <c r="B393">
        <v>-31.1632</v>
      </c>
    </row>
    <row r="394" spans="1:2" x14ac:dyDescent="0.25">
      <c r="A394">
        <v>3.9664700000000002</v>
      </c>
      <c r="B394">
        <v>-31.088000000000001</v>
      </c>
    </row>
    <row r="395" spans="1:2" x14ac:dyDescent="0.25">
      <c r="A395">
        <v>3.9787300000000001</v>
      </c>
      <c r="B395">
        <v>-31.060400000000001</v>
      </c>
    </row>
    <row r="396" spans="1:2" x14ac:dyDescent="0.25">
      <c r="A396">
        <v>3.9896199999999999</v>
      </c>
      <c r="B396">
        <v>-31.070799999999998</v>
      </c>
    </row>
    <row r="397" spans="1:2" x14ac:dyDescent="0.25">
      <c r="A397">
        <v>3.9896199999999999</v>
      </c>
      <c r="B397">
        <v>-31.0932</v>
      </c>
    </row>
    <row r="398" spans="1:2" x14ac:dyDescent="0.25">
      <c r="A398">
        <v>4.0168900000000001</v>
      </c>
      <c r="B398">
        <v>-30.995200000000001</v>
      </c>
    </row>
    <row r="399" spans="1:2" x14ac:dyDescent="0.25">
      <c r="A399">
        <v>4.0168900000000001</v>
      </c>
      <c r="B399">
        <v>-30.914000000000001</v>
      </c>
    </row>
    <row r="400" spans="1:2" x14ac:dyDescent="0.25">
      <c r="A400">
        <v>4.02942</v>
      </c>
      <c r="B400">
        <v>-30.9148</v>
      </c>
    </row>
    <row r="401" spans="1:2" x14ac:dyDescent="0.25">
      <c r="A401">
        <v>4.0416100000000004</v>
      </c>
      <c r="B401">
        <v>-30.9116</v>
      </c>
    </row>
    <row r="402" spans="1:2" x14ac:dyDescent="0.25">
      <c r="A402">
        <v>4.0544000000000002</v>
      </c>
      <c r="B402">
        <v>-30.7012</v>
      </c>
    </row>
    <row r="403" spans="1:2" x14ac:dyDescent="0.25">
      <c r="A403">
        <v>4.0670900000000003</v>
      </c>
      <c r="B403">
        <v>-30.629200000000001</v>
      </c>
    </row>
    <row r="404" spans="1:2" x14ac:dyDescent="0.25">
      <c r="A404">
        <v>4.0799599999999998</v>
      </c>
      <c r="B404">
        <v>-30.628399999999999</v>
      </c>
    </row>
    <row r="405" spans="1:2" x14ac:dyDescent="0.25">
      <c r="A405">
        <v>4.0920899999999998</v>
      </c>
      <c r="B405">
        <v>-30.5092</v>
      </c>
    </row>
    <row r="406" spans="1:2" x14ac:dyDescent="0.25">
      <c r="A406">
        <v>4.1033200000000001</v>
      </c>
      <c r="B406">
        <v>-30.442799999999998</v>
      </c>
    </row>
    <row r="407" spans="1:2" x14ac:dyDescent="0.25">
      <c r="A407">
        <v>4.1177999999999999</v>
      </c>
      <c r="B407">
        <v>-30.364799999999999</v>
      </c>
    </row>
    <row r="408" spans="1:2" x14ac:dyDescent="0.25">
      <c r="A408">
        <v>4.1300999999999997</v>
      </c>
      <c r="B408">
        <v>-30.313199999999998</v>
      </c>
    </row>
    <row r="409" spans="1:2" x14ac:dyDescent="0.25">
      <c r="A409">
        <v>4.1437799999999996</v>
      </c>
      <c r="B409">
        <v>-30.304400000000001</v>
      </c>
    </row>
    <row r="410" spans="1:2" x14ac:dyDescent="0.25">
      <c r="A410">
        <v>4.1561399999999997</v>
      </c>
      <c r="B410">
        <v>-30.296800000000001</v>
      </c>
    </row>
    <row r="411" spans="1:2" x14ac:dyDescent="0.25">
      <c r="A411">
        <v>4.1681699999999999</v>
      </c>
      <c r="B411">
        <v>-30.3596</v>
      </c>
    </row>
    <row r="412" spans="1:2" x14ac:dyDescent="0.25">
      <c r="A412">
        <v>4.1824300000000001</v>
      </c>
      <c r="B412">
        <v>-30.456800000000001</v>
      </c>
    </row>
    <row r="413" spans="1:2" x14ac:dyDescent="0.25">
      <c r="A413">
        <v>4.1950700000000003</v>
      </c>
      <c r="B413">
        <v>-30.482800000000001</v>
      </c>
    </row>
    <row r="414" spans="1:2" x14ac:dyDescent="0.25">
      <c r="A414">
        <v>4.2075199999999997</v>
      </c>
      <c r="B414">
        <v>-30.3596</v>
      </c>
    </row>
    <row r="415" spans="1:2" x14ac:dyDescent="0.25">
      <c r="A415">
        <v>4.2192800000000004</v>
      </c>
      <c r="B415">
        <v>-30.209599999999998</v>
      </c>
    </row>
    <row r="416" spans="1:2" x14ac:dyDescent="0.25">
      <c r="A416">
        <v>4.2317299999999998</v>
      </c>
      <c r="B416">
        <v>-30.184000000000001</v>
      </c>
    </row>
    <row r="417" spans="1:2" x14ac:dyDescent="0.25">
      <c r="A417">
        <v>4.2443999999999997</v>
      </c>
      <c r="B417">
        <v>-30.1632</v>
      </c>
    </row>
    <row r="418" spans="1:2" x14ac:dyDescent="0.25">
      <c r="A418">
        <v>4.2567899999999996</v>
      </c>
      <c r="B418">
        <v>-30.111599999999999</v>
      </c>
    </row>
    <row r="419" spans="1:2" x14ac:dyDescent="0.25">
      <c r="A419">
        <v>4.2691100000000004</v>
      </c>
      <c r="B419">
        <v>-30.225200000000001</v>
      </c>
    </row>
    <row r="420" spans="1:2" x14ac:dyDescent="0.25">
      <c r="A420">
        <v>4.29427</v>
      </c>
      <c r="B420">
        <v>-30.442799999999998</v>
      </c>
    </row>
    <row r="421" spans="1:2" x14ac:dyDescent="0.25">
      <c r="A421">
        <v>4.29427</v>
      </c>
      <c r="B421">
        <v>-30.4512</v>
      </c>
    </row>
    <row r="422" spans="1:2" x14ac:dyDescent="0.25">
      <c r="A422">
        <v>4.3073100000000002</v>
      </c>
      <c r="B422">
        <v>-30.697199999999999</v>
      </c>
    </row>
    <row r="423" spans="1:2" x14ac:dyDescent="0.25">
      <c r="A423">
        <v>4.3200700000000003</v>
      </c>
      <c r="B423">
        <v>-30.760400000000001</v>
      </c>
    </row>
    <row r="424" spans="1:2" x14ac:dyDescent="0.25">
      <c r="A424">
        <v>4.3329700000000004</v>
      </c>
      <c r="B424">
        <v>-30.810400000000001</v>
      </c>
    </row>
    <row r="425" spans="1:2" x14ac:dyDescent="0.25">
      <c r="A425">
        <v>4.3452099999999998</v>
      </c>
      <c r="B425">
        <v>-30.9116</v>
      </c>
    </row>
    <row r="426" spans="1:2" x14ac:dyDescent="0.25">
      <c r="A426">
        <v>4.3576699999999997</v>
      </c>
      <c r="B426">
        <v>-30.947600000000001</v>
      </c>
    </row>
    <row r="427" spans="1:2" x14ac:dyDescent="0.25">
      <c r="A427">
        <v>4.3704400000000003</v>
      </c>
      <c r="B427">
        <v>-31.052800000000001</v>
      </c>
    </row>
    <row r="428" spans="1:2" x14ac:dyDescent="0.25">
      <c r="A428">
        <v>4.3803999999999998</v>
      </c>
      <c r="B428">
        <v>-31.096399999999999</v>
      </c>
    </row>
    <row r="429" spans="1:2" x14ac:dyDescent="0.25">
      <c r="A429">
        <v>4.3959000000000001</v>
      </c>
      <c r="B429">
        <v>-31.026</v>
      </c>
    </row>
    <row r="430" spans="1:2" x14ac:dyDescent="0.25">
      <c r="A430">
        <v>4.40916</v>
      </c>
      <c r="B430">
        <v>-31.064800000000002</v>
      </c>
    </row>
    <row r="431" spans="1:2" x14ac:dyDescent="0.25">
      <c r="A431">
        <v>4.4217899999999997</v>
      </c>
      <c r="B431">
        <v>-31.19</v>
      </c>
    </row>
    <row r="432" spans="1:2" x14ac:dyDescent="0.25">
      <c r="A432">
        <v>4.4332900000000004</v>
      </c>
      <c r="B432">
        <v>-31.3324</v>
      </c>
    </row>
    <row r="433" spans="1:2" x14ac:dyDescent="0.25">
      <c r="A433">
        <v>4.4454399999999996</v>
      </c>
      <c r="B433">
        <v>-31.475200000000001</v>
      </c>
    </row>
    <row r="434" spans="1:2" x14ac:dyDescent="0.25">
      <c r="A434">
        <v>4.4601600000000001</v>
      </c>
      <c r="B434">
        <v>-31.502400000000002</v>
      </c>
    </row>
    <row r="435" spans="1:2" x14ac:dyDescent="0.25">
      <c r="A435">
        <v>4.47302</v>
      </c>
      <c r="B435">
        <v>-31.471599999999999</v>
      </c>
    </row>
    <row r="436" spans="1:2" x14ac:dyDescent="0.25">
      <c r="A436">
        <v>4.4855900000000002</v>
      </c>
      <c r="B436">
        <v>-31.497199999999999</v>
      </c>
    </row>
    <row r="437" spans="1:2" x14ac:dyDescent="0.25">
      <c r="A437">
        <v>4.4980099999999998</v>
      </c>
      <c r="B437">
        <v>-31.499199999999998</v>
      </c>
    </row>
    <row r="438" spans="1:2" x14ac:dyDescent="0.25">
      <c r="A438">
        <v>4.5106599999999997</v>
      </c>
      <c r="B438">
        <v>-31.452400000000001</v>
      </c>
    </row>
    <row r="439" spans="1:2" x14ac:dyDescent="0.25">
      <c r="A439">
        <v>4.5206200000000001</v>
      </c>
      <c r="B439">
        <v>-31.172799999999999</v>
      </c>
    </row>
    <row r="440" spans="1:2" x14ac:dyDescent="0.25">
      <c r="A440">
        <v>4.5362600000000004</v>
      </c>
      <c r="B440">
        <v>-31.040800000000001</v>
      </c>
    </row>
    <row r="441" spans="1:2" x14ac:dyDescent="0.25">
      <c r="A441">
        <v>4.5496100000000004</v>
      </c>
      <c r="B441">
        <v>-31.093599999999999</v>
      </c>
    </row>
    <row r="442" spans="1:2" x14ac:dyDescent="0.25">
      <c r="A442">
        <v>4.5629900000000001</v>
      </c>
      <c r="B442">
        <v>-31.1496</v>
      </c>
    </row>
    <row r="443" spans="1:2" x14ac:dyDescent="0.25">
      <c r="A443">
        <v>4.5758799999999997</v>
      </c>
      <c r="B443">
        <v>-31.179200000000002</v>
      </c>
    </row>
    <row r="444" spans="1:2" x14ac:dyDescent="0.25">
      <c r="A444">
        <v>4.5887900000000004</v>
      </c>
      <c r="B444">
        <v>-31.262</v>
      </c>
    </row>
    <row r="445" spans="1:2" x14ac:dyDescent="0.25">
      <c r="A445">
        <v>4.6026100000000003</v>
      </c>
      <c r="B445">
        <v>-31.5564</v>
      </c>
    </row>
    <row r="446" spans="1:2" x14ac:dyDescent="0.25">
      <c r="A446">
        <v>4.61538</v>
      </c>
      <c r="B446">
        <v>-31.7592</v>
      </c>
    </row>
    <row r="447" spans="1:2" x14ac:dyDescent="0.25">
      <c r="A447">
        <v>4.6286500000000004</v>
      </c>
      <c r="B447">
        <v>-31.628799999999998</v>
      </c>
    </row>
    <row r="448" spans="1:2" x14ac:dyDescent="0.25">
      <c r="A448">
        <v>4.6411300000000004</v>
      </c>
      <c r="B448">
        <v>-31.545999999999999</v>
      </c>
    </row>
    <row r="449" spans="1:2" x14ac:dyDescent="0.25">
      <c r="A449">
        <v>4.65435</v>
      </c>
      <c r="B449">
        <v>-31.560400000000001</v>
      </c>
    </row>
    <row r="450" spans="1:2" x14ac:dyDescent="0.25">
      <c r="A450">
        <v>4.6672799999999999</v>
      </c>
      <c r="B450">
        <v>-31.492000000000001</v>
      </c>
    </row>
    <row r="451" spans="1:2" x14ac:dyDescent="0.25">
      <c r="A451">
        <v>4.6809900000000004</v>
      </c>
      <c r="B451">
        <v>-31.524000000000001</v>
      </c>
    </row>
    <row r="452" spans="1:2" x14ac:dyDescent="0.25">
      <c r="A452">
        <v>4.6927099999999999</v>
      </c>
      <c r="B452">
        <v>-31.680399999999999</v>
      </c>
    </row>
    <row r="453" spans="1:2" x14ac:dyDescent="0.25">
      <c r="A453">
        <v>4.7069599999999996</v>
      </c>
      <c r="B453">
        <v>-31.7636</v>
      </c>
    </row>
    <row r="454" spans="1:2" x14ac:dyDescent="0.25">
      <c r="A454">
        <v>4.7195499999999999</v>
      </c>
      <c r="B454">
        <v>-31.859200000000001</v>
      </c>
    </row>
    <row r="455" spans="1:2" x14ac:dyDescent="0.25">
      <c r="A455">
        <v>4.7318499999999997</v>
      </c>
      <c r="B455">
        <v>-31.9392</v>
      </c>
    </row>
    <row r="456" spans="1:2" x14ac:dyDescent="0.25">
      <c r="A456">
        <v>4.7449700000000004</v>
      </c>
      <c r="B456">
        <v>-31.99</v>
      </c>
    </row>
    <row r="457" spans="1:2" x14ac:dyDescent="0.25">
      <c r="A457">
        <v>4.7591999999999999</v>
      </c>
      <c r="B457">
        <v>-32.040799999999997</v>
      </c>
    </row>
    <row r="458" spans="1:2" x14ac:dyDescent="0.25">
      <c r="A458">
        <v>4.7710600000000003</v>
      </c>
      <c r="B458">
        <v>-31.9772</v>
      </c>
    </row>
    <row r="459" spans="1:2" x14ac:dyDescent="0.25">
      <c r="A459">
        <v>4.7844600000000002</v>
      </c>
      <c r="B459">
        <v>-31.927600000000002</v>
      </c>
    </row>
    <row r="460" spans="1:2" x14ac:dyDescent="0.25">
      <c r="A460">
        <v>4.7982100000000001</v>
      </c>
      <c r="B460">
        <v>-31.926400000000001</v>
      </c>
    </row>
    <row r="461" spans="1:2" x14ac:dyDescent="0.25">
      <c r="A461">
        <v>4.8114699999999999</v>
      </c>
      <c r="B461">
        <v>-31.626799999999999</v>
      </c>
    </row>
    <row r="462" spans="1:2" x14ac:dyDescent="0.25">
      <c r="A462">
        <v>4.82409</v>
      </c>
      <c r="B462">
        <v>-31.1784</v>
      </c>
    </row>
    <row r="463" spans="1:2" x14ac:dyDescent="0.25">
      <c r="A463">
        <v>4.8359399999999999</v>
      </c>
      <c r="B463">
        <v>-31.025600000000001</v>
      </c>
    </row>
    <row r="464" spans="1:2" x14ac:dyDescent="0.25">
      <c r="A464">
        <v>4.8511300000000004</v>
      </c>
      <c r="B464">
        <v>-31.0276</v>
      </c>
    </row>
    <row r="465" spans="1:2" x14ac:dyDescent="0.25">
      <c r="A465">
        <v>4.8577399999999997</v>
      </c>
      <c r="B465">
        <v>-31.001999999999999</v>
      </c>
    </row>
    <row r="466" spans="1:2" x14ac:dyDescent="0.25">
      <c r="A466">
        <v>4.8783099999999999</v>
      </c>
      <c r="B466">
        <v>-30.888000000000002</v>
      </c>
    </row>
    <row r="467" spans="1:2" x14ac:dyDescent="0.25">
      <c r="A467">
        <v>4.8912000000000004</v>
      </c>
      <c r="B467">
        <v>-30.823599999999999</v>
      </c>
    </row>
    <row r="468" spans="1:2" x14ac:dyDescent="0.25">
      <c r="A468">
        <v>4.9040800000000004</v>
      </c>
      <c r="B468">
        <v>-30.766400000000001</v>
      </c>
    </row>
    <row r="469" spans="1:2" x14ac:dyDescent="0.25">
      <c r="A469">
        <v>4.9173200000000001</v>
      </c>
      <c r="B469">
        <v>-30.604399999999998</v>
      </c>
    </row>
    <row r="470" spans="1:2" x14ac:dyDescent="0.25">
      <c r="A470">
        <v>4.9307400000000001</v>
      </c>
      <c r="B470">
        <v>-30.526</v>
      </c>
    </row>
    <row r="471" spans="1:2" x14ac:dyDescent="0.25">
      <c r="A471">
        <v>4.9432600000000004</v>
      </c>
      <c r="B471">
        <v>-30.360399999999998</v>
      </c>
    </row>
    <row r="472" spans="1:2" x14ac:dyDescent="0.25">
      <c r="A472">
        <v>4.9574299999999996</v>
      </c>
      <c r="B472">
        <v>-30.239599999999999</v>
      </c>
    </row>
    <row r="473" spans="1:2" x14ac:dyDescent="0.25">
      <c r="A473">
        <v>4.9705399999999997</v>
      </c>
      <c r="B473">
        <v>-30.24</v>
      </c>
    </row>
    <row r="474" spans="1:2" x14ac:dyDescent="0.25">
      <c r="A474">
        <v>4.9836499999999999</v>
      </c>
      <c r="B474">
        <v>-30.2272</v>
      </c>
    </row>
    <row r="475" spans="1:2" x14ac:dyDescent="0.25">
      <c r="A475">
        <v>4.9963699999999998</v>
      </c>
      <c r="B475">
        <v>-30.083200000000001</v>
      </c>
    </row>
    <row r="476" spans="1:2" x14ac:dyDescent="0.25">
      <c r="A476">
        <v>5.0099</v>
      </c>
      <c r="B476">
        <v>-29.904399999999999</v>
      </c>
    </row>
    <row r="477" spans="1:2" x14ac:dyDescent="0.25">
      <c r="A477">
        <v>5.0237499999999997</v>
      </c>
      <c r="B477">
        <v>-29.9024</v>
      </c>
    </row>
    <row r="478" spans="1:2" x14ac:dyDescent="0.25">
      <c r="A478">
        <v>5.03789</v>
      </c>
      <c r="B478">
        <v>-30.179600000000001</v>
      </c>
    </row>
    <row r="479" spans="1:2" x14ac:dyDescent="0.25">
      <c r="A479">
        <v>5.0516300000000003</v>
      </c>
      <c r="B479">
        <v>-30.371200000000002</v>
      </c>
    </row>
    <row r="480" spans="1:2" x14ac:dyDescent="0.25">
      <c r="A480">
        <v>5.0659099999999997</v>
      </c>
      <c r="B480">
        <v>-30.326799999999999</v>
      </c>
    </row>
    <row r="481" spans="1:2" x14ac:dyDescent="0.25">
      <c r="A481">
        <v>5.0789999999999997</v>
      </c>
      <c r="B481">
        <v>-30.25</v>
      </c>
    </row>
    <row r="482" spans="1:2" x14ac:dyDescent="0.25">
      <c r="A482">
        <v>5.0921900000000004</v>
      </c>
      <c r="B482">
        <v>-30.248799999999999</v>
      </c>
    </row>
    <row r="483" spans="1:2" x14ac:dyDescent="0.25">
      <c r="A483">
        <v>5.1060800000000004</v>
      </c>
      <c r="B483">
        <v>-30.386399999999998</v>
      </c>
    </row>
    <row r="484" spans="1:2" x14ac:dyDescent="0.25">
      <c r="A484">
        <v>5.1206699999999996</v>
      </c>
      <c r="B484">
        <v>-30.325600000000001</v>
      </c>
    </row>
    <row r="485" spans="1:2" x14ac:dyDescent="0.25">
      <c r="A485">
        <v>5.1342499999999998</v>
      </c>
      <c r="B485">
        <v>-30.172799999999999</v>
      </c>
    </row>
    <row r="486" spans="1:2" x14ac:dyDescent="0.25">
      <c r="A486">
        <v>5.1476300000000004</v>
      </c>
      <c r="B486">
        <v>-30.114000000000001</v>
      </c>
    </row>
    <row r="487" spans="1:2" x14ac:dyDescent="0.25">
      <c r="A487">
        <v>5.1618199999999996</v>
      </c>
      <c r="B487">
        <v>-29.972000000000001</v>
      </c>
    </row>
    <row r="488" spans="1:2" x14ac:dyDescent="0.25">
      <c r="A488">
        <v>5.17577</v>
      </c>
      <c r="B488">
        <v>-29.984400000000001</v>
      </c>
    </row>
    <row r="489" spans="1:2" x14ac:dyDescent="0.25">
      <c r="A489">
        <v>5.1894400000000003</v>
      </c>
      <c r="B489">
        <v>-30.0092</v>
      </c>
    </row>
    <row r="490" spans="1:2" x14ac:dyDescent="0.25">
      <c r="A490">
        <v>5.20357</v>
      </c>
      <c r="B490">
        <v>-29.9588</v>
      </c>
    </row>
    <row r="491" spans="1:2" x14ac:dyDescent="0.25">
      <c r="A491">
        <v>5.2177300000000004</v>
      </c>
      <c r="B491">
        <v>-30.0732</v>
      </c>
    </row>
    <row r="492" spans="1:2" x14ac:dyDescent="0.25">
      <c r="A492">
        <v>5.2177300000000004</v>
      </c>
      <c r="B492">
        <v>-30.135200000000001</v>
      </c>
    </row>
    <row r="493" spans="1:2" x14ac:dyDescent="0.25">
      <c r="A493">
        <v>5.2316200000000004</v>
      </c>
      <c r="B493">
        <v>-30.198799999999999</v>
      </c>
    </row>
    <row r="494" spans="1:2" x14ac:dyDescent="0.25">
      <c r="A494">
        <v>5.2462299999999997</v>
      </c>
      <c r="B494">
        <v>-30.1508</v>
      </c>
    </row>
    <row r="495" spans="1:2" x14ac:dyDescent="0.25">
      <c r="A495">
        <v>5.2604699999999998</v>
      </c>
      <c r="B495">
        <v>-30.1524</v>
      </c>
    </row>
    <row r="496" spans="1:2" x14ac:dyDescent="0.25">
      <c r="A496">
        <v>5.2747700000000002</v>
      </c>
      <c r="B496">
        <v>-30.274000000000001</v>
      </c>
    </row>
    <row r="497" spans="1:2" x14ac:dyDescent="0.25">
      <c r="A497">
        <v>5.2882899999999999</v>
      </c>
      <c r="B497">
        <v>-30.3996</v>
      </c>
    </row>
    <row r="498" spans="1:2" x14ac:dyDescent="0.25">
      <c r="A498">
        <v>5.3020500000000004</v>
      </c>
      <c r="B498">
        <v>-30.491599999999998</v>
      </c>
    </row>
    <row r="499" spans="1:2" x14ac:dyDescent="0.25">
      <c r="A499">
        <v>5.3274400000000002</v>
      </c>
      <c r="B499">
        <v>-30.655999999999999</v>
      </c>
    </row>
    <row r="500" spans="1:2" x14ac:dyDescent="0.25">
      <c r="A500">
        <v>5.3455000000000004</v>
      </c>
      <c r="B500">
        <v>-30.989599999999999</v>
      </c>
    </row>
    <row r="501" spans="1:2" x14ac:dyDescent="0.25">
      <c r="A501">
        <v>5.3602499999999997</v>
      </c>
      <c r="B501">
        <v>-31.268799999999999</v>
      </c>
    </row>
    <row r="502" spans="1:2" x14ac:dyDescent="0.25">
      <c r="A502">
        <v>5.375</v>
      </c>
      <c r="B502">
        <v>-31.4068</v>
      </c>
    </row>
    <row r="503" spans="1:2" x14ac:dyDescent="0.25">
      <c r="A503">
        <v>5.3891400000000003</v>
      </c>
      <c r="B503">
        <v>-31.49</v>
      </c>
    </row>
    <row r="504" spans="1:2" x14ac:dyDescent="0.25">
      <c r="A504">
        <v>5.4029100000000003</v>
      </c>
      <c r="B504">
        <v>-31.4604</v>
      </c>
    </row>
    <row r="505" spans="1:2" x14ac:dyDescent="0.25">
      <c r="A505">
        <v>5.4172099999999999</v>
      </c>
      <c r="B505">
        <v>-31.5168</v>
      </c>
    </row>
    <row r="506" spans="1:2" x14ac:dyDescent="0.25">
      <c r="A506">
        <v>5.4310099999999997</v>
      </c>
      <c r="B506">
        <v>-31.516400000000001</v>
      </c>
    </row>
    <row r="507" spans="1:2" x14ac:dyDescent="0.25">
      <c r="A507">
        <v>5.4443299999999999</v>
      </c>
      <c r="B507">
        <v>-31.398</v>
      </c>
    </row>
    <row r="508" spans="1:2" x14ac:dyDescent="0.25">
      <c r="A508">
        <v>5.4586800000000002</v>
      </c>
      <c r="B508">
        <v>-31.225200000000001</v>
      </c>
    </row>
    <row r="509" spans="1:2" x14ac:dyDescent="0.25">
      <c r="A509">
        <v>5.4730400000000001</v>
      </c>
      <c r="B509">
        <v>-31.1188</v>
      </c>
    </row>
    <row r="510" spans="1:2" x14ac:dyDescent="0.25">
      <c r="A510">
        <v>5.4882400000000002</v>
      </c>
      <c r="B510">
        <v>-31.023599999999998</v>
      </c>
    </row>
    <row r="511" spans="1:2" x14ac:dyDescent="0.25">
      <c r="A511">
        <v>5.5025399999999998</v>
      </c>
      <c r="B511">
        <v>-30.9024</v>
      </c>
    </row>
    <row r="512" spans="1:2" x14ac:dyDescent="0.25">
      <c r="A512">
        <v>5.5171700000000001</v>
      </c>
      <c r="B512">
        <v>-30.8612</v>
      </c>
    </row>
    <row r="513" spans="1:2" x14ac:dyDescent="0.25">
      <c r="A513">
        <v>5.5321199999999999</v>
      </c>
      <c r="B513">
        <v>-30.729600000000001</v>
      </c>
    </row>
    <row r="514" spans="1:2" x14ac:dyDescent="0.25">
      <c r="A514">
        <v>5.5474199999999998</v>
      </c>
      <c r="B514">
        <v>-30.497199999999999</v>
      </c>
    </row>
    <row r="515" spans="1:2" x14ac:dyDescent="0.25">
      <c r="A515">
        <v>5.5623699999999996</v>
      </c>
      <c r="B515">
        <v>-30.2972</v>
      </c>
    </row>
    <row r="516" spans="1:2" x14ac:dyDescent="0.25">
      <c r="A516">
        <v>5.5774299999999997</v>
      </c>
      <c r="B516">
        <v>-30.0928</v>
      </c>
    </row>
    <row r="517" spans="1:2" x14ac:dyDescent="0.25">
      <c r="A517">
        <v>5.5918900000000002</v>
      </c>
      <c r="B517">
        <v>-30.025600000000001</v>
      </c>
    </row>
    <row r="518" spans="1:2" x14ac:dyDescent="0.25">
      <c r="A518">
        <v>5.6069199999999997</v>
      </c>
      <c r="B518">
        <v>-30.088799999999999</v>
      </c>
    </row>
    <row r="519" spans="1:2" x14ac:dyDescent="0.25">
      <c r="A519">
        <v>5.6216299999999997</v>
      </c>
      <c r="B519">
        <v>-30.026399999999999</v>
      </c>
    </row>
    <row r="520" spans="1:2" x14ac:dyDescent="0.25">
      <c r="A520">
        <v>5.6360400000000004</v>
      </c>
      <c r="B520">
        <v>-29.9068</v>
      </c>
    </row>
    <row r="521" spans="1:2" x14ac:dyDescent="0.25">
      <c r="A521">
        <v>5.65076</v>
      </c>
      <c r="B521">
        <v>-29.932400000000001</v>
      </c>
    </row>
    <row r="522" spans="1:2" x14ac:dyDescent="0.25">
      <c r="A522">
        <v>5.6657400000000004</v>
      </c>
      <c r="B522">
        <v>-30.026800000000001</v>
      </c>
    </row>
    <row r="523" spans="1:2" x14ac:dyDescent="0.25">
      <c r="A523">
        <v>5.6813099999999999</v>
      </c>
      <c r="B523">
        <v>-30.142800000000001</v>
      </c>
    </row>
    <row r="524" spans="1:2" x14ac:dyDescent="0.25">
      <c r="A524">
        <v>5.69651</v>
      </c>
      <c r="B524">
        <v>-30.208400000000001</v>
      </c>
    </row>
    <row r="525" spans="1:2" x14ac:dyDescent="0.25">
      <c r="A525">
        <v>5.7115799999999997</v>
      </c>
      <c r="B525">
        <v>-30.214400000000001</v>
      </c>
    </row>
    <row r="526" spans="1:2" x14ac:dyDescent="0.25">
      <c r="A526">
        <v>5.7276800000000003</v>
      </c>
      <c r="B526">
        <v>-30.34</v>
      </c>
    </row>
    <row r="527" spans="1:2" x14ac:dyDescent="0.25">
      <c r="A527">
        <v>5.7438599999999997</v>
      </c>
      <c r="B527">
        <v>-30.402799999999999</v>
      </c>
    </row>
    <row r="528" spans="1:2" x14ac:dyDescent="0.25">
      <c r="A528">
        <v>5.7596600000000002</v>
      </c>
      <c r="B528">
        <v>-30.402000000000001</v>
      </c>
    </row>
    <row r="529" spans="1:2" x14ac:dyDescent="0.25">
      <c r="A529">
        <v>5.7752800000000004</v>
      </c>
      <c r="B529">
        <v>-30.4208</v>
      </c>
    </row>
    <row r="530" spans="1:2" x14ac:dyDescent="0.25">
      <c r="A530">
        <v>5.7912400000000002</v>
      </c>
      <c r="B530">
        <v>-30.532800000000002</v>
      </c>
    </row>
    <row r="531" spans="1:2" x14ac:dyDescent="0.25">
      <c r="A531">
        <v>5.8077300000000003</v>
      </c>
      <c r="B531">
        <v>-30.702000000000002</v>
      </c>
    </row>
    <row r="532" spans="1:2" x14ac:dyDescent="0.25">
      <c r="A532">
        <v>5.8225300000000004</v>
      </c>
      <c r="B532">
        <v>-30.5928</v>
      </c>
    </row>
    <row r="533" spans="1:2" x14ac:dyDescent="0.25">
      <c r="A533">
        <v>5.8390000000000004</v>
      </c>
      <c r="B533">
        <v>-30.467199999999998</v>
      </c>
    </row>
    <row r="534" spans="1:2" x14ac:dyDescent="0.25">
      <c r="A534">
        <v>5.8546300000000002</v>
      </c>
      <c r="B534">
        <v>-30.531600000000001</v>
      </c>
    </row>
    <row r="535" spans="1:2" x14ac:dyDescent="0.25">
      <c r="A535">
        <v>5.8692299999999999</v>
      </c>
      <c r="B535">
        <v>-30.591200000000001</v>
      </c>
    </row>
    <row r="536" spans="1:2" x14ac:dyDescent="0.25">
      <c r="A536">
        <v>5.8844900000000004</v>
      </c>
      <c r="B536">
        <v>-30.6264</v>
      </c>
    </row>
    <row r="537" spans="1:2" x14ac:dyDescent="0.25">
      <c r="A537">
        <v>5.9002299999999996</v>
      </c>
      <c r="B537">
        <v>-30.538799999999998</v>
      </c>
    </row>
    <row r="538" spans="1:2" x14ac:dyDescent="0.25">
      <c r="A538">
        <v>5.9155800000000003</v>
      </c>
      <c r="B538">
        <v>-30.442799999999998</v>
      </c>
    </row>
    <row r="539" spans="1:2" x14ac:dyDescent="0.25">
      <c r="A539">
        <v>5.9303900000000001</v>
      </c>
      <c r="B539">
        <v>-30.405200000000001</v>
      </c>
    </row>
    <row r="540" spans="1:2" x14ac:dyDescent="0.25">
      <c r="A540">
        <v>5.9453500000000004</v>
      </c>
      <c r="B540">
        <v>-30.308</v>
      </c>
    </row>
    <row r="541" spans="1:2" x14ac:dyDescent="0.25">
      <c r="A541">
        <v>5.9603400000000004</v>
      </c>
      <c r="B541">
        <v>-30.220800000000001</v>
      </c>
    </row>
    <row r="542" spans="1:2" x14ac:dyDescent="0.25">
      <c r="A542">
        <v>5.9757300000000004</v>
      </c>
      <c r="B542">
        <v>-30.286000000000001</v>
      </c>
    </row>
    <row r="543" spans="1:2" x14ac:dyDescent="0.25">
      <c r="A543">
        <v>5.9908299999999999</v>
      </c>
      <c r="B543">
        <v>-30.3368</v>
      </c>
    </row>
    <row r="544" spans="1:2" x14ac:dyDescent="0.25">
      <c r="A544">
        <v>6.00596</v>
      </c>
      <c r="B544">
        <v>-30.308399999999999</v>
      </c>
    </row>
    <row r="545" spans="1:2" x14ac:dyDescent="0.25">
      <c r="A545">
        <v>6.0209000000000001</v>
      </c>
      <c r="B545">
        <v>-30.2136</v>
      </c>
    </row>
    <row r="546" spans="1:2" x14ac:dyDescent="0.25">
      <c r="A546">
        <v>6.0349599999999999</v>
      </c>
      <c r="B546">
        <v>-30.361599999999999</v>
      </c>
    </row>
    <row r="547" spans="1:2" x14ac:dyDescent="0.25">
      <c r="A547">
        <v>6.0501199999999997</v>
      </c>
      <c r="B547">
        <v>-30.6112</v>
      </c>
    </row>
    <row r="548" spans="1:2" x14ac:dyDescent="0.25">
      <c r="A548">
        <v>6.0655299999999999</v>
      </c>
      <c r="B548">
        <v>-30.718800000000002</v>
      </c>
    </row>
    <row r="549" spans="1:2" x14ac:dyDescent="0.25">
      <c r="A549">
        <v>6.0808600000000004</v>
      </c>
      <c r="B549">
        <v>-30.765999999999998</v>
      </c>
    </row>
    <row r="550" spans="1:2" x14ac:dyDescent="0.25">
      <c r="A550">
        <v>6.0962300000000003</v>
      </c>
      <c r="B550">
        <v>-30.658000000000001</v>
      </c>
    </row>
    <row r="551" spans="1:2" x14ac:dyDescent="0.25">
      <c r="A551">
        <v>6.1119399999999997</v>
      </c>
      <c r="B551">
        <v>-30.5184</v>
      </c>
    </row>
    <row r="552" spans="1:2" x14ac:dyDescent="0.25">
      <c r="A552">
        <v>6.1276400000000004</v>
      </c>
      <c r="B552">
        <v>-30.582799999999999</v>
      </c>
    </row>
    <row r="553" spans="1:2" x14ac:dyDescent="0.25">
      <c r="A553">
        <v>6.1441800000000004</v>
      </c>
      <c r="B553">
        <v>-30.642399999999999</v>
      </c>
    </row>
    <row r="554" spans="1:2" x14ac:dyDescent="0.25">
      <c r="A554">
        <v>6.1603399999999997</v>
      </c>
      <c r="B554">
        <v>-30.648</v>
      </c>
    </row>
    <row r="555" spans="1:2" x14ac:dyDescent="0.25">
      <c r="A555">
        <v>6.1761400000000002</v>
      </c>
      <c r="B555">
        <v>-30.668399999999998</v>
      </c>
    </row>
    <row r="556" spans="1:2" x14ac:dyDescent="0.25">
      <c r="A556">
        <v>6.1918600000000001</v>
      </c>
      <c r="B556">
        <v>-30.815200000000001</v>
      </c>
    </row>
    <row r="557" spans="1:2" x14ac:dyDescent="0.25">
      <c r="A557">
        <v>6.20587</v>
      </c>
      <c r="B557">
        <v>-30.895199999999999</v>
      </c>
    </row>
    <row r="558" spans="1:2" x14ac:dyDescent="0.25">
      <c r="A558">
        <v>6.22051</v>
      </c>
      <c r="B558">
        <v>-30.928000000000001</v>
      </c>
    </row>
    <row r="559" spans="1:2" x14ac:dyDescent="0.25">
      <c r="A559">
        <v>6.2366400000000004</v>
      </c>
      <c r="B559">
        <v>-30.956399999999999</v>
      </c>
    </row>
    <row r="560" spans="1:2" x14ac:dyDescent="0.25">
      <c r="A560">
        <v>6.25305</v>
      </c>
      <c r="B560">
        <v>-31.133600000000001</v>
      </c>
    </row>
    <row r="561" spans="1:2" x14ac:dyDescent="0.25">
      <c r="A561">
        <v>6.2687200000000001</v>
      </c>
      <c r="B561">
        <v>-31.1204</v>
      </c>
    </row>
    <row r="562" spans="1:2" x14ac:dyDescent="0.25">
      <c r="A562">
        <v>6.2853300000000001</v>
      </c>
      <c r="B562">
        <v>-30.837599999999998</v>
      </c>
    </row>
    <row r="563" spans="1:2" x14ac:dyDescent="0.25">
      <c r="A563">
        <v>6.3018400000000003</v>
      </c>
      <c r="B563">
        <v>-30.726800000000001</v>
      </c>
    </row>
    <row r="564" spans="1:2" x14ac:dyDescent="0.25">
      <c r="A564">
        <v>6.3183199999999999</v>
      </c>
      <c r="B564">
        <v>-30.754799999999999</v>
      </c>
    </row>
    <row r="565" spans="1:2" x14ac:dyDescent="0.25">
      <c r="A565">
        <v>6.33371</v>
      </c>
      <c r="B565">
        <v>-30.838799999999999</v>
      </c>
    </row>
    <row r="566" spans="1:2" x14ac:dyDescent="0.25">
      <c r="A566">
        <v>6.3488699999999998</v>
      </c>
      <c r="B566">
        <v>-30.929200000000002</v>
      </c>
    </row>
    <row r="567" spans="1:2" x14ac:dyDescent="0.25">
      <c r="A567">
        <v>6.3651</v>
      </c>
      <c r="B567">
        <v>-30.8764</v>
      </c>
    </row>
    <row r="568" spans="1:2" x14ac:dyDescent="0.25">
      <c r="A568">
        <v>6.3805300000000003</v>
      </c>
      <c r="B568">
        <v>-30.885200000000001</v>
      </c>
    </row>
    <row r="569" spans="1:2" x14ac:dyDescent="0.25">
      <c r="A569">
        <v>6.3957600000000001</v>
      </c>
      <c r="B569">
        <v>-30.9984</v>
      </c>
    </row>
    <row r="570" spans="1:2" x14ac:dyDescent="0.25">
      <c r="A570">
        <v>6.4113100000000003</v>
      </c>
      <c r="B570">
        <v>-30.9712</v>
      </c>
    </row>
    <row r="571" spans="1:2" x14ac:dyDescent="0.25">
      <c r="A571">
        <v>6.4264400000000004</v>
      </c>
      <c r="B571">
        <v>-30.8764</v>
      </c>
    </row>
    <row r="572" spans="1:2" x14ac:dyDescent="0.25">
      <c r="A572">
        <v>6.4417099999999996</v>
      </c>
      <c r="B572">
        <v>-30.786000000000001</v>
      </c>
    </row>
    <row r="573" spans="1:2" x14ac:dyDescent="0.25">
      <c r="A573">
        <v>6.4541000000000004</v>
      </c>
      <c r="B573">
        <v>-30.6648</v>
      </c>
    </row>
    <row r="574" spans="1:2" x14ac:dyDescent="0.25">
      <c r="A574">
        <v>6.4694200000000004</v>
      </c>
      <c r="B574">
        <v>-30.526800000000001</v>
      </c>
    </row>
    <row r="575" spans="1:2" x14ac:dyDescent="0.25">
      <c r="A575">
        <v>6.4898400000000001</v>
      </c>
      <c r="B575">
        <v>-30.557200000000002</v>
      </c>
    </row>
    <row r="576" spans="1:2" x14ac:dyDescent="0.25">
      <c r="A576">
        <v>6.5056900000000004</v>
      </c>
      <c r="B576">
        <v>-30.703199999999999</v>
      </c>
    </row>
    <row r="577" spans="1:2" x14ac:dyDescent="0.25">
      <c r="A577">
        <v>6.5217599999999996</v>
      </c>
      <c r="B577">
        <v>-30.869199999999999</v>
      </c>
    </row>
    <row r="578" spans="1:2" x14ac:dyDescent="0.25">
      <c r="A578">
        <v>6.5382199999999999</v>
      </c>
      <c r="B578">
        <v>-30.9756</v>
      </c>
    </row>
    <row r="579" spans="1:2" x14ac:dyDescent="0.25">
      <c r="A579">
        <v>6.5534499999999998</v>
      </c>
      <c r="B579">
        <v>-30.913599999999999</v>
      </c>
    </row>
    <row r="580" spans="1:2" x14ac:dyDescent="0.25">
      <c r="A580">
        <v>6.5694999999999997</v>
      </c>
      <c r="B580">
        <v>-30.920400000000001</v>
      </c>
    </row>
    <row r="581" spans="1:2" x14ac:dyDescent="0.25">
      <c r="A581">
        <v>6.5852500000000003</v>
      </c>
      <c r="B581">
        <v>-31.0852</v>
      </c>
    </row>
    <row r="582" spans="1:2" x14ac:dyDescent="0.25">
      <c r="A582">
        <v>6.6005000000000003</v>
      </c>
      <c r="B582">
        <v>-31.098800000000001</v>
      </c>
    </row>
    <row r="583" spans="1:2" x14ac:dyDescent="0.25">
      <c r="A583">
        <v>6.6158299999999999</v>
      </c>
      <c r="B583">
        <v>-30.89</v>
      </c>
    </row>
    <row r="584" spans="1:2" x14ac:dyDescent="0.25">
      <c r="A584">
        <v>6.6320699999999997</v>
      </c>
      <c r="B584">
        <v>-30.815200000000001</v>
      </c>
    </row>
    <row r="585" spans="1:2" x14ac:dyDescent="0.25">
      <c r="A585">
        <v>6.6477899999999996</v>
      </c>
      <c r="B585">
        <v>-30.898800000000001</v>
      </c>
    </row>
    <row r="586" spans="1:2" x14ac:dyDescent="0.25">
      <c r="A586">
        <v>6.6632199999999999</v>
      </c>
      <c r="B586">
        <v>-30.910399999999999</v>
      </c>
    </row>
    <row r="587" spans="1:2" x14ac:dyDescent="0.25">
      <c r="A587">
        <v>6.6791499999999999</v>
      </c>
      <c r="B587">
        <v>-30.936399999999999</v>
      </c>
    </row>
    <row r="588" spans="1:2" x14ac:dyDescent="0.25">
      <c r="A588">
        <v>6.6955400000000003</v>
      </c>
      <c r="B588">
        <v>-30.973600000000001</v>
      </c>
    </row>
    <row r="589" spans="1:2" x14ac:dyDescent="0.25">
      <c r="A589">
        <v>6.7110200000000004</v>
      </c>
      <c r="B589">
        <v>-30.847200000000001</v>
      </c>
    </row>
    <row r="590" spans="1:2" x14ac:dyDescent="0.25">
      <c r="A590">
        <v>6.7271599999999996</v>
      </c>
      <c r="B590">
        <v>-30.6172</v>
      </c>
    </row>
    <row r="591" spans="1:2" x14ac:dyDescent="0.25">
      <c r="A591">
        <v>6.7434700000000003</v>
      </c>
      <c r="B591">
        <v>-30.3368</v>
      </c>
    </row>
    <row r="592" spans="1:2" x14ac:dyDescent="0.25">
      <c r="A592">
        <v>6.7592299999999996</v>
      </c>
      <c r="B592">
        <v>-30.123999999999999</v>
      </c>
    </row>
    <row r="593" spans="1:2" x14ac:dyDescent="0.25">
      <c r="A593">
        <v>6.7762900000000004</v>
      </c>
      <c r="B593">
        <v>-29.969200000000001</v>
      </c>
    </row>
    <row r="594" spans="1:2" x14ac:dyDescent="0.25">
      <c r="A594">
        <v>6.7922799999999999</v>
      </c>
      <c r="B594">
        <v>-29.665600000000001</v>
      </c>
    </row>
    <row r="595" spans="1:2" x14ac:dyDescent="0.25">
      <c r="A595">
        <v>6.8094599999999996</v>
      </c>
      <c r="B595">
        <v>-29.434000000000001</v>
      </c>
    </row>
    <row r="596" spans="1:2" x14ac:dyDescent="0.25">
      <c r="A596">
        <v>6.8261399999999997</v>
      </c>
      <c r="B596">
        <v>-29.418399999999998</v>
      </c>
    </row>
    <row r="597" spans="1:2" x14ac:dyDescent="0.25">
      <c r="A597">
        <v>6.8435499999999996</v>
      </c>
      <c r="B597">
        <v>-29.4084</v>
      </c>
    </row>
    <row r="598" spans="1:2" x14ac:dyDescent="0.25">
      <c r="A598">
        <v>6.86083</v>
      </c>
      <c r="B598">
        <v>-29.225999999999999</v>
      </c>
    </row>
    <row r="599" spans="1:2" x14ac:dyDescent="0.25">
      <c r="A599">
        <v>6.8771199999999997</v>
      </c>
      <c r="B599">
        <v>-28.994399999999999</v>
      </c>
    </row>
    <row r="600" spans="1:2" x14ac:dyDescent="0.25">
      <c r="A600">
        <v>6.8939300000000001</v>
      </c>
      <c r="B600">
        <v>-28.986799999999999</v>
      </c>
    </row>
    <row r="601" spans="1:2" x14ac:dyDescent="0.25">
      <c r="A601">
        <v>6.9098899999999999</v>
      </c>
      <c r="B601">
        <v>-28.9756</v>
      </c>
    </row>
    <row r="602" spans="1:2" x14ac:dyDescent="0.25">
      <c r="A602">
        <v>6.9255199999999997</v>
      </c>
      <c r="B602">
        <v>-28.825199999999999</v>
      </c>
    </row>
    <row r="603" spans="1:2" x14ac:dyDescent="0.25">
      <c r="A603">
        <v>6.94231</v>
      </c>
      <c r="B603">
        <v>-28.918399999999998</v>
      </c>
    </row>
    <row r="604" spans="1:2" x14ac:dyDescent="0.25">
      <c r="A604">
        <v>6.9583500000000003</v>
      </c>
      <c r="B604">
        <v>-29.0596</v>
      </c>
    </row>
    <row r="605" spans="1:2" x14ac:dyDescent="0.25">
      <c r="A605">
        <v>6.9749699999999999</v>
      </c>
      <c r="B605">
        <v>-29.130800000000001</v>
      </c>
    </row>
    <row r="606" spans="1:2" x14ac:dyDescent="0.25">
      <c r="A606">
        <v>6.9749699999999999</v>
      </c>
      <c r="B606">
        <v>-29.1676</v>
      </c>
    </row>
    <row r="607" spans="1:2" x14ac:dyDescent="0.25">
      <c r="A607">
        <v>6.9915200000000004</v>
      </c>
      <c r="B607">
        <v>-29.467600000000001</v>
      </c>
    </row>
    <row r="608" spans="1:2" x14ac:dyDescent="0.25">
      <c r="A608">
        <v>7.0089399999999999</v>
      </c>
      <c r="B608">
        <v>-29.916</v>
      </c>
    </row>
    <row r="609" spans="1:2" x14ac:dyDescent="0.25">
      <c r="A609">
        <v>7.0432300000000003</v>
      </c>
      <c r="B609">
        <v>-30.319600000000001</v>
      </c>
    </row>
    <row r="610" spans="1:2" x14ac:dyDescent="0.25">
      <c r="A610">
        <v>7.0432300000000003</v>
      </c>
      <c r="B610">
        <v>-30.289200000000001</v>
      </c>
    </row>
    <row r="611" spans="1:2" x14ac:dyDescent="0.25">
      <c r="A611">
        <v>7.0603100000000003</v>
      </c>
      <c r="B611">
        <v>-30.474</v>
      </c>
    </row>
    <row r="612" spans="1:2" x14ac:dyDescent="0.25">
      <c r="A612">
        <v>7.0779399999999999</v>
      </c>
      <c r="B612">
        <v>-30.6828</v>
      </c>
    </row>
    <row r="613" spans="1:2" x14ac:dyDescent="0.25">
      <c r="A613">
        <v>7.0951899999999997</v>
      </c>
      <c r="B613">
        <v>-30.9452</v>
      </c>
    </row>
    <row r="614" spans="1:2" x14ac:dyDescent="0.25">
      <c r="A614">
        <v>7.1123200000000004</v>
      </c>
      <c r="B614">
        <v>-30.976800000000001</v>
      </c>
    </row>
    <row r="615" spans="1:2" x14ac:dyDescent="0.25">
      <c r="A615">
        <v>7.1253500000000001</v>
      </c>
      <c r="B615">
        <v>-30.9636</v>
      </c>
    </row>
    <row r="616" spans="1:2" x14ac:dyDescent="0.25">
      <c r="A616">
        <v>7.1458000000000004</v>
      </c>
      <c r="B616">
        <v>-31.103200000000001</v>
      </c>
    </row>
    <row r="617" spans="1:2" x14ac:dyDescent="0.25">
      <c r="A617">
        <v>7.1635099999999996</v>
      </c>
      <c r="B617">
        <v>-31.132000000000001</v>
      </c>
    </row>
    <row r="618" spans="1:2" x14ac:dyDescent="0.25">
      <c r="A618">
        <v>7.1805199999999996</v>
      </c>
      <c r="B618">
        <v>-31.280799999999999</v>
      </c>
    </row>
    <row r="619" spans="1:2" x14ac:dyDescent="0.25">
      <c r="A619">
        <v>7.1974499999999999</v>
      </c>
      <c r="B619">
        <v>-31.436399999999999</v>
      </c>
    </row>
    <row r="620" spans="1:2" x14ac:dyDescent="0.25">
      <c r="A620">
        <v>7.21319</v>
      </c>
      <c r="B620">
        <v>-31.42</v>
      </c>
    </row>
    <row r="621" spans="1:2" x14ac:dyDescent="0.25">
      <c r="A621">
        <v>7.2304500000000003</v>
      </c>
      <c r="B621">
        <v>-31.259599999999999</v>
      </c>
    </row>
    <row r="622" spans="1:2" x14ac:dyDescent="0.25">
      <c r="A622">
        <v>7.2471500000000004</v>
      </c>
      <c r="B622">
        <v>-31.121200000000002</v>
      </c>
    </row>
    <row r="623" spans="1:2" x14ac:dyDescent="0.25">
      <c r="A623">
        <v>7.2652700000000001</v>
      </c>
      <c r="B623">
        <v>-30.975999999999999</v>
      </c>
    </row>
    <row r="624" spans="1:2" x14ac:dyDescent="0.25">
      <c r="A624">
        <v>7.2822300000000002</v>
      </c>
      <c r="B624">
        <v>-30.78</v>
      </c>
    </row>
    <row r="625" spans="1:2" x14ac:dyDescent="0.25">
      <c r="A625">
        <v>7.2999000000000001</v>
      </c>
      <c r="B625">
        <v>-30.674399999999999</v>
      </c>
    </row>
    <row r="626" spans="1:2" x14ac:dyDescent="0.25">
      <c r="A626">
        <v>7.3179999999999996</v>
      </c>
      <c r="B626">
        <v>-30.571200000000001</v>
      </c>
    </row>
    <row r="627" spans="1:2" x14ac:dyDescent="0.25">
      <c r="A627">
        <v>7.3337199999999996</v>
      </c>
      <c r="B627">
        <v>-30.572399999999998</v>
      </c>
    </row>
    <row r="628" spans="1:2" x14ac:dyDescent="0.25">
      <c r="A628">
        <v>7.3513000000000002</v>
      </c>
      <c r="B628">
        <v>-30.472000000000001</v>
      </c>
    </row>
    <row r="629" spans="1:2" x14ac:dyDescent="0.25">
      <c r="A629">
        <v>7.3690699999999998</v>
      </c>
      <c r="B629">
        <v>-30.281199999999998</v>
      </c>
    </row>
    <row r="630" spans="1:2" x14ac:dyDescent="0.25">
      <c r="A630">
        <v>7.3863200000000004</v>
      </c>
      <c r="B630">
        <v>-30.15</v>
      </c>
    </row>
    <row r="631" spans="1:2" x14ac:dyDescent="0.25">
      <c r="A631">
        <v>7.4032200000000001</v>
      </c>
      <c r="B631">
        <v>-29.977599999999999</v>
      </c>
    </row>
    <row r="632" spans="1:2" x14ac:dyDescent="0.25">
      <c r="A632">
        <v>7.4196900000000001</v>
      </c>
      <c r="B632">
        <v>-29.856400000000001</v>
      </c>
    </row>
    <row r="633" spans="1:2" x14ac:dyDescent="0.25">
      <c r="A633">
        <v>7.4366899999999996</v>
      </c>
      <c r="B633">
        <v>-29.807200000000002</v>
      </c>
    </row>
    <row r="634" spans="1:2" x14ac:dyDescent="0.25">
      <c r="A634">
        <v>7.4540499999999996</v>
      </c>
      <c r="B634">
        <v>-30.0108</v>
      </c>
    </row>
    <row r="635" spans="1:2" x14ac:dyDescent="0.25">
      <c r="A635">
        <v>7.4712699999999996</v>
      </c>
      <c r="B635">
        <v>-30.1188</v>
      </c>
    </row>
    <row r="636" spans="1:2" x14ac:dyDescent="0.25">
      <c r="A636">
        <v>7.4877200000000004</v>
      </c>
      <c r="B636">
        <v>-30.125599999999999</v>
      </c>
    </row>
    <row r="637" spans="1:2" x14ac:dyDescent="0.25">
      <c r="A637">
        <v>7.5046099999999996</v>
      </c>
      <c r="B637">
        <v>-30.265599999999999</v>
      </c>
    </row>
    <row r="638" spans="1:2" x14ac:dyDescent="0.25">
      <c r="A638">
        <v>7.5221999999999998</v>
      </c>
      <c r="B638">
        <v>-30.308</v>
      </c>
    </row>
    <row r="639" spans="1:2" x14ac:dyDescent="0.25">
      <c r="A639">
        <v>7.5395899999999996</v>
      </c>
      <c r="B639">
        <v>-30.279599999999999</v>
      </c>
    </row>
    <row r="640" spans="1:2" x14ac:dyDescent="0.25">
      <c r="A640">
        <v>7.5565800000000003</v>
      </c>
      <c r="B640">
        <v>-30.098800000000001</v>
      </c>
    </row>
    <row r="641" spans="1:2" x14ac:dyDescent="0.25">
      <c r="A641">
        <v>7.5747499999999999</v>
      </c>
      <c r="B641">
        <v>-30.128799999999998</v>
      </c>
    </row>
    <row r="642" spans="1:2" x14ac:dyDescent="0.25">
      <c r="A642">
        <v>7.5924800000000001</v>
      </c>
      <c r="B642">
        <v>-30.287199999999999</v>
      </c>
    </row>
    <row r="643" spans="1:2" x14ac:dyDescent="0.25">
      <c r="A643">
        <v>7.6088899999999997</v>
      </c>
      <c r="B643">
        <v>-30.293600000000001</v>
      </c>
    </row>
    <row r="644" spans="1:2" x14ac:dyDescent="0.25">
      <c r="A644">
        <v>7.6255899999999999</v>
      </c>
      <c r="B644">
        <v>-30.270399999999999</v>
      </c>
    </row>
    <row r="645" spans="1:2" x14ac:dyDescent="0.25">
      <c r="A645">
        <v>7.6426699999999999</v>
      </c>
      <c r="B645">
        <v>-30.0944</v>
      </c>
    </row>
    <row r="646" spans="1:2" x14ac:dyDescent="0.25">
      <c r="A646">
        <v>7.6598600000000001</v>
      </c>
      <c r="B646">
        <v>-29.908799999999999</v>
      </c>
    </row>
    <row r="647" spans="1:2" x14ac:dyDescent="0.25">
      <c r="A647">
        <v>7.67821</v>
      </c>
      <c r="B647">
        <v>-29.591999999999999</v>
      </c>
    </row>
    <row r="648" spans="1:2" x14ac:dyDescent="0.25">
      <c r="A648">
        <v>7.6954599999999997</v>
      </c>
      <c r="B648">
        <v>-29.339600000000001</v>
      </c>
    </row>
    <row r="649" spans="1:2" x14ac:dyDescent="0.25">
      <c r="A649">
        <v>7.7130000000000001</v>
      </c>
      <c r="B649">
        <v>-29.283200000000001</v>
      </c>
    </row>
    <row r="650" spans="1:2" x14ac:dyDescent="0.25">
      <c r="A650">
        <v>7.7306299999999997</v>
      </c>
      <c r="B650">
        <v>-29.194400000000002</v>
      </c>
    </row>
    <row r="651" spans="1:2" x14ac:dyDescent="0.25">
      <c r="A651">
        <v>7.74695</v>
      </c>
      <c r="B651">
        <v>-29.153199999999998</v>
      </c>
    </row>
    <row r="652" spans="1:2" x14ac:dyDescent="0.25">
      <c r="A652">
        <v>7.7651500000000002</v>
      </c>
      <c r="B652">
        <v>-28.928000000000001</v>
      </c>
    </row>
    <row r="653" spans="1:2" x14ac:dyDescent="0.25">
      <c r="A653">
        <v>7.7831200000000003</v>
      </c>
      <c r="B653">
        <v>-28.863199999999999</v>
      </c>
    </row>
    <row r="654" spans="1:2" x14ac:dyDescent="0.25">
      <c r="A654">
        <v>7.8003299999999998</v>
      </c>
      <c r="B654">
        <v>-28.858799999999999</v>
      </c>
    </row>
    <row r="655" spans="1:2" x14ac:dyDescent="0.25">
      <c r="A655">
        <v>7.8173199999999996</v>
      </c>
      <c r="B655">
        <v>-28.702000000000002</v>
      </c>
    </row>
    <row r="656" spans="1:2" x14ac:dyDescent="0.25">
      <c r="A656">
        <v>7.8345399999999996</v>
      </c>
      <c r="B656">
        <v>-28.712</v>
      </c>
    </row>
    <row r="657" spans="1:2" x14ac:dyDescent="0.25">
      <c r="A657">
        <v>7.8514699999999999</v>
      </c>
      <c r="B657">
        <v>-28.747199999999999</v>
      </c>
    </row>
    <row r="658" spans="1:2" x14ac:dyDescent="0.25">
      <c r="A658">
        <v>7.8683399999999999</v>
      </c>
      <c r="B658">
        <v>-28.9236</v>
      </c>
    </row>
    <row r="659" spans="1:2" x14ac:dyDescent="0.25">
      <c r="A659">
        <v>7.8857699999999999</v>
      </c>
      <c r="B659">
        <v>-29.106400000000001</v>
      </c>
    </row>
    <row r="660" spans="1:2" x14ac:dyDescent="0.25">
      <c r="A660">
        <v>7.9035799999999998</v>
      </c>
      <c r="B660">
        <v>-29.161200000000001</v>
      </c>
    </row>
    <row r="661" spans="1:2" x14ac:dyDescent="0.25">
      <c r="A661">
        <v>7.9213100000000001</v>
      </c>
      <c r="B661">
        <v>-29.161999999999999</v>
      </c>
    </row>
    <row r="662" spans="1:2" x14ac:dyDescent="0.25">
      <c r="A662">
        <v>7.9390999999999998</v>
      </c>
      <c r="B662">
        <v>-29.146799999999999</v>
      </c>
    </row>
    <row r="663" spans="1:2" x14ac:dyDescent="0.25">
      <c r="A663">
        <v>7.9570499999999997</v>
      </c>
      <c r="B663">
        <v>-29.130800000000001</v>
      </c>
    </row>
    <row r="664" spans="1:2" x14ac:dyDescent="0.25">
      <c r="A664">
        <v>7.9746199999999998</v>
      </c>
      <c r="B664">
        <v>-29.238399999999999</v>
      </c>
    </row>
    <row r="665" spans="1:2" x14ac:dyDescent="0.25">
      <c r="A665">
        <v>7.9931799999999997</v>
      </c>
      <c r="B665">
        <v>-29.640799999999999</v>
      </c>
    </row>
    <row r="666" spans="1:2" x14ac:dyDescent="0.25">
      <c r="A666">
        <v>8.0115400000000001</v>
      </c>
      <c r="B666">
        <v>-29.9208</v>
      </c>
    </row>
    <row r="667" spans="1:2" x14ac:dyDescent="0.25">
      <c r="A667">
        <v>8.0290199999999992</v>
      </c>
      <c r="B667">
        <v>-30.086400000000001</v>
      </c>
    </row>
    <row r="668" spans="1:2" x14ac:dyDescent="0.25">
      <c r="A668">
        <v>8.0462699999999998</v>
      </c>
      <c r="B668">
        <v>-30.2788</v>
      </c>
    </row>
    <row r="669" spans="1:2" x14ac:dyDescent="0.25">
      <c r="A669">
        <v>8.0644200000000001</v>
      </c>
      <c r="B669">
        <v>-30.405200000000001</v>
      </c>
    </row>
    <row r="670" spans="1:2" x14ac:dyDescent="0.25">
      <c r="A670">
        <v>8.0831199999999992</v>
      </c>
      <c r="B670">
        <v>-30.575600000000001</v>
      </c>
    </row>
    <row r="671" spans="1:2" x14ac:dyDescent="0.25">
      <c r="A671">
        <v>8.1005900000000004</v>
      </c>
      <c r="B671">
        <v>-30.5459</v>
      </c>
    </row>
    <row r="672" spans="1:2" x14ac:dyDescent="0.25">
      <c r="A672">
        <v>8.1191099999999992</v>
      </c>
      <c r="B672">
        <v>-30.774899999999999</v>
      </c>
    </row>
    <row r="673" spans="1:2" x14ac:dyDescent="0.25">
      <c r="A673">
        <v>8.1364099999999997</v>
      </c>
      <c r="B673">
        <v>-30.875800000000002</v>
      </c>
    </row>
    <row r="674" spans="1:2" x14ac:dyDescent="0.25">
      <c r="A674">
        <v>8.1531599999999997</v>
      </c>
      <c r="B674">
        <v>-31.352599999999999</v>
      </c>
    </row>
    <row r="675" spans="1:2" x14ac:dyDescent="0.25">
      <c r="A675">
        <v>8.1710499999999993</v>
      </c>
      <c r="B675">
        <v>-31.808599999999998</v>
      </c>
    </row>
    <row r="676" spans="1:2" x14ac:dyDescent="0.25">
      <c r="A676">
        <v>8.1900200000000005</v>
      </c>
      <c r="B676">
        <v>-32.239199999999997</v>
      </c>
    </row>
    <row r="677" spans="1:2" x14ac:dyDescent="0.25">
      <c r="A677">
        <v>8.2105399999999999</v>
      </c>
      <c r="B677">
        <v>-32.4422</v>
      </c>
    </row>
    <row r="678" spans="1:2" x14ac:dyDescent="0.25">
      <c r="A678">
        <v>8.2299699999999998</v>
      </c>
      <c r="B678">
        <v>-32.4</v>
      </c>
    </row>
    <row r="679" spans="1:2" x14ac:dyDescent="0.25">
      <c r="A679">
        <v>8.2505400000000009</v>
      </c>
      <c r="B679">
        <v>-32.319600000000001</v>
      </c>
    </row>
    <row r="680" spans="1:2" x14ac:dyDescent="0.25">
      <c r="A680">
        <v>8.2691300000000005</v>
      </c>
      <c r="B680">
        <v>-32.238799999999998</v>
      </c>
    </row>
    <row r="681" spans="1:2" x14ac:dyDescent="0.25">
      <c r="A681">
        <v>8.2900100000000005</v>
      </c>
      <c r="B681">
        <v>-32.162399999999998</v>
      </c>
    </row>
    <row r="682" spans="1:2" x14ac:dyDescent="0.25">
      <c r="A682">
        <v>8.3097999999999992</v>
      </c>
      <c r="B682">
        <v>-32.079799999999999</v>
      </c>
    </row>
    <row r="683" spans="1:2" x14ac:dyDescent="0.25">
      <c r="A683">
        <v>8.3302399999999999</v>
      </c>
      <c r="B683">
        <v>-32.0107</v>
      </c>
    </row>
    <row r="684" spans="1:2" x14ac:dyDescent="0.25">
      <c r="A684">
        <v>8.3485800000000001</v>
      </c>
      <c r="B684">
        <v>-31.9529</v>
      </c>
    </row>
    <row r="685" spans="1:2" x14ac:dyDescent="0.25">
      <c r="A685">
        <v>8.3658999999999999</v>
      </c>
      <c r="B685">
        <v>-31.743099999999998</v>
      </c>
    </row>
    <row r="686" spans="1:2" x14ac:dyDescent="0.25">
      <c r="A686">
        <v>8.3845600000000005</v>
      </c>
      <c r="B686">
        <v>-31.3673</v>
      </c>
    </row>
    <row r="687" spans="1:2" x14ac:dyDescent="0.25">
      <c r="A687">
        <v>8.4045500000000004</v>
      </c>
      <c r="B687">
        <v>-30.9511</v>
      </c>
    </row>
    <row r="688" spans="1:2" x14ac:dyDescent="0.25">
      <c r="A688">
        <v>8.4240399999999998</v>
      </c>
      <c r="B688">
        <v>-30.604299999999999</v>
      </c>
    </row>
    <row r="689" spans="1:2" x14ac:dyDescent="0.25">
      <c r="A689">
        <v>8.4425600000000003</v>
      </c>
      <c r="B689">
        <v>-30.388999999999999</v>
      </c>
    </row>
    <row r="690" spans="1:2" x14ac:dyDescent="0.25">
      <c r="A690">
        <v>8.4610000000000003</v>
      </c>
      <c r="B690">
        <v>-30.322600000000001</v>
      </c>
    </row>
    <row r="691" spans="1:2" x14ac:dyDescent="0.25">
      <c r="A691">
        <v>8.4800799999999992</v>
      </c>
      <c r="B691">
        <v>-30.381</v>
      </c>
    </row>
    <row r="692" spans="1:2" x14ac:dyDescent="0.25">
      <c r="A692">
        <v>8.49925</v>
      </c>
      <c r="B692">
        <v>-30.450800000000001</v>
      </c>
    </row>
    <row r="693" spans="1:2" x14ac:dyDescent="0.25">
      <c r="A693">
        <v>8.5194100000000006</v>
      </c>
      <c r="B693">
        <v>-30.450800000000001</v>
      </c>
    </row>
    <row r="694" spans="1:2" x14ac:dyDescent="0.25">
      <c r="A694">
        <v>8.5386100000000003</v>
      </c>
      <c r="B694">
        <v>-30.391100000000002</v>
      </c>
    </row>
    <row r="695" spans="1:2" x14ac:dyDescent="0.25">
      <c r="A695">
        <v>8.5583500000000008</v>
      </c>
      <c r="B695">
        <v>-30.309799999999999</v>
      </c>
    </row>
    <row r="696" spans="1:2" x14ac:dyDescent="0.25">
      <c r="A696">
        <v>8.5775199999999998</v>
      </c>
      <c r="B696">
        <v>-30.2165</v>
      </c>
    </row>
    <row r="697" spans="1:2" x14ac:dyDescent="0.25">
      <c r="A697">
        <v>8.5973500000000005</v>
      </c>
      <c r="B697">
        <v>-30.134</v>
      </c>
    </row>
    <row r="698" spans="1:2" x14ac:dyDescent="0.25">
      <c r="A698">
        <v>8.6152800000000003</v>
      </c>
      <c r="B698">
        <v>-30.171900000000001</v>
      </c>
    </row>
    <row r="699" spans="1:2" x14ac:dyDescent="0.25">
      <c r="A699">
        <v>8.6326400000000003</v>
      </c>
      <c r="B699">
        <v>-30.1798</v>
      </c>
    </row>
    <row r="700" spans="1:2" x14ac:dyDescent="0.25">
      <c r="A700">
        <v>8.6518099999999993</v>
      </c>
      <c r="B700">
        <v>-30.139099999999999</v>
      </c>
    </row>
    <row r="701" spans="1:2" x14ac:dyDescent="0.25">
      <c r="A701">
        <v>8.6707599999999996</v>
      </c>
      <c r="B701">
        <v>-30.162099999999999</v>
      </c>
    </row>
    <row r="702" spans="1:2" x14ac:dyDescent="0.25">
      <c r="A702">
        <v>8.6891099999999994</v>
      </c>
      <c r="B702">
        <v>-30.072199999999999</v>
      </c>
    </row>
    <row r="703" spans="1:2" x14ac:dyDescent="0.25">
      <c r="A703">
        <v>8.7076100000000007</v>
      </c>
      <c r="B703">
        <v>-29.9208</v>
      </c>
    </row>
    <row r="704" spans="1:2" x14ac:dyDescent="0.25">
      <c r="A704">
        <v>8.7267799999999998</v>
      </c>
      <c r="B704">
        <v>-29.841899999999999</v>
      </c>
    </row>
    <row r="705" spans="1:2" x14ac:dyDescent="0.25">
      <c r="A705">
        <v>8.7476900000000004</v>
      </c>
      <c r="B705">
        <v>-29.8171</v>
      </c>
    </row>
    <row r="706" spans="1:2" x14ac:dyDescent="0.25">
      <c r="A706">
        <v>8.7660699999999991</v>
      </c>
      <c r="B706">
        <v>-29.798500000000001</v>
      </c>
    </row>
    <row r="707" spans="1:2" x14ac:dyDescent="0.25">
      <c r="A707">
        <v>8.7850000000000001</v>
      </c>
      <c r="B707">
        <v>-29.824200000000001</v>
      </c>
    </row>
    <row r="708" spans="1:2" x14ac:dyDescent="0.25">
      <c r="A708">
        <v>8.8032199999999996</v>
      </c>
      <c r="B708">
        <v>-29.8979</v>
      </c>
    </row>
    <row r="709" spans="1:2" x14ac:dyDescent="0.25">
      <c r="A709">
        <v>8.8218899999999998</v>
      </c>
      <c r="B709">
        <v>-29.868200000000002</v>
      </c>
    </row>
    <row r="710" spans="1:2" x14ac:dyDescent="0.25">
      <c r="A710">
        <v>8.8423300000000005</v>
      </c>
      <c r="B710">
        <v>-29.697900000000001</v>
      </c>
    </row>
    <row r="711" spans="1:2" x14ac:dyDescent="0.25">
      <c r="A711">
        <v>8.8623899999999995</v>
      </c>
      <c r="B711">
        <v>-29.514700000000001</v>
      </c>
    </row>
    <row r="712" spans="1:2" x14ac:dyDescent="0.25">
      <c r="A712">
        <v>8.8834900000000001</v>
      </c>
      <c r="B712">
        <v>-29.421099999999999</v>
      </c>
    </row>
    <row r="713" spans="1:2" x14ac:dyDescent="0.25">
      <c r="A713">
        <v>8.9035799999999998</v>
      </c>
      <c r="B713">
        <v>-29.389299999999999</v>
      </c>
    </row>
    <row r="714" spans="1:2" x14ac:dyDescent="0.25">
      <c r="A714">
        <v>8.9234000000000009</v>
      </c>
      <c r="B714">
        <v>-29.441299999999998</v>
      </c>
    </row>
    <row r="715" spans="1:2" x14ac:dyDescent="0.25">
      <c r="A715">
        <v>8.9419599999999999</v>
      </c>
      <c r="B715">
        <v>-29.5777</v>
      </c>
    </row>
    <row r="716" spans="1:2" x14ac:dyDescent="0.25">
      <c r="A716">
        <v>8.9613399999999999</v>
      </c>
      <c r="B716">
        <v>-29.6355</v>
      </c>
    </row>
    <row r="717" spans="1:2" x14ac:dyDescent="0.25">
      <c r="A717">
        <v>8.9804399999999998</v>
      </c>
      <c r="B717">
        <v>-29.6404</v>
      </c>
    </row>
    <row r="718" spans="1:2" x14ac:dyDescent="0.25">
      <c r="A718">
        <v>9.0008099999999995</v>
      </c>
      <c r="B718">
        <v>-29.664200000000001</v>
      </c>
    </row>
    <row r="719" spans="1:2" x14ac:dyDescent="0.25">
      <c r="A719">
        <v>9.0208600000000008</v>
      </c>
      <c r="B719">
        <v>-29.654699999999998</v>
      </c>
    </row>
    <row r="720" spans="1:2" x14ac:dyDescent="0.25">
      <c r="A720">
        <v>9.0410299999999992</v>
      </c>
      <c r="B720">
        <v>-29.528099999999998</v>
      </c>
    </row>
    <row r="721" spans="1:2" x14ac:dyDescent="0.25">
      <c r="A721">
        <v>9.0611499999999996</v>
      </c>
      <c r="B721">
        <v>-29.445599999999999</v>
      </c>
    </row>
    <row r="722" spans="1:2" x14ac:dyDescent="0.25">
      <c r="A722">
        <v>9.0820100000000004</v>
      </c>
      <c r="B722">
        <v>-29.5914</v>
      </c>
    </row>
    <row r="723" spans="1:2" x14ac:dyDescent="0.25">
      <c r="A723">
        <v>9.1008999999999993</v>
      </c>
      <c r="B723">
        <v>-29.8447</v>
      </c>
    </row>
    <row r="724" spans="1:2" x14ac:dyDescent="0.25">
      <c r="A724">
        <v>9.1203500000000002</v>
      </c>
      <c r="B724">
        <v>-29.9694</v>
      </c>
    </row>
    <row r="725" spans="1:2" x14ac:dyDescent="0.25">
      <c r="A725">
        <v>9.1390600000000006</v>
      </c>
      <c r="B725">
        <v>-29.954699999999999</v>
      </c>
    </row>
    <row r="726" spans="1:2" x14ac:dyDescent="0.25">
      <c r="A726">
        <v>9.1584199999999996</v>
      </c>
      <c r="B726">
        <v>-30.0505</v>
      </c>
    </row>
    <row r="727" spans="1:2" x14ac:dyDescent="0.25">
      <c r="A727">
        <v>9.1775500000000001</v>
      </c>
      <c r="B727">
        <v>-30.140699999999999</v>
      </c>
    </row>
    <row r="728" spans="1:2" x14ac:dyDescent="0.25">
      <c r="A728">
        <v>9.1988800000000008</v>
      </c>
      <c r="B728">
        <v>-30.138500000000001</v>
      </c>
    </row>
    <row r="729" spans="1:2" x14ac:dyDescent="0.25">
      <c r="A729">
        <v>9.1988800000000008</v>
      </c>
      <c r="B729">
        <v>-30.177700000000002</v>
      </c>
    </row>
    <row r="730" spans="1:2" x14ac:dyDescent="0.25">
      <c r="A730">
        <v>9.2179900000000004</v>
      </c>
      <c r="B730">
        <v>-30.291399999999999</v>
      </c>
    </row>
    <row r="731" spans="1:2" x14ac:dyDescent="0.25">
      <c r="A731">
        <v>9.2380099999999992</v>
      </c>
      <c r="B731">
        <v>-30.270299999999999</v>
      </c>
    </row>
    <row r="732" spans="1:2" x14ac:dyDescent="0.25">
      <c r="A732">
        <v>9.25962</v>
      </c>
      <c r="B732">
        <v>-30.195399999999999</v>
      </c>
    </row>
    <row r="733" spans="1:2" x14ac:dyDescent="0.25">
      <c r="A733">
        <v>9.2814200000000007</v>
      </c>
      <c r="B733">
        <v>-30.226299999999998</v>
      </c>
    </row>
    <row r="734" spans="1:2" x14ac:dyDescent="0.25">
      <c r="A734">
        <v>9.3021100000000008</v>
      </c>
      <c r="B734">
        <v>-30.094799999999999</v>
      </c>
    </row>
    <row r="735" spans="1:2" x14ac:dyDescent="0.25">
      <c r="A735">
        <v>9.3231800000000007</v>
      </c>
      <c r="B735">
        <v>-29.970300000000002</v>
      </c>
    </row>
    <row r="736" spans="1:2" x14ac:dyDescent="0.25">
      <c r="A736">
        <v>9.3455399999999997</v>
      </c>
      <c r="B736">
        <v>-29.956900000000001</v>
      </c>
    </row>
    <row r="737" spans="1:2" x14ac:dyDescent="0.25">
      <c r="A737">
        <v>9.3659300000000005</v>
      </c>
      <c r="B737">
        <v>-29.982600000000001</v>
      </c>
    </row>
    <row r="738" spans="1:2" x14ac:dyDescent="0.25">
      <c r="A738">
        <v>9.3864300000000007</v>
      </c>
      <c r="B738">
        <v>-30.0367</v>
      </c>
    </row>
    <row r="739" spans="1:2" x14ac:dyDescent="0.25">
      <c r="A739">
        <v>9.4075600000000001</v>
      </c>
      <c r="B739">
        <v>-30.066400000000002</v>
      </c>
    </row>
    <row r="740" spans="1:2" x14ac:dyDescent="0.25">
      <c r="A740">
        <v>9.4255700000000004</v>
      </c>
      <c r="B740">
        <v>-30.173400000000001</v>
      </c>
    </row>
    <row r="741" spans="1:2" x14ac:dyDescent="0.25">
      <c r="A741">
        <v>9.4468300000000003</v>
      </c>
      <c r="B741">
        <v>-30.236999999999998</v>
      </c>
    </row>
    <row r="742" spans="1:2" x14ac:dyDescent="0.25">
      <c r="A742">
        <v>9.4680900000000001</v>
      </c>
      <c r="B742">
        <v>-30.270700000000001</v>
      </c>
    </row>
    <row r="743" spans="1:2" x14ac:dyDescent="0.25">
      <c r="A743">
        <v>9.4888700000000004</v>
      </c>
      <c r="B743">
        <v>-30.385300000000001</v>
      </c>
    </row>
    <row r="744" spans="1:2" x14ac:dyDescent="0.25">
      <c r="A744">
        <v>9.51004</v>
      </c>
      <c r="B744">
        <v>-30.469100000000001</v>
      </c>
    </row>
    <row r="745" spans="1:2" x14ac:dyDescent="0.25">
      <c r="A745">
        <v>9.5322399999999998</v>
      </c>
      <c r="B745">
        <v>-30.608599999999999</v>
      </c>
    </row>
    <row r="746" spans="1:2" x14ac:dyDescent="0.25">
      <c r="A746">
        <v>9.5559700000000003</v>
      </c>
      <c r="B746">
        <v>-30.717700000000001</v>
      </c>
    </row>
    <row r="747" spans="1:2" x14ac:dyDescent="0.25">
      <c r="A747">
        <v>9.5789500000000007</v>
      </c>
      <c r="B747">
        <v>-30.624199999999998</v>
      </c>
    </row>
    <row r="748" spans="1:2" x14ac:dyDescent="0.25">
      <c r="A748">
        <v>9.6014199999999992</v>
      </c>
      <c r="B748">
        <v>-30.611899999999999</v>
      </c>
    </row>
    <row r="749" spans="1:2" x14ac:dyDescent="0.25">
      <c r="A749">
        <v>9.6239699999999999</v>
      </c>
      <c r="B749">
        <v>-30.496600000000001</v>
      </c>
    </row>
    <row r="750" spans="1:2" x14ac:dyDescent="0.25">
      <c r="A750">
        <v>9.6469900000000006</v>
      </c>
      <c r="B750">
        <v>-30.177099999999999</v>
      </c>
    </row>
    <row r="751" spans="1:2" x14ac:dyDescent="0.25">
      <c r="A751">
        <v>9.6704600000000003</v>
      </c>
      <c r="B751">
        <v>-29.914100000000001</v>
      </c>
    </row>
    <row r="752" spans="1:2" x14ac:dyDescent="0.25">
      <c r="A752">
        <v>9.69374</v>
      </c>
      <c r="B752">
        <v>-29.8596</v>
      </c>
    </row>
    <row r="753" spans="1:2" x14ac:dyDescent="0.25">
      <c r="A753">
        <v>9.7157</v>
      </c>
      <c r="B753">
        <v>-29.886500000000002</v>
      </c>
    </row>
    <row r="754" spans="1:2" x14ac:dyDescent="0.25">
      <c r="A754">
        <v>9.7414100000000001</v>
      </c>
      <c r="B754">
        <v>-29.8489</v>
      </c>
    </row>
    <row r="755" spans="1:2" x14ac:dyDescent="0.25">
      <c r="A755">
        <v>9.7637499999999999</v>
      </c>
      <c r="B755">
        <v>-29.9541</v>
      </c>
    </row>
    <row r="756" spans="1:2" x14ac:dyDescent="0.25">
      <c r="A756">
        <v>9.7868600000000008</v>
      </c>
      <c r="B756">
        <v>-30.100300000000001</v>
      </c>
    </row>
    <row r="757" spans="1:2" x14ac:dyDescent="0.25">
      <c r="A757">
        <v>9.8103099999999994</v>
      </c>
      <c r="B757">
        <v>-30.319600000000001</v>
      </c>
    </row>
    <row r="758" spans="1:2" x14ac:dyDescent="0.25">
      <c r="A758">
        <v>9.8339099999999995</v>
      </c>
      <c r="B758">
        <v>-30.422000000000001</v>
      </c>
    </row>
    <row r="759" spans="1:2" x14ac:dyDescent="0.25">
      <c r="A759">
        <v>9.8573400000000007</v>
      </c>
      <c r="B759">
        <v>-30.332999999999998</v>
      </c>
    </row>
    <row r="760" spans="1:2" x14ac:dyDescent="0.25">
      <c r="A760">
        <v>9.8796800000000005</v>
      </c>
      <c r="B760">
        <v>-30.4648</v>
      </c>
    </row>
    <row r="761" spans="1:2" x14ac:dyDescent="0.25">
      <c r="A761">
        <v>9.9022400000000008</v>
      </c>
      <c r="B761">
        <v>-30.6752</v>
      </c>
    </row>
    <row r="762" spans="1:2" x14ac:dyDescent="0.25">
      <c r="A762">
        <v>9.9253300000000007</v>
      </c>
      <c r="B762">
        <v>-30.543700000000001</v>
      </c>
    </row>
    <row r="763" spans="1:2" x14ac:dyDescent="0.25">
      <c r="A763">
        <v>9.97194</v>
      </c>
      <c r="B763">
        <v>-30.484400000000001</v>
      </c>
    </row>
    <row r="764" spans="1:2" x14ac:dyDescent="0.25">
      <c r="A764">
        <v>9.9962700000000009</v>
      </c>
      <c r="B764">
        <v>-30.5627</v>
      </c>
    </row>
    <row r="765" spans="1:2" x14ac:dyDescent="0.25">
      <c r="A765">
        <v>10.0166</v>
      </c>
      <c r="B765">
        <v>-30.496300000000002</v>
      </c>
    </row>
    <row r="766" spans="1:2" x14ac:dyDescent="0.25">
      <c r="A766">
        <v>10.0284</v>
      </c>
      <c r="B766">
        <v>-30.4391</v>
      </c>
    </row>
    <row r="767" spans="1:2" x14ac:dyDescent="0.25">
      <c r="A767">
        <v>10.052199999999999</v>
      </c>
      <c r="B767">
        <v>-30.417400000000001</v>
      </c>
    </row>
    <row r="768" spans="1:2" x14ac:dyDescent="0.25">
      <c r="A768">
        <v>10.064399999999999</v>
      </c>
      <c r="B768">
        <v>-30.414999999999999</v>
      </c>
    </row>
    <row r="769" spans="1:2" x14ac:dyDescent="0.25">
      <c r="A769">
        <v>10.075900000000001</v>
      </c>
      <c r="B769">
        <v>-30.483499999999999</v>
      </c>
    </row>
    <row r="770" spans="1:2" x14ac:dyDescent="0.25">
      <c r="A770">
        <v>10.099500000000001</v>
      </c>
      <c r="B770">
        <v>-30.5596</v>
      </c>
    </row>
    <row r="771" spans="1:2" x14ac:dyDescent="0.25">
      <c r="A771">
        <v>10.1113</v>
      </c>
      <c r="B771">
        <v>-30.541899999999998</v>
      </c>
    </row>
    <row r="772" spans="1:2" x14ac:dyDescent="0.25">
      <c r="A772">
        <v>10.1225</v>
      </c>
      <c r="B772">
        <v>-30.600899999999999</v>
      </c>
    </row>
    <row r="773" spans="1:2" x14ac:dyDescent="0.25">
      <c r="A773">
        <v>10.1342</v>
      </c>
      <c r="B773">
        <v>-30.678000000000001</v>
      </c>
    </row>
    <row r="774" spans="1:2" x14ac:dyDescent="0.25">
      <c r="A774">
        <v>10.147399999999999</v>
      </c>
      <c r="B774">
        <v>-30.743400000000001</v>
      </c>
    </row>
    <row r="775" spans="1:2" x14ac:dyDescent="0.25">
      <c r="A775">
        <v>10.1601</v>
      </c>
      <c r="B775">
        <v>-30.812899999999999</v>
      </c>
    </row>
    <row r="776" spans="1:2" x14ac:dyDescent="0.25">
      <c r="A776">
        <v>10.172800000000001</v>
      </c>
      <c r="B776">
        <v>-30.8749</v>
      </c>
    </row>
    <row r="777" spans="1:2" x14ac:dyDescent="0.25">
      <c r="A777">
        <v>10.172800000000001</v>
      </c>
      <c r="B777">
        <v>-30.898199999999999</v>
      </c>
    </row>
    <row r="778" spans="1:2" x14ac:dyDescent="0.25">
      <c r="A778">
        <v>10.186199999999999</v>
      </c>
      <c r="B778">
        <v>-30.966699999999999</v>
      </c>
    </row>
    <row r="779" spans="1:2" x14ac:dyDescent="0.25">
      <c r="A779">
        <v>10.1991</v>
      </c>
      <c r="B779">
        <v>-31.064800000000002</v>
      </c>
    </row>
    <row r="780" spans="1:2" x14ac:dyDescent="0.25">
      <c r="A780">
        <v>10.212400000000001</v>
      </c>
      <c r="B780">
        <v>-31.1572</v>
      </c>
    </row>
    <row r="781" spans="1:2" x14ac:dyDescent="0.25">
      <c r="A781">
        <v>10.2255</v>
      </c>
      <c r="B781">
        <v>-31.2422</v>
      </c>
    </row>
    <row r="782" spans="1:2" x14ac:dyDescent="0.25">
      <c r="A782">
        <v>10.2392</v>
      </c>
      <c r="B782">
        <v>-31.354399999999998</v>
      </c>
    </row>
    <row r="783" spans="1:2" x14ac:dyDescent="0.25">
      <c r="A783">
        <v>10.2521</v>
      </c>
      <c r="B783">
        <v>-31.475200000000001</v>
      </c>
    </row>
    <row r="784" spans="1:2" x14ac:dyDescent="0.25">
      <c r="A784">
        <v>10.264099999999999</v>
      </c>
      <c r="B784">
        <v>-31.597300000000001</v>
      </c>
    </row>
    <row r="785" spans="1:2" x14ac:dyDescent="0.25">
      <c r="A785">
        <v>10.2761</v>
      </c>
      <c r="B785">
        <v>-31.717099999999999</v>
      </c>
    </row>
    <row r="786" spans="1:2" x14ac:dyDescent="0.25">
      <c r="A786">
        <v>10.288</v>
      </c>
      <c r="B786">
        <v>-31.827500000000001</v>
      </c>
    </row>
    <row r="787" spans="1:2" x14ac:dyDescent="0.25">
      <c r="A787">
        <v>10.3001</v>
      </c>
      <c r="B787">
        <v>-31.924499999999998</v>
      </c>
    </row>
    <row r="788" spans="1:2" x14ac:dyDescent="0.25">
      <c r="A788">
        <v>10.3132</v>
      </c>
      <c r="B788">
        <v>-32.022300000000001</v>
      </c>
    </row>
    <row r="789" spans="1:2" x14ac:dyDescent="0.25">
      <c r="A789">
        <v>10.3238</v>
      </c>
      <c r="B789">
        <v>-32.113799999999998</v>
      </c>
    </row>
    <row r="790" spans="1:2" x14ac:dyDescent="0.25">
      <c r="A790">
        <v>10.3363</v>
      </c>
      <c r="B790">
        <v>-32.206400000000002</v>
      </c>
    </row>
    <row r="791" spans="1:2" x14ac:dyDescent="0.25">
      <c r="A791">
        <v>10.350199999999999</v>
      </c>
      <c r="B791">
        <v>-32.295699999999997</v>
      </c>
    </row>
    <row r="792" spans="1:2" x14ac:dyDescent="0.25">
      <c r="A792">
        <v>10.3643</v>
      </c>
      <c r="B792">
        <v>-32.398200000000003</v>
      </c>
    </row>
    <row r="793" spans="1:2" x14ac:dyDescent="0.25">
      <c r="A793">
        <v>10.389699999999999</v>
      </c>
      <c r="B793">
        <v>-32.526299999999999</v>
      </c>
    </row>
    <row r="794" spans="1:2" x14ac:dyDescent="0.25">
      <c r="A794">
        <v>10.4016</v>
      </c>
      <c r="B794">
        <v>-32.611899999999999</v>
      </c>
    </row>
    <row r="795" spans="1:2" x14ac:dyDescent="0.25">
      <c r="A795">
        <v>10.414099999999999</v>
      </c>
      <c r="B795">
        <v>-32.691400000000002</v>
      </c>
    </row>
    <row r="796" spans="1:2" x14ac:dyDescent="0.25">
      <c r="A796">
        <v>10.428000000000001</v>
      </c>
      <c r="B796">
        <v>-32.760899999999999</v>
      </c>
    </row>
    <row r="797" spans="1:2" x14ac:dyDescent="0.25">
      <c r="A797">
        <v>10.4399</v>
      </c>
      <c r="B797">
        <v>-32.802500000000002</v>
      </c>
    </row>
    <row r="798" spans="1:2" x14ac:dyDescent="0.25">
      <c r="A798">
        <v>10.4399</v>
      </c>
      <c r="B798">
        <v>-32.83</v>
      </c>
    </row>
    <row r="799" spans="1:2" x14ac:dyDescent="0.25">
      <c r="A799">
        <v>10.4528</v>
      </c>
      <c r="B799">
        <v>-32.857799999999997</v>
      </c>
    </row>
    <row r="800" spans="1:2" x14ac:dyDescent="0.25">
      <c r="A800">
        <v>10.468299999999999</v>
      </c>
      <c r="B800">
        <v>-32.884700000000002</v>
      </c>
    </row>
    <row r="801" spans="1:2" x14ac:dyDescent="0.25">
      <c r="A801">
        <v>10.468299999999999</v>
      </c>
      <c r="B801">
        <v>-32.906700000000001</v>
      </c>
    </row>
    <row r="802" spans="1:2" x14ac:dyDescent="0.25">
      <c r="A802">
        <v>10.481400000000001</v>
      </c>
      <c r="B802">
        <v>-32.934600000000003</v>
      </c>
    </row>
    <row r="803" spans="1:2" x14ac:dyDescent="0.25">
      <c r="A803">
        <v>10.494</v>
      </c>
      <c r="B803">
        <v>-32.975499999999997</v>
      </c>
    </row>
    <row r="804" spans="1:2" x14ac:dyDescent="0.25">
      <c r="A804">
        <v>10.509</v>
      </c>
      <c r="B804">
        <v>-33.017099999999999</v>
      </c>
    </row>
    <row r="805" spans="1:2" x14ac:dyDescent="0.25">
      <c r="A805">
        <v>10.522</v>
      </c>
      <c r="B805">
        <v>-33.078299999999999</v>
      </c>
    </row>
    <row r="806" spans="1:2" x14ac:dyDescent="0.25">
      <c r="A806">
        <v>10.537000000000001</v>
      </c>
      <c r="B806">
        <v>-33.1569</v>
      </c>
    </row>
    <row r="807" spans="1:2" x14ac:dyDescent="0.25">
      <c r="A807">
        <v>10.551</v>
      </c>
      <c r="B807">
        <v>-33.191800000000001</v>
      </c>
    </row>
    <row r="808" spans="1:2" x14ac:dyDescent="0.25">
      <c r="A808">
        <v>10.565</v>
      </c>
      <c r="B808">
        <v>-33.254100000000001</v>
      </c>
    </row>
    <row r="809" spans="1:2" x14ac:dyDescent="0.25">
      <c r="A809">
        <v>10.58</v>
      </c>
      <c r="B809">
        <v>-33.272500000000001</v>
      </c>
    </row>
    <row r="810" spans="1:2" x14ac:dyDescent="0.25">
      <c r="A810">
        <v>10.593</v>
      </c>
      <c r="B810">
        <v>-33.326300000000003</v>
      </c>
    </row>
    <row r="811" spans="1:2" x14ac:dyDescent="0.25">
      <c r="A811">
        <v>10.606</v>
      </c>
      <c r="B811">
        <v>-33.389000000000003</v>
      </c>
    </row>
    <row r="812" spans="1:2" x14ac:dyDescent="0.25">
      <c r="A812">
        <v>10.62</v>
      </c>
      <c r="B812">
        <v>-33.480699999999999</v>
      </c>
    </row>
    <row r="813" spans="1:2" x14ac:dyDescent="0.25">
      <c r="A813">
        <v>10.634</v>
      </c>
      <c r="B813">
        <v>-33.558700000000002</v>
      </c>
    </row>
    <row r="814" spans="1:2" x14ac:dyDescent="0.25">
      <c r="A814">
        <v>10.648</v>
      </c>
      <c r="B814">
        <v>-33.6404</v>
      </c>
    </row>
    <row r="815" spans="1:2" x14ac:dyDescent="0.25">
      <c r="A815">
        <v>10.662000000000001</v>
      </c>
      <c r="B815">
        <v>-33.756599999999999</v>
      </c>
    </row>
    <row r="816" spans="1:2" x14ac:dyDescent="0.25">
      <c r="A816">
        <v>10.678000000000001</v>
      </c>
      <c r="B816">
        <v>-33.8551</v>
      </c>
    </row>
    <row r="817" spans="1:2" x14ac:dyDescent="0.25">
      <c r="A817">
        <v>10.692</v>
      </c>
      <c r="B817">
        <v>-33.945900000000002</v>
      </c>
    </row>
    <row r="818" spans="1:2" x14ac:dyDescent="0.25">
      <c r="A818">
        <v>10.706</v>
      </c>
      <c r="B818">
        <v>-34.043700000000001</v>
      </c>
    </row>
    <row r="819" spans="1:2" x14ac:dyDescent="0.25">
      <c r="A819">
        <v>10.72</v>
      </c>
      <c r="B819">
        <v>-34.125100000000003</v>
      </c>
    </row>
    <row r="820" spans="1:2" x14ac:dyDescent="0.25">
      <c r="A820">
        <v>10.734</v>
      </c>
      <c r="B820">
        <v>-34.204000000000001</v>
      </c>
    </row>
    <row r="821" spans="1:2" x14ac:dyDescent="0.25">
      <c r="A821">
        <v>10.747</v>
      </c>
      <c r="B821">
        <v>-34.284700000000001</v>
      </c>
    </row>
    <row r="822" spans="1:2" x14ac:dyDescent="0.25">
      <c r="A822">
        <v>10.762</v>
      </c>
      <c r="B822">
        <v>-34.380099999999999</v>
      </c>
    </row>
    <row r="823" spans="1:2" x14ac:dyDescent="0.25">
      <c r="A823">
        <v>10.762</v>
      </c>
      <c r="B823">
        <v>-34.414999999999999</v>
      </c>
    </row>
    <row r="824" spans="1:2" x14ac:dyDescent="0.25">
      <c r="A824">
        <v>10.792</v>
      </c>
      <c r="B824">
        <v>-34.591099999999997</v>
      </c>
    </row>
    <row r="825" spans="1:2" x14ac:dyDescent="0.25">
      <c r="A825">
        <v>10.805999999999999</v>
      </c>
      <c r="B825">
        <v>-34.695399999999999</v>
      </c>
    </row>
    <row r="826" spans="1:2" x14ac:dyDescent="0.25">
      <c r="A826">
        <v>10.819000000000001</v>
      </c>
      <c r="B826">
        <v>-34.800600000000003</v>
      </c>
    </row>
    <row r="827" spans="1:2" x14ac:dyDescent="0.25">
      <c r="A827">
        <v>10.819000000000001</v>
      </c>
      <c r="B827">
        <v>-34.849499999999999</v>
      </c>
    </row>
    <row r="828" spans="1:2" x14ac:dyDescent="0.25">
      <c r="A828">
        <v>10.833</v>
      </c>
      <c r="B828">
        <v>-34.927199999999999</v>
      </c>
    </row>
    <row r="829" spans="1:2" x14ac:dyDescent="0.25">
      <c r="A829">
        <v>10.847</v>
      </c>
      <c r="B829">
        <v>-35.012500000000003</v>
      </c>
    </row>
    <row r="830" spans="1:2" x14ac:dyDescent="0.25">
      <c r="A830">
        <v>10.862</v>
      </c>
      <c r="B830">
        <v>-35.046799999999998</v>
      </c>
    </row>
    <row r="831" spans="1:2" x14ac:dyDescent="0.25">
      <c r="A831">
        <v>10.877000000000001</v>
      </c>
      <c r="B831">
        <v>-35.077100000000002</v>
      </c>
    </row>
    <row r="832" spans="1:2" x14ac:dyDescent="0.25">
      <c r="A832">
        <v>10.891</v>
      </c>
      <c r="B832">
        <v>-35.126300000000001</v>
      </c>
    </row>
    <row r="833" spans="1:2" x14ac:dyDescent="0.25">
      <c r="A833">
        <v>10.920999999999999</v>
      </c>
      <c r="B833">
        <v>-35.552599999999998</v>
      </c>
    </row>
    <row r="834" spans="1:2" x14ac:dyDescent="0.25">
      <c r="A834">
        <v>10.936999999999999</v>
      </c>
      <c r="B834">
        <v>-35.535200000000003</v>
      </c>
    </row>
    <row r="835" spans="1:2" x14ac:dyDescent="0.25">
      <c r="A835">
        <v>10.951000000000001</v>
      </c>
      <c r="B835">
        <v>-35.543999999999997</v>
      </c>
    </row>
    <row r="836" spans="1:2" x14ac:dyDescent="0.25">
      <c r="A836">
        <v>10.965</v>
      </c>
      <c r="B836">
        <v>-34.963000000000001</v>
      </c>
    </row>
    <row r="837" spans="1:2" x14ac:dyDescent="0.25">
      <c r="A837">
        <v>10.98</v>
      </c>
      <c r="B837">
        <v>-35.146500000000003</v>
      </c>
    </row>
    <row r="838" spans="1:2" x14ac:dyDescent="0.25">
      <c r="A838">
        <v>10.994999999999999</v>
      </c>
      <c r="B838">
        <v>-35.404000000000003</v>
      </c>
    </row>
    <row r="839" spans="1:2" x14ac:dyDescent="0.25">
      <c r="A839">
        <v>11.010999999999999</v>
      </c>
      <c r="B839">
        <v>-35.452300000000001</v>
      </c>
    </row>
    <row r="840" spans="1:2" x14ac:dyDescent="0.25">
      <c r="A840">
        <v>11.025</v>
      </c>
      <c r="B840">
        <v>-35.3474</v>
      </c>
    </row>
    <row r="841" spans="1:2" x14ac:dyDescent="0.25">
      <c r="A841">
        <v>11.039</v>
      </c>
      <c r="B841">
        <v>-35.618000000000002</v>
      </c>
    </row>
    <row r="842" spans="1:2" x14ac:dyDescent="0.25">
      <c r="A842">
        <v>11.057</v>
      </c>
      <c r="B842">
        <v>-35.7361</v>
      </c>
    </row>
    <row r="843" spans="1:2" x14ac:dyDescent="0.25">
      <c r="A843">
        <v>11.071</v>
      </c>
      <c r="B843">
        <v>-36.2211</v>
      </c>
    </row>
    <row r="844" spans="1:2" x14ac:dyDescent="0.25">
      <c r="A844">
        <v>11.087</v>
      </c>
      <c r="B844">
        <v>-36.207999999999998</v>
      </c>
    </row>
    <row r="845" spans="1:2" x14ac:dyDescent="0.25">
      <c r="A845">
        <v>11.101000000000001</v>
      </c>
      <c r="B845">
        <v>-35.932699999999997</v>
      </c>
    </row>
    <row r="846" spans="1:2" x14ac:dyDescent="0.25">
      <c r="A846">
        <v>11.12</v>
      </c>
      <c r="B846">
        <v>-36.068199999999997</v>
      </c>
    </row>
    <row r="847" spans="1:2" x14ac:dyDescent="0.25">
      <c r="A847">
        <v>11.135</v>
      </c>
      <c r="B847">
        <v>-36.391399999999997</v>
      </c>
    </row>
    <row r="848" spans="1:2" x14ac:dyDescent="0.25">
      <c r="A848">
        <v>11.148999999999999</v>
      </c>
      <c r="B848">
        <v>-36.304000000000002</v>
      </c>
    </row>
    <row r="849" spans="1:2" x14ac:dyDescent="0.25">
      <c r="A849">
        <v>11.163</v>
      </c>
      <c r="B849">
        <v>-35.993899999999996</v>
      </c>
    </row>
    <row r="850" spans="1:2" x14ac:dyDescent="0.25">
      <c r="A850">
        <v>11.18</v>
      </c>
      <c r="B850">
        <v>-35.391100000000002</v>
      </c>
    </row>
    <row r="851" spans="1:2" x14ac:dyDescent="0.25">
      <c r="A851">
        <v>11.196999999999999</v>
      </c>
      <c r="B851">
        <v>-35.452300000000001</v>
      </c>
    </row>
    <row r="852" spans="1:2" x14ac:dyDescent="0.25">
      <c r="A852">
        <v>11.212999999999999</v>
      </c>
      <c r="B852">
        <v>-35.369100000000003</v>
      </c>
    </row>
    <row r="853" spans="1:2" x14ac:dyDescent="0.25">
      <c r="A853">
        <v>11.228999999999999</v>
      </c>
      <c r="B853">
        <v>-35.456600000000002</v>
      </c>
    </row>
    <row r="854" spans="1:2" x14ac:dyDescent="0.25">
      <c r="A854">
        <v>11.243</v>
      </c>
      <c r="B854">
        <v>-35.395400000000002</v>
      </c>
    </row>
    <row r="855" spans="1:2" x14ac:dyDescent="0.25">
      <c r="A855">
        <v>11.257999999999999</v>
      </c>
      <c r="B855">
        <v>-35.460900000000002</v>
      </c>
    </row>
    <row r="856" spans="1:2" x14ac:dyDescent="0.25">
      <c r="A856">
        <v>11.273999999999999</v>
      </c>
      <c r="B856">
        <v>-35.806100000000001</v>
      </c>
    </row>
    <row r="857" spans="1:2" x14ac:dyDescent="0.25">
      <c r="A857">
        <v>11.289</v>
      </c>
      <c r="B857">
        <v>-36.366100000000003</v>
      </c>
    </row>
    <row r="858" spans="1:2" x14ac:dyDescent="0.25">
      <c r="A858">
        <v>11.307</v>
      </c>
      <c r="B858">
        <v>-36.421999999999997</v>
      </c>
    </row>
    <row r="859" spans="1:2" x14ac:dyDescent="0.25">
      <c r="A859">
        <v>11.324</v>
      </c>
      <c r="B859">
        <v>-37.745899999999999</v>
      </c>
    </row>
    <row r="860" spans="1:2" x14ac:dyDescent="0.25">
      <c r="A860">
        <v>11.339</v>
      </c>
      <c r="B860">
        <v>-37.772799999999997</v>
      </c>
    </row>
    <row r="861" spans="1:2" x14ac:dyDescent="0.25">
      <c r="A861">
        <v>11.353999999999999</v>
      </c>
      <c r="B861">
        <v>-38.394500000000001</v>
      </c>
    </row>
    <row r="862" spans="1:2" x14ac:dyDescent="0.25">
      <c r="A862">
        <v>11.371</v>
      </c>
      <c r="B862">
        <v>-38.771599999999999</v>
      </c>
    </row>
    <row r="863" spans="1:2" x14ac:dyDescent="0.25">
      <c r="A863">
        <v>11.388999999999999</v>
      </c>
      <c r="B863">
        <v>-39.424199999999999</v>
      </c>
    </row>
    <row r="864" spans="1:2" x14ac:dyDescent="0.25">
      <c r="A864">
        <v>11.407999999999999</v>
      </c>
      <c r="B864">
        <v>-39.454700000000003</v>
      </c>
    </row>
    <row r="865" spans="1:2" x14ac:dyDescent="0.25">
      <c r="A865">
        <v>11.427</v>
      </c>
      <c r="B865">
        <v>-38.8125</v>
      </c>
    </row>
    <row r="866" spans="1:2" x14ac:dyDescent="0.25">
      <c r="A866">
        <v>11.446</v>
      </c>
      <c r="B866">
        <v>-38.756300000000003</v>
      </c>
    </row>
    <row r="867" spans="1:2" x14ac:dyDescent="0.25">
      <c r="A867">
        <v>11.462</v>
      </c>
      <c r="B867">
        <v>-38.0428</v>
      </c>
    </row>
    <row r="868" spans="1:2" x14ac:dyDescent="0.25">
      <c r="A868">
        <v>11.478999999999999</v>
      </c>
      <c r="B868">
        <v>-37.349499999999999</v>
      </c>
    </row>
    <row r="869" spans="1:2" x14ac:dyDescent="0.25">
      <c r="A869">
        <v>11.496</v>
      </c>
      <c r="B869">
        <v>-36.636099999999999</v>
      </c>
    </row>
    <row r="870" spans="1:2" x14ac:dyDescent="0.25">
      <c r="A870">
        <v>11.512</v>
      </c>
      <c r="B870">
        <v>-36.618699999999997</v>
      </c>
    </row>
    <row r="871" spans="1:2" x14ac:dyDescent="0.25">
      <c r="A871">
        <v>11.526999999999999</v>
      </c>
      <c r="B871">
        <v>-36.522599999999997</v>
      </c>
    </row>
    <row r="872" spans="1:2" x14ac:dyDescent="0.25">
      <c r="A872">
        <v>11.542</v>
      </c>
      <c r="B872">
        <v>-35.884700000000002</v>
      </c>
    </row>
    <row r="873" spans="1:2" x14ac:dyDescent="0.25">
      <c r="A873">
        <v>11.558</v>
      </c>
      <c r="B873">
        <v>-35.896900000000002</v>
      </c>
    </row>
    <row r="874" spans="1:2" x14ac:dyDescent="0.25">
      <c r="A874">
        <v>11.576000000000001</v>
      </c>
      <c r="B874">
        <v>-36.335500000000003</v>
      </c>
    </row>
    <row r="875" spans="1:2" x14ac:dyDescent="0.25">
      <c r="A875">
        <v>11.593999999999999</v>
      </c>
      <c r="B875">
        <v>-36.152000000000001</v>
      </c>
    </row>
    <row r="876" spans="1:2" x14ac:dyDescent="0.25">
      <c r="A876">
        <v>11.611000000000001</v>
      </c>
      <c r="B876">
        <v>-36.641300000000001</v>
      </c>
    </row>
    <row r="877" spans="1:2" x14ac:dyDescent="0.25">
      <c r="A877">
        <v>11.628</v>
      </c>
      <c r="B877">
        <v>-37.803400000000003</v>
      </c>
    </row>
    <row r="878" spans="1:2" x14ac:dyDescent="0.25">
      <c r="A878">
        <v>11.647</v>
      </c>
      <c r="B878">
        <v>-39.867600000000003</v>
      </c>
    </row>
    <row r="879" spans="1:2" x14ac:dyDescent="0.25">
      <c r="A879">
        <v>11.666</v>
      </c>
      <c r="B879">
        <v>-41.534199999999998</v>
      </c>
    </row>
    <row r="880" spans="1:2" x14ac:dyDescent="0.25">
      <c r="A880">
        <v>11.666</v>
      </c>
      <c r="B880">
        <v>-42.403700000000001</v>
      </c>
    </row>
    <row r="881" spans="1:2" x14ac:dyDescent="0.25">
      <c r="A881">
        <v>11.69</v>
      </c>
      <c r="B881">
        <v>-44.336399999999998</v>
      </c>
    </row>
    <row r="882" spans="1:2" x14ac:dyDescent="0.25">
      <c r="A882">
        <v>11.723000000000001</v>
      </c>
      <c r="B882">
        <v>-45.4358</v>
      </c>
    </row>
    <row r="883" spans="1:2" x14ac:dyDescent="0.25">
      <c r="A883">
        <v>11.755000000000001</v>
      </c>
      <c r="B883">
        <v>-46.873100000000001</v>
      </c>
    </row>
    <row r="884" spans="1:2" x14ac:dyDescent="0.25">
      <c r="A884">
        <v>11.79</v>
      </c>
      <c r="B884">
        <v>-46.4679</v>
      </c>
    </row>
    <row r="885" spans="1:2" x14ac:dyDescent="0.25">
      <c r="A885">
        <v>11.823</v>
      </c>
      <c r="B885">
        <v>-47.102400000000003</v>
      </c>
    </row>
    <row r="886" spans="1:2" x14ac:dyDescent="0.25">
      <c r="A886">
        <v>11.856999999999999</v>
      </c>
      <c r="B886">
        <v>-48.302799999999998</v>
      </c>
    </row>
    <row r="887" spans="1:2" x14ac:dyDescent="0.25">
      <c r="A887">
        <v>11.888999999999999</v>
      </c>
      <c r="B887">
        <v>-47.668199999999999</v>
      </c>
    </row>
    <row r="888" spans="1:2" x14ac:dyDescent="0.25">
      <c r="A888">
        <v>11.922000000000001</v>
      </c>
      <c r="B888">
        <v>-47.691099999999999</v>
      </c>
    </row>
    <row r="889" spans="1:2" x14ac:dyDescent="0.25">
      <c r="A889">
        <v>11.959</v>
      </c>
      <c r="B889">
        <v>-47.737000000000002</v>
      </c>
    </row>
    <row r="890" spans="1:2" x14ac:dyDescent="0.25">
      <c r="A890">
        <v>11.993</v>
      </c>
      <c r="B890">
        <v>-46.4908</v>
      </c>
    </row>
    <row r="891" spans="1:2" x14ac:dyDescent="0.25">
      <c r="A891">
        <v>12.029</v>
      </c>
      <c r="B891">
        <v>-46.613199999999999</v>
      </c>
    </row>
    <row r="892" spans="1:2" x14ac:dyDescent="0.25">
      <c r="A892">
        <v>12.063000000000001</v>
      </c>
      <c r="B892">
        <v>-46.567300000000003</v>
      </c>
    </row>
    <row r="893" spans="1:2" x14ac:dyDescent="0.25">
      <c r="A893">
        <v>12.103999999999999</v>
      </c>
      <c r="B893">
        <v>-46.284399999999998</v>
      </c>
    </row>
    <row r="894" spans="1:2" x14ac:dyDescent="0.25">
      <c r="A894">
        <v>12.14</v>
      </c>
      <c r="B894">
        <v>-46.995399999999997</v>
      </c>
    </row>
    <row r="895" spans="1:2" x14ac:dyDescent="0.25">
      <c r="A895">
        <v>12.173999999999999</v>
      </c>
      <c r="B895">
        <v>-47.347099999999998</v>
      </c>
    </row>
    <row r="896" spans="1:2" x14ac:dyDescent="0.25">
      <c r="A896">
        <v>12.212999999999999</v>
      </c>
      <c r="B896">
        <v>-47.721699999999998</v>
      </c>
    </row>
    <row r="897" spans="1:2" x14ac:dyDescent="0.25">
      <c r="A897">
        <v>12.246</v>
      </c>
      <c r="B897">
        <v>-47.622300000000003</v>
      </c>
    </row>
    <row r="898" spans="1:2" x14ac:dyDescent="0.25">
      <c r="A898">
        <v>12.28</v>
      </c>
      <c r="B898">
        <v>-47.201799999999999</v>
      </c>
    </row>
    <row r="899" spans="1:2" x14ac:dyDescent="0.25">
      <c r="A899">
        <v>12.321999999999999</v>
      </c>
      <c r="B899">
        <v>-47.5306</v>
      </c>
    </row>
    <row r="900" spans="1:2" x14ac:dyDescent="0.25">
      <c r="A900">
        <v>12.321999999999999</v>
      </c>
      <c r="B900">
        <v>-47.380099999999999</v>
      </c>
    </row>
    <row r="901" spans="1:2" x14ac:dyDescent="0.25">
      <c r="A901">
        <v>12.401</v>
      </c>
      <c r="B901">
        <v>-47.675800000000002</v>
      </c>
    </row>
    <row r="902" spans="1:2" x14ac:dyDescent="0.25">
      <c r="A902">
        <v>12.438000000000001</v>
      </c>
      <c r="B902">
        <v>-48.302799999999998</v>
      </c>
    </row>
    <row r="903" spans="1:2" x14ac:dyDescent="0.25">
      <c r="A903">
        <v>12.475</v>
      </c>
      <c r="B903">
        <v>-48.188099999999999</v>
      </c>
    </row>
    <row r="904" spans="1:2" x14ac:dyDescent="0.25">
      <c r="A904">
        <v>12.510999999999999</v>
      </c>
      <c r="B904">
        <v>-48.157499999999999</v>
      </c>
    </row>
    <row r="905" spans="1:2" x14ac:dyDescent="0.25">
      <c r="A905">
        <v>12.55</v>
      </c>
      <c r="B905">
        <v>-48.394500000000001</v>
      </c>
    </row>
    <row r="906" spans="1:2" x14ac:dyDescent="0.25">
      <c r="A906">
        <v>12.587999999999999</v>
      </c>
      <c r="B906">
        <v>-48.9679</v>
      </c>
    </row>
    <row r="907" spans="1:2" x14ac:dyDescent="0.25">
      <c r="A907">
        <v>12.628</v>
      </c>
      <c r="B907">
        <v>-49.4878</v>
      </c>
    </row>
    <row r="908" spans="1:2" x14ac:dyDescent="0.25">
      <c r="A908">
        <v>12.666</v>
      </c>
      <c r="B908">
        <v>-49.770600000000002</v>
      </c>
    </row>
    <row r="909" spans="1:2" x14ac:dyDescent="0.25">
      <c r="A909">
        <v>12.705</v>
      </c>
      <c r="B909">
        <v>-50.13</v>
      </c>
    </row>
    <row r="910" spans="1:2" x14ac:dyDescent="0.25">
      <c r="A910">
        <v>12.744999999999999</v>
      </c>
      <c r="B910">
        <v>-49.548900000000003</v>
      </c>
    </row>
    <row r="911" spans="1:2" x14ac:dyDescent="0.25">
      <c r="A911">
        <v>12.779</v>
      </c>
      <c r="B911">
        <v>-49.5107</v>
      </c>
    </row>
    <row r="912" spans="1:2" x14ac:dyDescent="0.25">
      <c r="A912">
        <v>12.817</v>
      </c>
      <c r="B912">
        <v>-49.648299999999999</v>
      </c>
    </row>
    <row r="913" spans="1:2" x14ac:dyDescent="0.25">
      <c r="A913">
        <v>12.853999999999999</v>
      </c>
      <c r="B913">
        <v>-49.204900000000002</v>
      </c>
    </row>
    <row r="914" spans="1:2" x14ac:dyDescent="0.25">
      <c r="A914">
        <v>12.887</v>
      </c>
      <c r="B914">
        <v>-48.0428</v>
      </c>
    </row>
    <row r="915" spans="1:2" x14ac:dyDescent="0.25">
      <c r="A915">
        <v>12.92</v>
      </c>
      <c r="B915">
        <v>-45.902099999999997</v>
      </c>
    </row>
    <row r="916" spans="1:2" x14ac:dyDescent="0.25">
      <c r="A916">
        <v>12.948</v>
      </c>
      <c r="B916">
        <v>-44.120800000000003</v>
      </c>
    </row>
    <row r="917" spans="1:2" x14ac:dyDescent="0.25">
      <c r="A917">
        <v>12.973000000000001</v>
      </c>
      <c r="B917">
        <v>-42.103999999999999</v>
      </c>
    </row>
    <row r="918" spans="1:2" x14ac:dyDescent="0.25">
      <c r="A918">
        <v>12.993</v>
      </c>
      <c r="B918">
        <v>-41.351700000000001</v>
      </c>
    </row>
    <row r="919" spans="1:2" x14ac:dyDescent="0.25">
      <c r="A919">
        <v>13.013999999999999</v>
      </c>
      <c r="B919">
        <v>-41.155999999999999</v>
      </c>
    </row>
    <row r="920" spans="1:2" x14ac:dyDescent="0.25">
      <c r="A920">
        <v>13.035</v>
      </c>
      <c r="B920">
        <v>-41.070300000000003</v>
      </c>
    </row>
    <row r="921" spans="1:2" x14ac:dyDescent="0.25">
      <c r="A921">
        <v>13.055</v>
      </c>
      <c r="B921">
        <v>-41.5535</v>
      </c>
    </row>
    <row r="922" spans="1:2" x14ac:dyDescent="0.25">
      <c r="A922">
        <v>13.079000000000001</v>
      </c>
      <c r="B922">
        <v>-41.908299999999997</v>
      </c>
    </row>
    <row r="923" spans="1:2" x14ac:dyDescent="0.25">
      <c r="A923">
        <v>13.102</v>
      </c>
      <c r="B923">
        <v>-43.137599999999999</v>
      </c>
    </row>
    <row r="924" spans="1:2" x14ac:dyDescent="0.25">
      <c r="A924">
        <v>13.122</v>
      </c>
      <c r="B924">
        <v>-44.256900000000002</v>
      </c>
    </row>
    <row r="925" spans="1:2" x14ac:dyDescent="0.25">
      <c r="A925">
        <v>13.145</v>
      </c>
      <c r="B925">
        <v>-45.0092</v>
      </c>
    </row>
    <row r="926" spans="1:2" x14ac:dyDescent="0.25">
      <c r="A926">
        <v>13.173</v>
      </c>
      <c r="B926">
        <v>-45.764499999999998</v>
      </c>
    </row>
    <row r="927" spans="1:2" x14ac:dyDescent="0.25">
      <c r="A927">
        <v>13.205</v>
      </c>
      <c r="B927">
        <v>-46.215600000000002</v>
      </c>
    </row>
    <row r="928" spans="1:2" x14ac:dyDescent="0.25">
      <c r="A928">
        <v>13.236000000000001</v>
      </c>
      <c r="B928">
        <v>-46.177399999999999</v>
      </c>
    </row>
    <row r="929" spans="1:2" x14ac:dyDescent="0.25">
      <c r="A929">
        <v>13.262</v>
      </c>
      <c r="B929">
        <v>-45.084099999999999</v>
      </c>
    </row>
    <row r="930" spans="1:2" x14ac:dyDescent="0.25">
      <c r="A930">
        <v>13.291</v>
      </c>
      <c r="B930">
        <v>-43.816499999999998</v>
      </c>
    </row>
    <row r="931" spans="1:2" x14ac:dyDescent="0.25">
      <c r="A931">
        <v>13.316000000000001</v>
      </c>
      <c r="B931">
        <v>-43.363900000000001</v>
      </c>
    </row>
    <row r="932" spans="1:2" x14ac:dyDescent="0.25">
      <c r="A932">
        <v>13.343999999999999</v>
      </c>
      <c r="B932">
        <v>-42.256900000000002</v>
      </c>
    </row>
    <row r="933" spans="1:2" x14ac:dyDescent="0.25">
      <c r="A933">
        <v>13.366</v>
      </c>
      <c r="B933">
        <v>-41.204900000000002</v>
      </c>
    </row>
    <row r="934" spans="1:2" x14ac:dyDescent="0.25">
      <c r="A934">
        <v>13.393000000000001</v>
      </c>
      <c r="B934">
        <v>-40.605499999999999</v>
      </c>
    </row>
    <row r="935" spans="1:2" x14ac:dyDescent="0.25">
      <c r="A935">
        <v>13.416</v>
      </c>
      <c r="B935">
        <v>-39.981699999999996</v>
      </c>
    </row>
    <row r="936" spans="1:2" x14ac:dyDescent="0.25">
      <c r="A936">
        <v>13.436</v>
      </c>
      <c r="B936">
        <v>-39.578000000000003</v>
      </c>
    </row>
    <row r="937" spans="1:2" x14ac:dyDescent="0.25">
      <c r="A937">
        <v>13.46</v>
      </c>
      <c r="B937">
        <v>-39.058100000000003</v>
      </c>
    </row>
    <row r="938" spans="1:2" x14ac:dyDescent="0.25">
      <c r="A938">
        <v>13.481999999999999</v>
      </c>
      <c r="B938">
        <v>-39.614699999999999</v>
      </c>
    </row>
    <row r="939" spans="1:2" x14ac:dyDescent="0.25">
      <c r="A939">
        <v>13.504</v>
      </c>
      <c r="B939">
        <v>-39.321100000000001</v>
      </c>
    </row>
    <row r="940" spans="1:2" x14ac:dyDescent="0.25">
      <c r="A940">
        <v>13.526999999999999</v>
      </c>
      <c r="B940">
        <v>-39.0398</v>
      </c>
    </row>
    <row r="941" spans="1:2" x14ac:dyDescent="0.25">
      <c r="A941">
        <v>13.547000000000001</v>
      </c>
      <c r="B941">
        <v>-38.513800000000003</v>
      </c>
    </row>
    <row r="942" spans="1:2" x14ac:dyDescent="0.25">
      <c r="A942">
        <v>13.587999999999999</v>
      </c>
      <c r="B942">
        <v>-38.430300000000003</v>
      </c>
    </row>
    <row r="943" spans="1:2" x14ac:dyDescent="0.25">
      <c r="A943">
        <v>13.605</v>
      </c>
      <c r="B943">
        <v>-38.603400000000001</v>
      </c>
    </row>
    <row r="944" spans="1:2" x14ac:dyDescent="0.25">
      <c r="A944">
        <v>13.625</v>
      </c>
      <c r="B944">
        <v>-39.296599999999998</v>
      </c>
    </row>
    <row r="945" spans="1:2" x14ac:dyDescent="0.25">
      <c r="A945">
        <v>13.625</v>
      </c>
      <c r="B945">
        <v>-39.675800000000002</v>
      </c>
    </row>
    <row r="946" spans="1:2" x14ac:dyDescent="0.25">
      <c r="A946">
        <v>13.647</v>
      </c>
      <c r="B946">
        <v>-40.0306</v>
      </c>
    </row>
    <row r="947" spans="1:2" x14ac:dyDescent="0.25">
      <c r="A947">
        <v>13.672000000000001</v>
      </c>
      <c r="B947">
        <v>-40.526000000000003</v>
      </c>
    </row>
    <row r="948" spans="1:2" x14ac:dyDescent="0.25">
      <c r="A948">
        <v>13.696999999999999</v>
      </c>
      <c r="B948">
        <v>-40.4771</v>
      </c>
    </row>
    <row r="949" spans="1:2" x14ac:dyDescent="0.25">
      <c r="A949">
        <v>13.72</v>
      </c>
      <c r="B949">
        <v>-40.116199999999999</v>
      </c>
    </row>
    <row r="950" spans="1:2" x14ac:dyDescent="0.25">
      <c r="A950">
        <v>13.742000000000001</v>
      </c>
      <c r="B950">
        <v>-39.229399999999998</v>
      </c>
    </row>
    <row r="951" spans="1:2" x14ac:dyDescent="0.25">
      <c r="A951">
        <v>13.762</v>
      </c>
      <c r="B951">
        <v>-39.003100000000003</v>
      </c>
    </row>
    <row r="952" spans="1:2" x14ac:dyDescent="0.25">
      <c r="A952">
        <v>13.802</v>
      </c>
      <c r="B952">
        <v>-38.893900000000002</v>
      </c>
    </row>
    <row r="953" spans="1:2" x14ac:dyDescent="0.25">
      <c r="A953">
        <v>13.821</v>
      </c>
      <c r="B953">
        <v>-38.914400000000001</v>
      </c>
    </row>
    <row r="954" spans="1:2" x14ac:dyDescent="0.25">
      <c r="A954">
        <v>13.840999999999999</v>
      </c>
      <c r="B954">
        <v>-39.143700000000003</v>
      </c>
    </row>
    <row r="955" spans="1:2" x14ac:dyDescent="0.25">
      <c r="A955">
        <v>13.862</v>
      </c>
      <c r="B955">
        <v>-39.179499999999997</v>
      </c>
    </row>
    <row r="956" spans="1:2" x14ac:dyDescent="0.25">
      <c r="A956">
        <v>13.862</v>
      </c>
      <c r="B956">
        <v>-39.235500000000002</v>
      </c>
    </row>
    <row r="957" spans="1:2" x14ac:dyDescent="0.25">
      <c r="A957">
        <v>13.882</v>
      </c>
      <c r="B957">
        <v>-39.369999999999997</v>
      </c>
    </row>
    <row r="958" spans="1:2" x14ac:dyDescent="0.25">
      <c r="A958">
        <v>13.901999999999999</v>
      </c>
      <c r="B958">
        <v>-39.369999999999997</v>
      </c>
    </row>
    <row r="959" spans="1:2" x14ac:dyDescent="0.25">
      <c r="A959">
        <v>13.923999999999999</v>
      </c>
      <c r="B959">
        <v>-39.376100000000001</v>
      </c>
    </row>
    <row r="960" spans="1:2" x14ac:dyDescent="0.25">
      <c r="A960">
        <v>13.946999999999999</v>
      </c>
      <c r="B960">
        <v>-38.782899999999998</v>
      </c>
    </row>
    <row r="961" spans="1:2" x14ac:dyDescent="0.25">
      <c r="A961">
        <v>13.968999999999999</v>
      </c>
      <c r="B961">
        <v>-39.015300000000003</v>
      </c>
    </row>
    <row r="962" spans="1:2" x14ac:dyDescent="0.25">
      <c r="A962">
        <v>13.988</v>
      </c>
      <c r="B962">
        <v>-39.669699999999999</v>
      </c>
    </row>
    <row r="963" spans="1:2" x14ac:dyDescent="0.25">
      <c r="A963">
        <v>14.01</v>
      </c>
      <c r="B963">
        <v>-40.801200000000001</v>
      </c>
    </row>
    <row r="964" spans="1:2" x14ac:dyDescent="0.25">
      <c r="A964">
        <v>14.031000000000001</v>
      </c>
      <c r="B964">
        <v>-41.792000000000002</v>
      </c>
    </row>
    <row r="965" spans="1:2" x14ac:dyDescent="0.25">
      <c r="A965">
        <v>14.051</v>
      </c>
      <c r="B965">
        <v>-42.9908</v>
      </c>
    </row>
    <row r="966" spans="1:2" x14ac:dyDescent="0.25">
      <c r="A966">
        <v>14.081</v>
      </c>
      <c r="B966">
        <v>-42.642200000000003</v>
      </c>
    </row>
    <row r="967" spans="1:2" x14ac:dyDescent="0.25">
      <c r="A967">
        <v>14.11</v>
      </c>
      <c r="B967">
        <v>-41.602400000000003</v>
      </c>
    </row>
    <row r="968" spans="1:2" x14ac:dyDescent="0.25">
      <c r="A968">
        <v>14.131</v>
      </c>
      <c r="B968">
        <v>-40.342500000000001</v>
      </c>
    </row>
    <row r="969" spans="1:2" x14ac:dyDescent="0.25">
      <c r="A969">
        <v>14.170999999999999</v>
      </c>
      <c r="B969">
        <v>-39.429099999999998</v>
      </c>
    </row>
    <row r="970" spans="1:2" x14ac:dyDescent="0.25">
      <c r="A970">
        <v>14.186999999999999</v>
      </c>
      <c r="B970">
        <v>-38.379199999999997</v>
      </c>
    </row>
    <row r="971" spans="1:2" x14ac:dyDescent="0.25">
      <c r="A971">
        <v>14.206</v>
      </c>
      <c r="B971">
        <v>-38.389299999999999</v>
      </c>
    </row>
    <row r="972" spans="1:2" x14ac:dyDescent="0.25">
      <c r="A972">
        <v>14.225</v>
      </c>
      <c r="B972">
        <v>-38.170299999999997</v>
      </c>
    </row>
    <row r="973" spans="1:2" x14ac:dyDescent="0.25">
      <c r="A973">
        <v>14.244</v>
      </c>
      <c r="B973">
        <v>-37.7012</v>
      </c>
    </row>
    <row r="974" spans="1:2" x14ac:dyDescent="0.25">
      <c r="A974">
        <v>14.260999999999999</v>
      </c>
      <c r="B974">
        <v>-37.201799999999999</v>
      </c>
    </row>
    <row r="975" spans="1:2" x14ac:dyDescent="0.25">
      <c r="A975">
        <v>14.281000000000001</v>
      </c>
      <c r="B975">
        <v>-36.416800000000002</v>
      </c>
    </row>
    <row r="976" spans="1:2" x14ac:dyDescent="0.25">
      <c r="A976">
        <v>14.298999999999999</v>
      </c>
      <c r="B976">
        <v>-35.820500000000003</v>
      </c>
    </row>
    <row r="977" spans="1:2" x14ac:dyDescent="0.25">
      <c r="A977">
        <v>14.318</v>
      </c>
      <c r="B977">
        <v>-34.938800000000001</v>
      </c>
    </row>
    <row r="978" spans="1:2" x14ac:dyDescent="0.25">
      <c r="A978">
        <v>14.334</v>
      </c>
      <c r="B978">
        <v>-34.388399999999997</v>
      </c>
    </row>
    <row r="979" spans="1:2" x14ac:dyDescent="0.25">
      <c r="A979">
        <v>14.352</v>
      </c>
      <c r="B979">
        <v>-34.256</v>
      </c>
    </row>
    <row r="980" spans="1:2" x14ac:dyDescent="0.25">
      <c r="A980">
        <v>14.369</v>
      </c>
      <c r="B980">
        <v>-34.281300000000002</v>
      </c>
    </row>
    <row r="981" spans="1:2" x14ac:dyDescent="0.25">
      <c r="A981">
        <v>14.384</v>
      </c>
      <c r="B981">
        <v>-34.103099999999998</v>
      </c>
    </row>
    <row r="982" spans="1:2" x14ac:dyDescent="0.25">
      <c r="A982">
        <v>14.401</v>
      </c>
      <c r="B982">
        <v>-34.2303</v>
      </c>
    </row>
    <row r="983" spans="1:2" x14ac:dyDescent="0.25">
      <c r="A983">
        <v>14.419</v>
      </c>
      <c r="B983">
        <v>-34.505499999999998</v>
      </c>
    </row>
    <row r="984" spans="1:2" x14ac:dyDescent="0.25">
      <c r="A984">
        <v>14.436</v>
      </c>
      <c r="B984">
        <v>-34.271299999999997</v>
      </c>
    </row>
    <row r="985" spans="1:2" x14ac:dyDescent="0.25">
      <c r="A985">
        <v>14.454000000000001</v>
      </c>
      <c r="B985">
        <v>-34.1997</v>
      </c>
    </row>
    <row r="986" spans="1:2" x14ac:dyDescent="0.25">
      <c r="A986">
        <v>14.47</v>
      </c>
      <c r="B986">
        <v>-33.328099999999999</v>
      </c>
    </row>
    <row r="987" spans="1:2" x14ac:dyDescent="0.25">
      <c r="A987">
        <v>14.484999999999999</v>
      </c>
      <c r="B987">
        <v>-32.791699999999999</v>
      </c>
    </row>
    <row r="988" spans="1:2" x14ac:dyDescent="0.25">
      <c r="A988">
        <v>14.5</v>
      </c>
      <c r="B988">
        <v>-32.3765</v>
      </c>
    </row>
    <row r="989" spans="1:2" x14ac:dyDescent="0.25">
      <c r="A989">
        <v>14.516</v>
      </c>
      <c r="B989">
        <v>-31.992000000000001</v>
      </c>
    </row>
    <row r="990" spans="1:2" x14ac:dyDescent="0.25">
      <c r="A990">
        <v>14.532</v>
      </c>
      <c r="B990">
        <v>-32.114400000000003</v>
      </c>
    </row>
    <row r="991" spans="1:2" x14ac:dyDescent="0.25">
      <c r="A991">
        <v>14.548</v>
      </c>
      <c r="B991">
        <v>-31.773700000000002</v>
      </c>
    </row>
    <row r="992" spans="1:2" x14ac:dyDescent="0.25">
      <c r="A992">
        <v>14.565</v>
      </c>
      <c r="B992">
        <v>-32.271900000000002</v>
      </c>
    </row>
    <row r="993" spans="1:2" x14ac:dyDescent="0.25">
      <c r="A993">
        <v>14.58</v>
      </c>
      <c r="B993">
        <v>-32.979500000000002</v>
      </c>
    </row>
    <row r="994" spans="1:2" x14ac:dyDescent="0.25">
      <c r="A994">
        <v>14.596</v>
      </c>
      <c r="B994">
        <v>-33.155099999999997</v>
      </c>
    </row>
    <row r="995" spans="1:2" x14ac:dyDescent="0.25">
      <c r="A995">
        <v>14.612</v>
      </c>
      <c r="B995">
        <v>-33.705500000000001</v>
      </c>
    </row>
    <row r="996" spans="1:2" x14ac:dyDescent="0.25">
      <c r="A996">
        <v>14.629</v>
      </c>
      <c r="B996">
        <v>-34.617699999999999</v>
      </c>
    </row>
    <row r="997" spans="1:2" x14ac:dyDescent="0.25">
      <c r="A997">
        <v>14.648</v>
      </c>
      <c r="B997">
        <v>-36.106099999999998</v>
      </c>
    </row>
    <row r="998" spans="1:2" x14ac:dyDescent="0.25">
      <c r="A998">
        <v>14.669</v>
      </c>
      <c r="B998">
        <v>-38.267000000000003</v>
      </c>
    </row>
    <row r="999" spans="1:2" x14ac:dyDescent="0.25">
      <c r="A999">
        <v>14.669</v>
      </c>
      <c r="B999">
        <v>-38.984699999999997</v>
      </c>
    </row>
    <row r="1000" spans="1:2" x14ac:dyDescent="0.25">
      <c r="A1000">
        <v>14.688000000000001</v>
      </c>
      <c r="B1000">
        <v>-41.162100000000002</v>
      </c>
    </row>
    <row r="1001" spans="1:2" x14ac:dyDescent="0.25">
      <c r="A1001">
        <v>14.711</v>
      </c>
      <c r="B1001">
        <v>-42.807299999999998</v>
      </c>
    </row>
    <row r="1002" spans="1:2" x14ac:dyDescent="0.25">
      <c r="A1002">
        <v>14.749000000000001</v>
      </c>
      <c r="B1002">
        <v>-44.304299999999998</v>
      </c>
    </row>
    <row r="1003" spans="1:2" x14ac:dyDescent="0.25">
      <c r="A1003">
        <v>14.788</v>
      </c>
      <c r="B1003">
        <v>-44.587200000000003</v>
      </c>
    </row>
    <row r="1004" spans="1:2" x14ac:dyDescent="0.25">
      <c r="A1004">
        <v>14.824</v>
      </c>
      <c r="B1004">
        <v>-44.671300000000002</v>
      </c>
    </row>
    <row r="1005" spans="1:2" x14ac:dyDescent="0.25">
      <c r="A1005">
        <v>14.86</v>
      </c>
      <c r="B1005">
        <v>-44.633000000000003</v>
      </c>
    </row>
    <row r="1006" spans="1:2" x14ac:dyDescent="0.25">
      <c r="A1006">
        <v>14.897</v>
      </c>
      <c r="B1006">
        <v>-45.015300000000003</v>
      </c>
    </row>
    <row r="1007" spans="1:2" x14ac:dyDescent="0.25">
      <c r="A1007">
        <v>14.932</v>
      </c>
      <c r="B1007">
        <v>-45.558100000000003</v>
      </c>
    </row>
    <row r="1008" spans="1:2" x14ac:dyDescent="0.25">
      <c r="A1008">
        <v>14.968</v>
      </c>
      <c r="B1008">
        <v>-45.282899999999998</v>
      </c>
    </row>
    <row r="1009" spans="1:2" x14ac:dyDescent="0.25">
      <c r="A1009">
        <v>15.000999999999999</v>
      </c>
      <c r="B1009">
        <v>-45.106999999999999</v>
      </c>
    </row>
    <row r="1010" spans="1:2" x14ac:dyDescent="0.25">
      <c r="A1010">
        <v>15.035</v>
      </c>
      <c r="B1010">
        <v>-45.214100000000002</v>
      </c>
    </row>
    <row r="1011" spans="1:2" x14ac:dyDescent="0.25">
      <c r="A1011">
        <v>15.074</v>
      </c>
      <c r="B1011">
        <v>-44.663600000000002</v>
      </c>
    </row>
    <row r="1012" spans="1:2" x14ac:dyDescent="0.25">
      <c r="A1012">
        <v>15.108000000000001</v>
      </c>
      <c r="B1012">
        <v>-44.342500000000001</v>
      </c>
    </row>
    <row r="1013" spans="1:2" x14ac:dyDescent="0.25">
      <c r="A1013">
        <v>15.141999999999999</v>
      </c>
      <c r="B1013">
        <v>-43.616199999999999</v>
      </c>
    </row>
    <row r="1014" spans="1:2" x14ac:dyDescent="0.25">
      <c r="A1014">
        <v>15.176</v>
      </c>
      <c r="B1014">
        <v>-42.889899999999997</v>
      </c>
    </row>
    <row r="1015" spans="1:2" x14ac:dyDescent="0.25">
      <c r="A1015">
        <v>15.214</v>
      </c>
      <c r="B1015">
        <v>-43.448</v>
      </c>
    </row>
    <row r="1016" spans="1:2" x14ac:dyDescent="0.25">
      <c r="A1016">
        <v>15.25</v>
      </c>
      <c r="B1016">
        <v>-43.432699999999997</v>
      </c>
    </row>
    <row r="1017" spans="1:2" x14ac:dyDescent="0.25">
      <c r="A1017">
        <v>15.292</v>
      </c>
      <c r="B1017">
        <v>-44.136099999999999</v>
      </c>
    </row>
    <row r="1018" spans="1:2" x14ac:dyDescent="0.25">
      <c r="A1018">
        <v>15.292</v>
      </c>
      <c r="B1018">
        <v>-44.678899999999999</v>
      </c>
    </row>
    <row r="1019" spans="1:2" x14ac:dyDescent="0.25">
      <c r="A1019">
        <v>15.333</v>
      </c>
      <c r="B1019">
        <v>-44.770600000000002</v>
      </c>
    </row>
    <row r="1020" spans="1:2" x14ac:dyDescent="0.25">
      <c r="A1020">
        <v>15.375</v>
      </c>
      <c r="B1020">
        <v>-45.117100000000001</v>
      </c>
    </row>
    <row r="1021" spans="1:2" x14ac:dyDescent="0.25">
      <c r="A1021">
        <v>15.42</v>
      </c>
      <c r="B1021">
        <v>-45.504600000000003</v>
      </c>
    </row>
    <row r="1022" spans="1:2" x14ac:dyDescent="0.25">
      <c r="A1022">
        <v>15.5</v>
      </c>
      <c r="B1022">
        <v>-45.344000000000001</v>
      </c>
    </row>
    <row r="1023" spans="1:2" x14ac:dyDescent="0.25">
      <c r="A1023">
        <v>15.535</v>
      </c>
      <c r="B1023">
        <v>-45.336399999999998</v>
      </c>
    </row>
    <row r="1024" spans="1:2" x14ac:dyDescent="0.25">
      <c r="A1024">
        <v>15.579000000000001</v>
      </c>
      <c r="B1024">
        <v>-44.9694</v>
      </c>
    </row>
    <row r="1025" spans="1:2" x14ac:dyDescent="0.25">
      <c r="A1025">
        <v>15.579000000000001</v>
      </c>
      <c r="B1025">
        <v>-44.760599999999997</v>
      </c>
    </row>
    <row r="1026" spans="1:2" x14ac:dyDescent="0.25">
      <c r="A1026">
        <v>15.618</v>
      </c>
      <c r="B1026">
        <v>-46.024500000000003</v>
      </c>
    </row>
    <row r="1027" spans="1:2" x14ac:dyDescent="0.25">
      <c r="A1027">
        <v>15.66</v>
      </c>
      <c r="B1027">
        <v>-47.482300000000002</v>
      </c>
    </row>
    <row r="1028" spans="1:2" x14ac:dyDescent="0.25">
      <c r="A1028">
        <v>15.74</v>
      </c>
      <c r="B1028">
        <v>-47.178899999999999</v>
      </c>
    </row>
    <row r="1029" spans="1:2" x14ac:dyDescent="0.25">
      <c r="A1029">
        <v>15.74</v>
      </c>
      <c r="B1029">
        <v>-46.707299999999996</v>
      </c>
    </row>
    <row r="1030" spans="1:2" x14ac:dyDescent="0.25">
      <c r="A1030">
        <v>15.784000000000001</v>
      </c>
      <c r="B1030">
        <v>-46.625999999999998</v>
      </c>
    </row>
    <row r="1031" spans="1:2" x14ac:dyDescent="0.25">
      <c r="A1031">
        <v>15.824999999999999</v>
      </c>
      <c r="B1031">
        <v>-47.543399999999998</v>
      </c>
    </row>
    <row r="1032" spans="1:2" x14ac:dyDescent="0.25">
      <c r="A1032">
        <v>15.903</v>
      </c>
      <c r="B1032">
        <v>-48.860900000000001</v>
      </c>
    </row>
    <row r="1033" spans="1:2" x14ac:dyDescent="0.25">
      <c r="A1033">
        <v>15.946</v>
      </c>
      <c r="B1033">
        <v>-49.266100000000002</v>
      </c>
    </row>
    <row r="1034" spans="1:2" x14ac:dyDescent="0.25">
      <c r="A1034">
        <v>15.946</v>
      </c>
      <c r="B1034">
        <v>-49.5413</v>
      </c>
    </row>
    <row r="1035" spans="1:2" x14ac:dyDescent="0.25">
      <c r="A1035">
        <v>15.99</v>
      </c>
      <c r="B1035">
        <v>-48.481000000000002</v>
      </c>
    </row>
    <row r="1036" spans="1:2" x14ac:dyDescent="0.25">
      <c r="A1036">
        <v>16.033000000000001</v>
      </c>
      <c r="B1036">
        <v>-47.094799999999999</v>
      </c>
    </row>
    <row r="1037" spans="1:2" x14ac:dyDescent="0.25">
      <c r="A1037">
        <v>16.071999999999999</v>
      </c>
      <c r="B1037">
        <v>-45.688099999999999</v>
      </c>
    </row>
    <row r="1038" spans="1:2" x14ac:dyDescent="0.25">
      <c r="A1038">
        <v>16.114999999999998</v>
      </c>
      <c r="B1038">
        <v>-45.219299999999997</v>
      </c>
    </row>
    <row r="1039" spans="1:2" x14ac:dyDescent="0.25">
      <c r="A1039">
        <v>16.158999999999999</v>
      </c>
      <c r="B1039">
        <v>-45.555700000000002</v>
      </c>
    </row>
    <row r="1040" spans="1:2" x14ac:dyDescent="0.25">
      <c r="A1040">
        <v>16.236000000000001</v>
      </c>
      <c r="B1040">
        <v>-45.695700000000002</v>
      </c>
    </row>
    <row r="1041" spans="1:2" x14ac:dyDescent="0.25">
      <c r="A1041">
        <v>16.274000000000001</v>
      </c>
      <c r="B1041">
        <v>-46.162100000000002</v>
      </c>
    </row>
    <row r="1042" spans="1:2" x14ac:dyDescent="0.25">
      <c r="A1042">
        <v>16.314</v>
      </c>
      <c r="B1042">
        <v>-45.703400000000002</v>
      </c>
    </row>
    <row r="1043" spans="1:2" x14ac:dyDescent="0.25">
      <c r="A1043">
        <v>16.347999999999999</v>
      </c>
      <c r="B1043">
        <v>-45.841000000000001</v>
      </c>
    </row>
    <row r="1044" spans="1:2" x14ac:dyDescent="0.25">
      <c r="A1044">
        <v>16.388999999999999</v>
      </c>
      <c r="B1044">
        <v>-45.810400000000001</v>
      </c>
    </row>
    <row r="1045" spans="1:2" x14ac:dyDescent="0.25">
      <c r="A1045">
        <v>16.388999999999999</v>
      </c>
      <c r="B1045">
        <v>-45.463900000000002</v>
      </c>
    </row>
    <row r="1046" spans="1:2" x14ac:dyDescent="0.25">
      <c r="A1046">
        <v>16.465</v>
      </c>
      <c r="B1046">
        <v>-46.299700000000001</v>
      </c>
    </row>
    <row r="1047" spans="1:2" x14ac:dyDescent="0.25">
      <c r="A1047">
        <v>16.465</v>
      </c>
      <c r="B1047">
        <v>-46.605499999999999</v>
      </c>
    </row>
    <row r="1048" spans="1:2" x14ac:dyDescent="0.25">
      <c r="A1048">
        <v>16.510000000000002</v>
      </c>
      <c r="B1048">
        <v>-47.217100000000002</v>
      </c>
    </row>
    <row r="1049" spans="1:2" x14ac:dyDescent="0.25">
      <c r="A1049">
        <v>16.553000000000001</v>
      </c>
      <c r="B1049">
        <v>-47.635199999999998</v>
      </c>
    </row>
    <row r="1050" spans="1:2" x14ac:dyDescent="0.25">
      <c r="A1050">
        <v>16.629000000000001</v>
      </c>
      <c r="B1050">
        <v>-47.0642</v>
      </c>
    </row>
    <row r="1051" spans="1:2" x14ac:dyDescent="0.25">
      <c r="A1051">
        <v>16.661999999999999</v>
      </c>
      <c r="B1051">
        <v>-46.903700000000001</v>
      </c>
    </row>
    <row r="1052" spans="1:2" x14ac:dyDescent="0.25">
      <c r="A1052">
        <v>16.702000000000002</v>
      </c>
      <c r="B1052">
        <v>-47.538200000000003</v>
      </c>
    </row>
    <row r="1053" spans="1:2" x14ac:dyDescent="0.25">
      <c r="A1053">
        <v>16.739999999999998</v>
      </c>
      <c r="B1053">
        <v>-47.087200000000003</v>
      </c>
    </row>
    <row r="1054" spans="1:2" x14ac:dyDescent="0.25">
      <c r="A1054">
        <v>16.773</v>
      </c>
      <c r="B1054">
        <v>-47.331800000000001</v>
      </c>
    </row>
    <row r="1055" spans="1:2" x14ac:dyDescent="0.25">
      <c r="A1055">
        <v>16.812999999999999</v>
      </c>
      <c r="B1055">
        <v>-45.940399999999997</v>
      </c>
    </row>
    <row r="1056" spans="1:2" x14ac:dyDescent="0.25">
      <c r="A1056">
        <v>16.844999999999999</v>
      </c>
      <c r="B1056">
        <v>-45.298200000000001</v>
      </c>
    </row>
    <row r="1057" spans="1:2" x14ac:dyDescent="0.25">
      <c r="A1057">
        <v>16.885000000000002</v>
      </c>
      <c r="B1057">
        <v>-45.734000000000002</v>
      </c>
    </row>
    <row r="1058" spans="1:2" x14ac:dyDescent="0.25">
      <c r="A1058">
        <v>16.919</v>
      </c>
      <c r="B1058">
        <v>-45.145299999999999</v>
      </c>
    </row>
    <row r="1059" spans="1:2" x14ac:dyDescent="0.25">
      <c r="A1059">
        <v>16.96</v>
      </c>
      <c r="B1059">
        <v>-47.079500000000003</v>
      </c>
    </row>
    <row r="1060" spans="1:2" x14ac:dyDescent="0.25">
      <c r="A1060">
        <v>16.998000000000001</v>
      </c>
      <c r="B1060">
        <v>-47.415900000000001</v>
      </c>
    </row>
    <row r="1061" spans="1:2" x14ac:dyDescent="0.25">
      <c r="A1061">
        <v>16.998000000000001</v>
      </c>
      <c r="B1061">
        <v>-47.5229</v>
      </c>
    </row>
    <row r="1062" spans="1:2" x14ac:dyDescent="0.25">
      <c r="A1062">
        <v>17.042000000000002</v>
      </c>
      <c r="B1062">
        <v>-48.369100000000003</v>
      </c>
    </row>
    <row r="1063" spans="1:2" x14ac:dyDescent="0.25">
      <c r="A1063">
        <v>17.082999999999998</v>
      </c>
      <c r="B1063">
        <v>-47.635199999999998</v>
      </c>
    </row>
    <row r="1064" spans="1:2" x14ac:dyDescent="0.25">
      <c r="A1064">
        <v>17.126999999999999</v>
      </c>
      <c r="B1064">
        <v>-48.216200000000001</v>
      </c>
    </row>
    <row r="1065" spans="1:2" x14ac:dyDescent="0.25">
      <c r="A1065">
        <v>17.169</v>
      </c>
      <c r="B1065">
        <v>-47.777700000000003</v>
      </c>
    </row>
    <row r="1066" spans="1:2" x14ac:dyDescent="0.25">
      <c r="A1066">
        <v>17.245000000000001</v>
      </c>
      <c r="B1066">
        <v>-45.818100000000001</v>
      </c>
    </row>
    <row r="1067" spans="1:2" x14ac:dyDescent="0.25">
      <c r="A1067">
        <v>17.283999999999999</v>
      </c>
      <c r="B1067">
        <v>-45.0229</v>
      </c>
    </row>
    <row r="1068" spans="1:2" x14ac:dyDescent="0.25">
      <c r="A1068">
        <v>17.283999999999999</v>
      </c>
      <c r="B1068">
        <v>-44.607599999999998</v>
      </c>
    </row>
    <row r="1069" spans="1:2" x14ac:dyDescent="0.25">
      <c r="A1069">
        <v>17.332999999999998</v>
      </c>
      <c r="B1069">
        <v>-44.7502</v>
      </c>
    </row>
    <row r="1070" spans="1:2" x14ac:dyDescent="0.25">
      <c r="A1070">
        <v>17.373999999999999</v>
      </c>
      <c r="B1070">
        <v>-44.6584</v>
      </c>
    </row>
    <row r="1071" spans="1:2" x14ac:dyDescent="0.25">
      <c r="A1071">
        <v>17.416</v>
      </c>
      <c r="B1071">
        <v>-43.802100000000003</v>
      </c>
    </row>
    <row r="1072" spans="1:2" x14ac:dyDescent="0.25">
      <c r="A1072">
        <v>17.457999999999998</v>
      </c>
      <c r="B1072">
        <v>-44.7502</v>
      </c>
    </row>
    <row r="1073" spans="1:2" x14ac:dyDescent="0.25">
      <c r="A1073">
        <v>17.503</v>
      </c>
      <c r="B1073">
        <v>-44.699399999999997</v>
      </c>
    </row>
    <row r="1074" spans="1:2" x14ac:dyDescent="0.25">
      <c r="A1074">
        <v>17.547999999999998</v>
      </c>
      <c r="B1074">
        <v>-44.73</v>
      </c>
    </row>
    <row r="1075" spans="1:2" x14ac:dyDescent="0.25">
      <c r="A1075">
        <v>17.593</v>
      </c>
      <c r="B1075">
        <v>-43.516800000000003</v>
      </c>
    </row>
    <row r="1076" spans="1:2" x14ac:dyDescent="0.25">
      <c r="A1076">
        <v>17.638000000000002</v>
      </c>
      <c r="B1076">
        <v>-44.2303</v>
      </c>
    </row>
    <row r="1077" spans="1:2" x14ac:dyDescent="0.25">
      <c r="A1077">
        <v>17.684000000000001</v>
      </c>
      <c r="B1077">
        <v>-44.811300000000003</v>
      </c>
    </row>
    <row r="1078" spans="1:2" x14ac:dyDescent="0.25">
      <c r="A1078">
        <v>17.73</v>
      </c>
      <c r="B1078">
        <v>-45.7697</v>
      </c>
    </row>
    <row r="1079" spans="1:2" x14ac:dyDescent="0.25">
      <c r="A1079">
        <v>17.776</v>
      </c>
      <c r="B1079">
        <v>-46.3202</v>
      </c>
    </row>
    <row r="1080" spans="1:2" x14ac:dyDescent="0.25">
      <c r="A1080">
        <v>17.821000000000002</v>
      </c>
      <c r="B1080">
        <v>-45.881700000000002</v>
      </c>
    </row>
    <row r="1081" spans="1:2" x14ac:dyDescent="0.25">
      <c r="A1081">
        <v>17.869</v>
      </c>
      <c r="B1081">
        <v>-44.872500000000002</v>
      </c>
    </row>
    <row r="1082" spans="1:2" x14ac:dyDescent="0.25">
      <c r="A1082">
        <v>17.920000000000002</v>
      </c>
      <c r="B1082">
        <v>-43.578000000000003</v>
      </c>
    </row>
    <row r="1083" spans="1:2" x14ac:dyDescent="0.25">
      <c r="A1083">
        <v>17.97</v>
      </c>
      <c r="B1083">
        <v>-43.3232</v>
      </c>
    </row>
    <row r="1084" spans="1:2" x14ac:dyDescent="0.25">
      <c r="A1084">
        <v>18.018999999999998</v>
      </c>
      <c r="B1084">
        <v>-43.883800000000001</v>
      </c>
    </row>
    <row r="1085" spans="1:2" x14ac:dyDescent="0.25">
      <c r="A1085">
        <v>18.071000000000002</v>
      </c>
      <c r="B1085">
        <v>-44.485300000000002</v>
      </c>
    </row>
    <row r="1086" spans="1:2" x14ac:dyDescent="0.25">
      <c r="A1086">
        <v>18.116</v>
      </c>
      <c r="B1086">
        <v>-44.689</v>
      </c>
    </row>
    <row r="1087" spans="1:2" x14ac:dyDescent="0.25">
      <c r="A1087">
        <v>18.164999999999999</v>
      </c>
      <c r="B1087">
        <v>-44.291400000000003</v>
      </c>
    </row>
    <row r="1088" spans="1:2" x14ac:dyDescent="0.25">
      <c r="A1088">
        <v>18.216000000000001</v>
      </c>
      <c r="B1088">
        <v>-43.629100000000001</v>
      </c>
    </row>
    <row r="1089" spans="1:2" x14ac:dyDescent="0.25">
      <c r="A1089">
        <v>18.265999999999998</v>
      </c>
      <c r="B1089">
        <v>-43.975499999999997</v>
      </c>
    </row>
    <row r="1090" spans="1:2" x14ac:dyDescent="0.25">
      <c r="A1090">
        <v>18.317</v>
      </c>
      <c r="B1090">
        <v>-44.474899999999998</v>
      </c>
    </row>
    <row r="1091" spans="1:2" x14ac:dyDescent="0.25">
      <c r="A1091">
        <v>18.36</v>
      </c>
      <c r="B1091">
        <v>-44.138500000000001</v>
      </c>
    </row>
    <row r="1092" spans="1:2" x14ac:dyDescent="0.25">
      <c r="A1092">
        <v>18.408000000000001</v>
      </c>
      <c r="B1092">
        <v>-44.107999999999997</v>
      </c>
    </row>
    <row r="1093" spans="1:2" x14ac:dyDescent="0.25">
      <c r="A1093">
        <v>18.463999999999999</v>
      </c>
      <c r="B1093">
        <v>-43.537300000000002</v>
      </c>
    </row>
    <row r="1094" spans="1:2" x14ac:dyDescent="0.25">
      <c r="A1094">
        <v>18.513999999999999</v>
      </c>
      <c r="B1094">
        <v>-44.8523</v>
      </c>
    </row>
    <row r="1095" spans="1:2" x14ac:dyDescent="0.25">
      <c r="A1095">
        <v>18.562999999999999</v>
      </c>
      <c r="B1095">
        <v>-45.1477</v>
      </c>
    </row>
    <row r="1096" spans="1:2" x14ac:dyDescent="0.25">
      <c r="A1096">
        <v>18.61</v>
      </c>
      <c r="B1096">
        <v>-45.983800000000002</v>
      </c>
    </row>
    <row r="1097" spans="1:2" x14ac:dyDescent="0.25">
      <c r="A1097">
        <v>18.663</v>
      </c>
      <c r="B1097">
        <v>-44.4343</v>
      </c>
    </row>
    <row r="1098" spans="1:2" x14ac:dyDescent="0.25">
      <c r="A1098">
        <v>18.715</v>
      </c>
      <c r="B1098">
        <v>-43.914400000000001</v>
      </c>
    </row>
    <row r="1099" spans="1:2" x14ac:dyDescent="0.25">
      <c r="A1099">
        <v>18.766999999999999</v>
      </c>
      <c r="B1099">
        <v>-43.312800000000003</v>
      </c>
    </row>
    <row r="1100" spans="1:2" x14ac:dyDescent="0.25">
      <c r="A1100">
        <v>18.818999999999999</v>
      </c>
      <c r="B1100">
        <v>-43.934899999999999</v>
      </c>
    </row>
    <row r="1101" spans="1:2" x14ac:dyDescent="0.25">
      <c r="A1101">
        <v>18.876999999999999</v>
      </c>
      <c r="B1101">
        <v>-43.6492</v>
      </c>
    </row>
    <row r="1102" spans="1:2" x14ac:dyDescent="0.25">
      <c r="A1102">
        <v>18.927</v>
      </c>
      <c r="B1102">
        <v>-43.272199999999998</v>
      </c>
    </row>
    <row r="1103" spans="1:2" x14ac:dyDescent="0.25">
      <c r="A1103">
        <v>18.98</v>
      </c>
      <c r="B1103">
        <v>-43.200899999999997</v>
      </c>
    </row>
    <row r="1104" spans="1:2" x14ac:dyDescent="0.25">
      <c r="A1104">
        <v>19.033000000000001</v>
      </c>
      <c r="B1104">
        <v>-43.832700000000003</v>
      </c>
    </row>
    <row r="1105" spans="1:2" x14ac:dyDescent="0.25">
      <c r="A1105">
        <v>19.077000000000002</v>
      </c>
      <c r="B1105">
        <v>-43.822600000000001</v>
      </c>
    </row>
    <row r="1106" spans="1:2" x14ac:dyDescent="0.25">
      <c r="A1106">
        <v>19.126000000000001</v>
      </c>
      <c r="B1106">
        <v>-43.8431</v>
      </c>
    </row>
    <row r="1107" spans="1:2" x14ac:dyDescent="0.25">
      <c r="A1107">
        <v>19.167000000000002</v>
      </c>
      <c r="B1107">
        <v>-42.9664</v>
      </c>
    </row>
    <row r="1108" spans="1:2" x14ac:dyDescent="0.25">
      <c r="A1108">
        <v>19.21</v>
      </c>
      <c r="B1108">
        <v>-42.660600000000002</v>
      </c>
    </row>
    <row r="1109" spans="1:2" x14ac:dyDescent="0.25">
      <c r="A1109">
        <v>19.253</v>
      </c>
      <c r="B1109">
        <v>-42.925699999999999</v>
      </c>
    </row>
    <row r="1110" spans="1:2" x14ac:dyDescent="0.25">
      <c r="A1110">
        <v>19.292999999999999</v>
      </c>
      <c r="B1110">
        <v>-43.730899999999998</v>
      </c>
    </row>
    <row r="1111" spans="1:2" x14ac:dyDescent="0.25">
      <c r="A1111">
        <v>19.335999999999999</v>
      </c>
      <c r="B1111">
        <v>-44.617699999999999</v>
      </c>
    </row>
    <row r="1112" spans="1:2" x14ac:dyDescent="0.25">
      <c r="A1112">
        <v>19.382000000000001</v>
      </c>
      <c r="B1112">
        <v>-45.066400000000002</v>
      </c>
    </row>
    <row r="1113" spans="1:2" x14ac:dyDescent="0.25">
      <c r="A1113">
        <v>19.422000000000001</v>
      </c>
      <c r="B1113">
        <v>-45.045900000000003</v>
      </c>
    </row>
    <row r="1114" spans="1:2" x14ac:dyDescent="0.25">
      <c r="A1114">
        <v>19.466000000000001</v>
      </c>
      <c r="B1114">
        <v>-45.402799999999999</v>
      </c>
    </row>
    <row r="1115" spans="1:2" x14ac:dyDescent="0.25">
      <c r="A1115">
        <v>19.510999999999999</v>
      </c>
      <c r="B1115">
        <v>-45.484099999999998</v>
      </c>
    </row>
    <row r="1116" spans="1:2" x14ac:dyDescent="0.25">
      <c r="A1116">
        <v>19.559999999999999</v>
      </c>
      <c r="B1116">
        <v>-45.321100000000001</v>
      </c>
    </row>
    <row r="1117" spans="1:2" x14ac:dyDescent="0.25">
      <c r="A1117">
        <v>19.602</v>
      </c>
      <c r="B1117">
        <v>-45.066400000000002</v>
      </c>
    </row>
    <row r="1118" spans="1:2" x14ac:dyDescent="0.25">
      <c r="A1118">
        <v>19.658000000000001</v>
      </c>
      <c r="B1118">
        <v>-45.351700000000001</v>
      </c>
    </row>
    <row r="1119" spans="1:2" x14ac:dyDescent="0.25">
      <c r="A1119">
        <v>19.707999999999998</v>
      </c>
      <c r="B1119">
        <v>-45.637</v>
      </c>
    </row>
    <row r="1120" spans="1:2" x14ac:dyDescent="0.25">
      <c r="A1120">
        <v>19.760999999999999</v>
      </c>
      <c r="B1120">
        <v>-46.045000000000002</v>
      </c>
    </row>
    <row r="1121" spans="1:2" x14ac:dyDescent="0.25">
      <c r="A1121">
        <v>19.812000000000001</v>
      </c>
      <c r="B1121">
        <v>-45.912199999999999</v>
      </c>
    </row>
    <row r="1122" spans="1:2" x14ac:dyDescent="0.25">
      <c r="A1122">
        <v>19.858000000000001</v>
      </c>
      <c r="B1122">
        <v>-46.5749</v>
      </c>
    </row>
    <row r="1123" spans="1:2" x14ac:dyDescent="0.25">
      <c r="A1123">
        <v>19.904</v>
      </c>
      <c r="B1123">
        <v>-45.993899999999996</v>
      </c>
    </row>
    <row r="1124" spans="1:2" x14ac:dyDescent="0.25">
      <c r="A1124">
        <v>19.954000000000001</v>
      </c>
      <c r="B1124">
        <v>-45.922600000000003</v>
      </c>
    </row>
    <row r="1125" spans="1:2" x14ac:dyDescent="0.25">
      <c r="A1125">
        <v>20.007000000000001</v>
      </c>
      <c r="B1125">
        <v>-45.311</v>
      </c>
    </row>
    <row r="1126" spans="1:2" x14ac:dyDescent="0.25">
      <c r="A1126">
        <v>20.050999999999998</v>
      </c>
      <c r="B1126">
        <v>-45.749200000000002</v>
      </c>
    </row>
    <row r="1127" spans="1:2" x14ac:dyDescent="0.25">
      <c r="A1127">
        <v>20.099</v>
      </c>
      <c r="B1127">
        <v>-46.360900000000001</v>
      </c>
    </row>
    <row r="1128" spans="1:2" x14ac:dyDescent="0.25">
      <c r="A1128">
        <v>20.143999999999998</v>
      </c>
      <c r="B1128">
        <v>-46.493299999999998</v>
      </c>
    </row>
    <row r="1129" spans="1:2" x14ac:dyDescent="0.25">
      <c r="A1129">
        <v>20.187999999999999</v>
      </c>
      <c r="B1129">
        <v>-47.023600000000002</v>
      </c>
    </row>
    <row r="1130" spans="1:2" x14ac:dyDescent="0.25">
      <c r="A1130">
        <v>20.233000000000001</v>
      </c>
      <c r="B1130">
        <v>-47.533000000000001</v>
      </c>
    </row>
    <row r="1131" spans="1:2" x14ac:dyDescent="0.25">
      <c r="A1131">
        <v>20.280999999999999</v>
      </c>
      <c r="B1131">
        <v>-48.307899999999997</v>
      </c>
    </row>
    <row r="1132" spans="1:2" x14ac:dyDescent="0.25">
      <c r="A1132">
        <v>20.331</v>
      </c>
      <c r="B1132">
        <v>-48.369100000000003</v>
      </c>
    </row>
    <row r="1133" spans="1:2" x14ac:dyDescent="0.25">
      <c r="A1133">
        <v>20.376000000000001</v>
      </c>
      <c r="B1133">
        <v>-46.799100000000003</v>
      </c>
    </row>
    <row r="1134" spans="1:2" x14ac:dyDescent="0.25">
      <c r="A1134">
        <v>20.425000000000001</v>
      </c>
      <c r="B1134">
        <v>-45.127499999999998</v>
      </c>
    </row>
    <row r="1135" spans="1:2" x14ac:dyDescent="0.25">
      <c r="A1135">
        <v>20.478000000000002</v>
      </c>
      <c r="B1135">
        <v>-45.066400000000002</v>
      </c>
    </row>
    <row r="1136" spans="1:2" x14ac:dyDescent="0.25">
      <c r="A1136">
        <v>20.526</v>
      </c>
      <c r="B1136">
        <v>-44.954099999999997</v>
      </c>
    </row>
    <row r="1137" spans="1:2" x14ac:dyDescent="0.25">
      <c r="A1137">
        <v>20.571999999999999</v>
      </c>
      <c r="B1137">
        <v>-45.514699999999998</v>
      </c>
    </row>
    <row r="1138" spans="1:2" x14ac:dyDescent="0.25">
      <c r="A1138">
        <v>20.620999999999999</v>
      </c>
      <c r="B1138">
        <v>-44.505499999999998</v>
      </c>
    </row>
    <row r="1139" spans="1:2" x14ac:dyDescent="0.25">
      <c r="A1139">
        <v>20.670999999999999</v>
      </c>
      <c r="B1139">
        <v>-45.586199999999998</v>
      </c>
    </row>
    <row r="1140" spans="1:2" x14ac:dyDescent="0.25">
      <c r="A1140">
        <v>20.721</v>
      </c>
      <c r="B1140">
        <v>-46.585000000000001</v>
      </c>
    </row>
    <row r="1141" spans="1:2" x14ac:dyDescent="0.25">
      <c r="A1141">
        <v>20.774000000000001</v>
      </c>
      <c r="B1141">
        <v>-47.471899999999998</v>
      </c>
    </row>
    <row r="1142" spans="1:2" x14ac:dyDescent="0.25">
      <c r="A1142">
        <v>20.83</v>
      </c>
      <c r="B1142">
        <v>-47.227200000000003</v>
      </c>
    </row>
    <row r="1143" spans="1:2" x14ac:dyDescent="0.25">
      <c r="A1143">
        <v>20.876999999999999</v>
      </c>
      <c r="B1143">
        <v>-47.6248</v>
      </c>
    </row>
    <row r="1144" spans="1:2" x14ac:dyDescent="0.25">
      <c r="A1144">
        <v>20.925999999999998</v>
      </c>
      <c r="B1144">
        <v>-48.0428</v>
      </c>
    </row>
    <row r="1145" spans="1:2" x14ac:dyDescent="0.25">
      <c r="A1145">
        <v>20.981999999999999</v>
      </c>
      <c r="B1145">
        <v>-48.460900000000002</v>
      </c>
    </row>
    <row r="1146" spans="1:2" x14ac:dyDescent="0.25">
      <c r="A1146">
        <v>21.036000000000001</v>
      </c>
      <c r="B1146">
        <v>-48.399700000000003</v>
      </c>
    </row>
    <row r="1147" spans="1:2" x14ac:dyDescent="0.25">
      <c r="A1147">
        <v>21.087</v>
      </c>
      <c r="B1147">
        <v>-48.797199999999997</v>
      </c>
    </row>
    <row r="1148" spans="1:2" x14ac:dyDescent="0.25">
      <c r="A1148">
        <v>21.137</v>
      </c>
      <c r="B1148">
        <v>-48.960299999999997</v>
      </c>
    </row>
    <row r="1149" spans="1:2" x14ac:dyDescent="0.25">
      <c r="A1149">
        <v>21.190999999999999</v>
      </c>
      <c r="B1149">
        <v>-49.235500000000002</v>
      </c>
    </row>
    <row r="1150" spans="1:2" x14ac:dyDescent="0.25">
      <c r="A1150">
        <v>21.239000000000001</v>
      </c>
      <c r="B1150">
        <v>-49.694200000000002</v>
      </c>
    </row>
    <row r="1151" spans="1:2" x14ac:dyDescent="0.25">
      <c r="A1151">
        <v>21.292000000000002</v>
      </c>
      <c r="B1151">
        <v>-50.632100000000001</v>
      </c>
    </row>
    <row r="1152" spans="1:2" x14ac:dyDescent="0.25">
      <c r="A1152">
        <v>21.344999999999999</v>
      </c>
      <c r="B1152">
        <v>-50.4893</v>
      </c>
    </row>
    <row r="1153" spans="1:2" x14ac:dyDescent="0.25">
      <c r="A1153">
        <v>21.396000000000001</v>
      </c>
      <c r="B1153">
        <v>-49.857199999999999</v>
      </c>
    </row>
    <row r="1154" spans="1:2" x14ac:dyDescent="0.25">
      <c r="A1154">
        <v>21.449000000000002</v>
      </c>
      <c r="B1154">
        <v>-49.072499999999998</v>
      </c>
    </row>
    <row r="1155" spans="1:2" x14ac:dyDescent="0.25">
      <c r="A1155">
        <v>21.501999999999999</v>
      </c>
      <c r="B1155">
        <v>-49.551400000000001</v>
      </c>
    </row>
    <row r="1156" spans="1:2" x14ac:dyDescent="0.25">
      <c r="A1156">
        <v>21.556000000000001</v>
      </c>
      <c r="B1156">
        <v>-49.918300000000002</v>
      </c>
    </row>
    <row r="1157" spans="1:2" x14ac:dyDescent="0.25">
      <c r="A1157">
        <v>21.611999999999998</v>
      </c>
      <c r="B1157">
        <v>-50.4893</v>
      </c>
    </row>
    <row r="1158" spans="1:2" x14ac:dyDescent="0.25">
      <c r="A1158">
        <v>21.670999999999999</v>
      </c>
      <c r="B1158">
        <v>-49.256</v>
      </c>
    </row>
    <row r="1159" spans="1:2" x14ac:dyDescent="0.25">
      <c r="A1159">
        <v>21.727</v>
      </c>
      <c r="B1159">
        <v>-49.031500000000001</v>
      </c>
    </row>
    <row r="1160" spans="1:2" x14ac:dyDescent="0.25">
      <c r="A1160">
        <v>21.792999999999999</v>
      </c>
      <c r="B1160">
        <v>-48.134599999999999</v>
      </c>
    </row>
    <row r="1161" spans="1:2" x14ac:dyDescent="0.25">
      <c r="A1161">
        <v>21.856000000000002</v>
      </c>
      <c r="B1161">
        <v>-49.2254</v>
      </c>
    </row>
    <row r="1162" spans="1:2" x14ac:dyDescent="0.25">
      <c r="A1162">
        <v>21.916</v>
      </c>
      <c r="B1162">
        <v>-48.786900000000003</v>
      </c>
    </row>
    <row r="1163" spans="1:2" x14ac:dyDescent="0.25">
      <c r="A1163">
        <v>21.979500000000002</v>
      </c>
      <c r="B1163">
        <v>-49.153799999999997</v>
      </c>
    </row>
    <row r="1164" spans="1:2" x14ac:dyDescent="0.25">
      <c r="A1164">
        <v>22.035499999999999</v>
      </c>
      <c r="B1164">
        <v>-48.705500000000001</v>
      </c>
    </row>
    <row r="1165" spans="1:2" x14ac:dyDescent="0.25">
      <c r="A1165">
        <v>22.090499999999999</v>
      </c>
      <c r="B1165">
        <v>-48.613799999999998</v>
      </c>
    </row>
    <row r="1166" spans="1:2" x14ac:dyDescent="0.25">
      <c r="A1166">
        <v>22.138500000000001</v>
      </c>
      <c r="B1166">
        <v>-48.083500000000001</v>
      </c>
    </row>
    <row r="1167" spans="1:2" x14ac:dyDescent="0.25">
      <c r="A1167">
        <v>22.186499999999999</v>
      </c>
      <c r="B1167">
        <v>-47.471899999999998</v>
      </c>
    </row>
    <row r="1168" spans="1:2" x14ac:dyDescent="0.25">
      <c r="A1168">
        <v>22.2515</v>
      </c>
      <c r="B1168">
        <v>-48.002099999999999</v>
      </c>
    </row>
    <row r="1169" spans="1:2" x14ac:dyDescent="0.25">
      <c r="A1169">
        <v>22.298500000000001</v>
      </c>
      <c r="B1169">
        <v>-48.817399999999999</v>
      </c>
    </row>
    <row r="1170" spans="1:2" x14ac:dyDescent="0.25">
      <c r="A1170">
        <v>22.359500000000001</v>
      </c>
      <c r="B1170">
        <v>-49.47</v>
      </c>
    </row>
    <row r="1171" spans="1:2" x14ac:dyDescent="0.25">
      <c r="A1171">
        <v>22.420999999999999</v>
      </c>
      <c r="B1171">
        <v>-48.889000000000003</v>
      </c>
    </row>
    <row r="1172" spans="1:2" x14ac:dyDescent="0.25">
      <c r="A1172">
        <v>22.481000000000002</v>
      </c>
      <c r="B1172">
        <v>-48.185600000000001</v>
      </c>
    </row>
    <row r="1173" spans="1:2" x14ac:dyDescent="0.25">
      <c r="A1173">
        <v>22.538</v>
      </c>
      <c r="B1173">
        <v>-48.165100000000002</v>
      </c>
    </row>
    <row r="1174" spans="1:2" x14ac:dyDescent="0.25">
      <c r="A1174">
        <v>22.594999999999999</v>
      </c>
      <c r="B1174">
        <v>-48.939799999999998</v>
      </c>
    </row>
    <row r="1175" spans="1:2" x14ac:dyDescent="0.25">
      <c r="A1175">
        <v>22.65</v>
      </c>
      <c r="B1175">
        <v>-49.041899999999998</v>
      </c>
    </row>
    <row r="1176" spans="1:2" x14ac:dyDescent="0.25">
      <c r="A1176">
        <v>22.707000000000001</v>
      </c>
      <c r="B1176">
        <v>-48.552599999999998</v>
      </c>
    </row>
    <row r="1177" spans="1:2" x14ac:dyDescent="0.25">
      <c r="A1177">
        <v>22.763000000000002</v>
      </c>
      <c r="B1177">
        <v>-48.267000000000003</v>
      </c>
    </row>
    <row r="1178" spans="1:2" x14ac:dyDescent="0.25">
      <c r="A1178">
        <v>22.815000000000001</v>
      </c>
      <c r="B1178">
        <v>-48.124499999999998</v>
      </c>
    </row>
    <row r="1179" spans="1:2" x14ac:dyDescent="0.25">
      <c r="A1179">
        <v>22.870999999999999</v>
      </c>
      <c r="B1179">
        <v>-47.145899999999997</v>
      </c>
    </row>
    <row r="1180" spans="1:2" x14ac:dyDescent="0.25">
      <c r="A1180">
        <v>22.925999999999998</v>
      </c>
      <c r="B1180">
        <v>-44.73</v>
      </c>
    </row>
    <row r="1181" spans="1:2" x14ac:dyDescent="0.25">
      <c r="A1181">
        <v>22.974</v>
      </c>
      <c r="B1181">
        <v>-43.832700000000003</v>
      </c>
    </row>
    <row r="1182" spans="1:2" x14ac:dyDescent="0.25">
      <c r="A1182">
        <v>23.027999999999999</v>
      </c>
      <c r="B1182">
        <v>-45.433300000000003</v>
      </c>
    </row>
    <row r="1183" spans="1:2" x14ac:dyDescent="0.25">
      <c r="A1183">
        <v>23.082000000000001</v>
      </c>
      <c r="B1183">
        <v>-47.777700000000003</v>
      </c>
    </row>
    <row r="1184" spans="1:2" x14ac:dyDescent="0.25">
      <c r="A1184">
        <v>23.132999999999999</v>
      </c>
      <c r="B1184">
        <v>-49.47</v>
      </c>
    </row>
    <row r="1185" spans="1:2" x14ac:dyDescent="0.25">
      <c r="A1185">
        <v>23.184999999999999</v>
      </c>
      <c r="B1185">
        <v>-49.296599999999998</v>
      </c>
    </row>
    <row r="1186" spans="1:2" x14ac:dyDescent="0.25">
      <c r="A1186">
        <v>23.247</v>
      </c>
      <c r="B1186">
        <v>-48.950200000000002</v>
      </c>
    </row>
    <row r="1187" spans="1:2" x14ac:dyDescent="0.25">
      <c r="A1187">
        <v>23.297000000000001</v>
      </c>
      <c r="B1187">
        <v>-46.146799999999999</v>
      </c>
    </row>
    <row r="1188" spans="1:2" x14ac:dyDescent="0.25">
      <c r="A1188">
        <v>23.341000000000001</v>
      </c>
      <c r="B1188">
        <v>-43.210999999999999</v>
      </c>
    </row>
    <row r="1189" spans="1:2" x14ac:dyDescent="0.25">
      <c r="A1189">
        <v>23.391999999999999</v>
      </c>
      <c r="B1189">
        <v>-42.2119</v>
      </c>
    </row>
    <row r="1190" spans="1:2" x14ac:dyDescent="0.25">
      <c r="A1190">
        <v>23.443999999999999</v>
      </c>
      <c r="B1190">
        <v>-43.975499999999997</v>
      </c>
    </row>
    <row r="1191" spans="1:2" x14ac:dyDescent="0.25">
      <c r="A1191">
        <v>23.504999999999999</v>
      </c>
      <c r="B1191">
        <v>-47.828699999999998</v>
      </c>
    </row>
    <row r="1192" spans="1:2" x14ac:dyDescent="0.25">
      <c r="A1192">
        <v>23.565999999999999</v>
      </c>
      <c r="B1192">
        <v>-49.531199999999998</v>
      </c>
    </row>
    <row r="1193" spans="1:2" x14ac:dyDescent="0.25">
      <c r="A1193">
        <v>23.63</v>
      </c>
      <c r="B1193">
        <v>-51.243699999999997</v>
      </c>
    </row>
    <row r="1194" spans="1:2" x14ac:dyDescent="0.25">
      <c r="A1194">
        <v>23.693999999999999</v>
      </c>
      <c r="B1194">
        <v>-51.152000000000001</v>
      </c>
    </row>
    <row r="1195" spans="1:2" x14ac:dyDescent="0.25">
      <c r="A1195">
        <v>23.753</v>
      </c>
      <c r="B1195">
        <v>-52.517699999999998</v>
      </c>
    </row>
    <row r="1196" spans="1:2" x14ac:dyDescent="0.25">
      <c r="A1196">
        <v>23.814</v>
      </c>
      <c r="B1196">
        <v>-52.324199999999998</v>
      </c>
    </row>
    <row r="1197" spans="1:2" x14ac:dyDescent="0.25">
      <c r="A1197">
        <v>23.873999999999999</v>
      </c>
      <c r="B1197">
        <v>-52.925699999999999</v>
      </c>
    </row>
    <row r="1198" spans="1:2" x14ac:dyDescent="0.25">
      <c r="A1198">
        <v>23.934000000000001</v>
      </c>
      <c r="B1198">
        <v>-52.854100000000003</v>
      </c>
    </row>
    <row r="1199" spans="1:2" x14ac:dyDescent="0.25">
      <c r="A1199">
        <v>23.986000000000001</v>
      </c>
      <c r="B1199">
        <v>-53.088700000000003</v>
      </c>
    </row>
    <row r="1200" spans="1:2" x14ac:dyDescent="0.25">
      <c r="A1200">
        <v>24.038</v>
      </c>
      <c r="B1200">
        <v>-53.394500000000001</v>
      </c>
    </row>
    <row r="1201" spans="1:2" x14ac:dyDescent="0.25">
      <c r="A1201">
        <v>24.097999999999999</v>
      </c>
      <c r="B1201">
        <v>-53.414999999999999</v>
      </c>
    </row>
    <row r="1202" spans="1:2" x14ac:dyDescent="0.25">
      <c r="A1202">
        <v>24.152999999999999</v>
      </c>
      <c r="B1202">
        <v>-53.149900000000002</v>
      </c>
    </row>
    <row r="1203" spans="1:2" x14ac:dyDescent="0.25">
      <c r="A1203">
        <v>24.207999999999998</v>
      </c>
      <c r="B1203">
        <v>-52.487200000000001</v>
      </c>
    </row>
    <row r="1204" spans="1:2" x14ac:dyDescent="0.25">
      <c r="A1204">
        <v>24.266999999999999</v>
      </c>
      <c r="B1204">
        <v>-51.2639</v>
      </c>
    </row>
    <row r="1205" spans="1:2" x14ac:dyDescent="0.25">
      <c r="A1205">
        <v>24.337</v>
      </c>
      <c r="B1205">
        <v>-50.5199</v>
      </c>
    </row>
    <row r="1206" spans="1:2" x14ac:dyDescent="0.25">
      <c r="A1206">
        <v>24.401</v>
      </c>
      <c r="B1206">
        <v>-49.612499999999997</v>
      </c>
    </row>
    <row r="1207" spans="1:2" x14ac:dyDescent="0.25">
      <c r="A1207">
        <v>24.463000000000001</v>
      </c>
      <c r="B1207">
        <v>-48.5015</v>
      </c>
    </row>
    <row r="1208" spans="1:2" x14ac:dyDescent="0.25">
      <c r="A1208">
        <v>24.530999999999999</v>
      </c>
      <c r="B1208">
        <v>-48.960299999999997</v>
      </c>
    </row>
    <row r="1209" spans="1:2" x14ac:dyDescent="0.25">
      <c r="A1209">
        <v>24.591000000000001</v>
      </c>
      <c r="B1209">
        <v>-49.317100000000003</v>
      </c>
    </row>
    <row r="1210" spans="1:2" x14ac:dyDescent="0.25">
      <c r="A1210">
        <v>24.652999999999999</v>
      </c>
      <c r="B1210">
        <v>-51.253799999999998</v>
      </c>
    </row>
    <row r="1211" spans="1:2" x14ac:dyDescent="0.25">
      <c r="A1211">
        <v>24.713999999999999</v>
      </c>
      <c r="B1211">
        <v>-50.581000000000003</v>
      </c>
    </row>
    <row r="1212" spans="1:2" x14ac:dyDescent="0.25">
      <c r="A1212">
        <v>24.78</v>
      </c>
      <c r="B1212">
        <v>-51.569699999999997</v>
      </c>
    </row>
    <row r="1213" spans="1:2" x14ac:dyDescent="0.25">
      <c r="A1213">
        <v>24.841000000000001</v>
      </c>
      <c r="B1213">
        <v>-50.7239</v>
      </c>
    </row>
    <row r="1214" spans="1:2" x14ac:dyDescent="0.25">
      <c r="A1214">
        <v>24.91</v>
      </c>
      <c r="B1214">
        <v>-51.019300000000001</v>
      </c>
    </row>
    <row r="1215" spans="1:2" x14ac:dyDescent="0.25">
      <c r="A1215">
        <v>24.975999999999999</v>
      </c>
      <c r="B1215">
        <v>-48.399700000000003</v>
      </c>
    </row>
    <row r="1216" spans="1:2" x14ac:dyDescent="0.25">
      <c r="A1216">
        <v>25.036999999999999</v>
      </c>
      <c r="B1216">
        <v>-47.431199999999997</v>
      </c>
    </row>
    <row r="1217" spans="1:2" x14ac:dyDescent="0.25">
      <c r="A1217">
        <v>25.099</v>
      </c>
      <c r="B1217">
        <v>-47.421100000000003</v>
      </c>
    </row>
    <row r="1218" spans="1:2" x14ac:dyDescent="0.25">
      <c r="A1218">
        <v>25.164000000000001</v>
      </c>
      <c r="B1218">
        <v>-48.960299999999997</v>
      </c>
    </row>
    <row r="1219" spans="1:2" x14ac:dyDescent="0.25">
      <c r="A1219">
        <v>25.228999999999999</v>
      </c>
      <c r="B1219">
        <v>-49.694200000000002</v>
      </c>
    </row>
    <row r="1220" spans="1:2" x14ac:dyDescent="0.25">
      <c r="A1220">
        <v>25.294</v>
      </c>
      <c r="B1220">
        <v>-50.040700000000001</v>
      </c>
    </row>
    <row r="1221" spans="1:2" x14ac:dyDescent="0.25">
      <c r="A1221">
        <v>25.361000000000001</v>
      </c>
      <c r="B1221">
        <v>-49.5413</v>
      </c>
    </row>
    <row r="1222" spans="1:2" x14ac:dyDescent="0.25">
      <c r="A1222">
        <v>25.425999999999998</v>
      </c>
      <c r="B1222">
        <v>-49.643099999999997</v>
      </c>
    </row>
    <row r="1223" spans="1:2" x14ac:dyDescent="0.25">
      <c r="A1223">
        <v>25.495000000000001</v>
      </c>
      <c r="B1223">
        <v>-50.417999999999999</v>
      </c>
    </row>
    <row r="1224" spans="1:2" x14ac:dyDescent="0.25">
      <c r="A1224">
        <v>25.562999999999999</v>
      </c>
      <c r="B1224">
        <v>-52.089599999999997</v>
      </c>
    </row>
    <row r="1225" spans="1:2" x14ac:dyDescent="0.25">
      <c r="A1225">
        <v>25.63</v>
      </c>
      <c r="B1225">
        <v>-53.547400000000003</v>
      </c>
    </row>
    <row r="1226" spans="1:2" x14ac:dyDescent="0.25">
      <c r="A1226">
        <v>25.7</v>
      </c>
      <c r="B1226">
        <v>-52.813499999999998</v>
      </c>
    </row>
    <row r="1227" spans="1:2" x14ac:dyDescent="0.25">
      <c r="A1227">
        <v>25.765999999999998</v>
      </c>
      <c r="B1227">
        <v>-51.396599999999999</v>
      </c>
    </row>
    <row r="1228" spans="1:2" x14ac:dyDescent="0.25">
      <c r="A1228">
        <v>25.831</v>
      </c>
      <c r="B1228">
        <v>-49.643099999999997</v>
      </c>
    </row>
    <row r="1229" spans="1:2" x14ac:dyDescent="0.25">
      <c r="A1229">
        <v>25.901</v>
      </c>
      <c r="B1229">
        <v>-49.775799999999997</v>
      </c>
    </row>
    <row r="1230" spans="1:2" x14ac:dyDescent="0.25">
      <c r="A1230">
        <v>25.972999999999999</v>
      </c>
      <c r="B1230">
        <v>-49.857199999999999</v>
      </c>
    </row>
    <row r="1231" spans="1:2" x14ac:dyDescent="0.25">
      <c r="A1231">
        <v>26.042999999999999</v>
      </c>
      <c r="B1231">
        <v>-50.295699999999997</v>
      </c>
    </row>
    <row r="1232" spans="1:2" x14ac:dyDescent="0.25">
      <c r="A1232">
        <v>26.11</v>
      </c>
      <c r="B1232">
        <v>-48.521999999999998</v>
      </c>
    </row>
    <row r="1233" spans="1:2" x14ac:dyDescent="0.25">
      <c r="A1233">
        <v>26.175000000000001</v>
      </c>
      <c r="B1233">
        <v>-48.338500000000003</v>
      </c>
    </row>
    <row r="1234" spans="1:2" x14ac:dyDescent="0.25">
      <c r="A1234">
        <v>26.242000000000001</v>
      </c>
      <c r="B1234">
        <v>-47.390500000000003</v>
      </c>
    </row>
    <row r="1235" spans="1:2" x14ac:dyDescent="0.25">
      <c r="A1235">
        <v>26.309000000000001</v>
      </c>
      <c r="B1235">
        <v>-48.7361</v>
      </c>
    </row>
    <row r="1236" spans="1:2" x14ac:dyDescent="0.25">
      <c r="A1236">
        <v>26.373999999999999</v>
      </c>
      <c r="B1236">
        <v>-49.072499999999998</v>
      </c>
    </row>
    <row r="1237" spans="1:2" x14ac:dyDescent="0.25">
      <c r="A1237">
        <v>26.445</v>
      </c>
      <c r="B1237">
        <v>-49.847099999999998</v>
      </c>
    </row>
    <row r="1238" spans="1:2" x14ac:dyDescent="0.25">
      <c r="A1238">
        <v>26.513000000000002</v>
      </c>
      <c r="B1238">
        <v>-49.490200000000002</v>
      </c>
    </row>
    <row r="1239" spans="1:2" x14ac:dyDescent="0.25">
      <c r="A1239">
        <v>26.582999999999998</v>
      </c>
      <c r="B1239">
        <v>-48.715600000000002</v>
      </c>
    </row>
    <row r="1240" spans="1:2" x14ac:dyDescent="0.25">
      <c r="A1240">
        <v>26.646999999999998</v>
      </c>
      <c r="B1240">
        <v>-49.215000000000003</v>
      </c>
    </row>
    <row r="1241" spans="1:2" x14ac:dyDescent="0.25">
      <c r="A1241">
        <v>26.71</v>
      </c>
      <c r="B1241">
        <v>-49.378300000000003</v>
      </c>
    </row>
    <row r="1242" spans="1:2" x14ac:dyDescent="0.25">
      <c r="A1242">
        <v>26.768000000000001</v>
      </c>
      <c r="B1242">
        <v>-49.989899999999999</v>
      </c>
    </row>
    <row r="1243" spans="1:2" x14ac:dyDescent="0.25">
      <c r="A1243">
        <v>26.831</v>
      </c>
      <c r="B1243">
        <v>-48.797199999999997</v>
      </c>
    </row>
    <row r="1244" spans="1:2" x14ac:dyDescent="0.25">
      <c r="A1244">
        <v>26.891999999999999</v>
      </c>
      <c r="B1244">
        <v>-48.124499999999998</v>
      </c>
    </row>
    <row r="1245" spans="1:2" x14ac:dyDescent="0.25">
      <c r="A1245">
        <v>26.956</v>
      </c>
      <c r="B1245">
        <v>-48.644300000000001</v>
      </c>
    </row>
    <row r="1246" spans="1:2" x14ac:dyDescent="0.25">
      <c r="A1246">
        <v>27.018000000000001</v>
      </c>
      <c r="B1246">
        <v>-48.705500000000001</v>
      </c>
    </row>
    <row r="1247" spans="1:2" x14ac:dyDescent="0.25">
      <c r="A1247">
        <v>27.085000000000001</v>
      </c>
      <c r="B1247">
        <v>-48.756300000000003</v>
      </c>
    </row>
    <row r="1248" spans="1:2" x14ac:dyDescent="0.25">
      <c r="A1248">
        <v>27.145</v>
      </c>
      <c r="B1248">
        <v>-48.114100000000001</v>
      </c>
    </row>
    <row r="1249" spans="1:2" x14ac:dyDescent="0.25">
      <c r="A1249">
        <v>27.207000000000001</v>
      </c>
      <c r="B1249">
        <v>-48.583199999999998</v>
      </c>
    </row>
    <row r="1250" spans="1:2" x14ac:dyDescent="0.25">
      <c r="A1250">
        <v>27.277000000000001</v>
      </c>
      <c r="B1250">
        <v>-49.418999999999997</v>
      </c>
    </row>
    <row r="1251" spans="1:2" x14ac:dyDescent="0.25">
      <c r="A1251">
        <v>27.346</v>
      </c>
      <c r="B1251">
        <v>-49.602499999999999</v>
      </c>
    </row>
    <row r="1252" spans="1:2" x14ac:dyDescent="0.25">
      <c r="A1252">
        <v>27.419</v>
      </c>
      <c r="B1252">
        <v>-48.695099999999996</v>
      </c>
    </row>
    <row r="1253" spans="1:2" x14ac:dyDescent="0.25">
      <c r="A1253">
        <v>27.489000000000001</v>
      </c>
      <c r="B1253">
        <v>-45.718699999999998</v>
      </c>
    </row>
    <row r="1254" spans="1:2" x14ac:dyDescent="0.25">
      <c r="A1254">
        <v>27.559000000000001</v>
      </c>
      <c r="B1254">
        <v>-43.1599</v>
      </c>
    </row>
    <row r="1255" spans="1:2" x14ac:dyDescent="0.25">
      <c r="A1255">
        <v>27.614000000000001</v>
      </c>
      <c r="B1255">
        <v>-40.9786</v>
      </c>
    </row>
    <row r="1256" spans="1:2" x14ac:dyDescent="0.25">
      <c r="A1256">
        <v>27.670999999999999</v>
      </c>
      <c r="B1256">
        <v>-40.815600000000003</v>
      </c>
    </row>
    <row r="1257" spans="1:2" x14ac:dyDescent="0.25">
      <c r="A1257">
        <v>27.72</v>
      </c>
      <c r="B1257">
        <v>-39.592399999999998</v>
      </c>
    </row>
    <row r="1258" spans="1:2" x14ac:dyDescent="0.25">
      <c r="A1258">
        <v>27.774000000000001</v>
      </c>
      <c r="B1258">
        <v>-38.715600000000002</v>
      </c>
    </row>
    <row r="1259" spans="1:2" x14ac:dyDescent="0.25">
      <c r="A1259">
        <v>27.827999999999999</v>
      </c>
      <c r="B1259">
        <v>-38.267000000000003</v>
      </c>
    </row>
    <row r="1260" spans="1:2" x14ac:dyDescent="0.25">
      <c r="A1260">
        <v>27.882000000000001</v>
      </c>
      <c r="B1260">
        <v>-41.355699999999999</v>
      </c>
    </row>
    <row r="1261" spans="1:2" x14ac:dyDescent="0.25">
      <c r="A1261">
        <v>27.943999999999999</v>
      </c>
      <c r="B1261">
        <v>-45.229399999999998</v>
      </c>
    </row>
    <row r="1262" spans="1:2" x14ac:dyDescent="0.25">
      <c r="A1262">
        <v>28.024999999999999</v>
      </c>
      <c r="B1262">
        <v>-48.317999999999998</v>
      </c>
    </row>
    <row r="1263" spans="1:2" x14ac:dyDescent="0.25">
      <c r="A1263">
        <v>28.103999999999999</v>
      </c>
      <c r="B1263">
        <v>-50.366999999999997</v>
      </c>
    </row>
    <row r="1264" spans="1:2" x14ac:dyDescent="0.25">
      <c r="A1264">
        <v>28.181000000000001</v>
      </c>
      <c r="B1264">
        <v>-50.672800000000002</v>
      </c>
    </row>
    <row r="1265" spans="1:2" x14ac:dyDescent="0.25">
      <c r="A1265">
        <v>28.254999999999999</v>
      </c>
      <c r="B1265">
        <v>-51.366100000000003</v>
      </c>
    </row>
    <row r="1266" spans="1:2" x14ac:dyDescent="0.25">
      <c r="A1266">
        <v>28.324999999999999</v>
      </c>
      <c r="B1266">
        <v>-50.642200000000003</v>
      </c>
    </row>
    <row r="1267" spans="1:2" x14ac:dyDescent="0.25">
      <c r="A1267">
        <v>28.391999999999999</v>
      </c>
      <c r="B1267">
        <v>-49.551400000000001</v>
      </c>
    </row>
    <row r="1268" spans="1:2" x14ac:dyDescent="0.25">
      <c r="A1268">
        <v>28.454999999999998</v>
      </c>
      <c r="B1268">
        <v>-49.133600000000001</v>
      </c>
    </row>
    <row r="1269" spans="1:2" x14ac:dyDescent="0.25">
      <c r="A1269">
        <v>28.516999999999999</v>
      </c>
      <c r="B1269">
        <v>-49.857199999999999</v>
      </c>
    </row>
    <row r="1270" spans="1:2" x14ac:dyDescent="0.25">
      <c r="A1270">
        <v>28.577999999999999</v>
      </c>
      <c r="B1270">
        <v>-50.927500000000002</v>
      </c>
    </row>
    <row r="1271" spans="1:2" x14ac:dyDescent="0.25">
      <c r="A1271">
        <v>28.628</v>
      </c>
      <c r="B1271">
        <v>-50.560600000000001</v>
      </c>
    </row>
    <row r="1272" spans="1:2" x14ac:dyDescent="0.25">
      <c r="A1272">
        <v>28.687000000000001</v>
      </c>
      <c r="B1272">
        <v>-47.37</v>
      </c>
    </row>
    <row r="1273" spans="1:2" x14ac:dyDescent="0.25">
      <c r="A1273">
        <v>28.742000000000001</v>
      </c>
      <c r="B1273">
        <v>-44.627800000000001</v>
      </c>
    </row>
    <row r="1274" spans="1:2" x14ac:dyDescent="0.25">
      <c r="A1274">
        <v>28.789000000000001</v>
      </c>
      <c r="B1274">
        <v>-41.844999999999999</v>
      </c>
    </row>
    <row r="1275" spans="1:2" x14ac:dyDescent="0.25">
      <c r="A1275">
        <v>28.835999999999999</v>
      </c>
      <c r="B1275">
        <v>-41.7226</v>
      </c>
    </row>
    <row r="1276" spans="1:2" x14ac:dyDescent="0.25">
      <c r="A1276">
        <v>28.881</v>
      </c>
      <c r="B1276">
        <v>-40.377099999999999</v>
      </c>
    </row>
    <row r="1277" spans="1:2" x14ac:dyDescent="0.25">
      <c r="A1277">
        <v>28.928999999999998</v>
      </c>
      <c r="B1277">
        <v>-40.162999999999997</v>
      </c>
    </row>
    <row r="1278" spans="1:2" x14ac:dyDescent="0.25">
      <c r="A1278">
        <v>28.978999999999999</v>
      </c>
      <c r="B1278">
        <v>-39.072499999999998</v>
      </c>
    </row>
    <row r="1279" spans="1:2" x14ac:dyDescent="0.25">
      <c r="A1279">
        <v>29.027999999999999</v>
      </c>
      <c r="B1279">
        <v>-41.712499999999999</v>
      </c>
    </row>
    <row r="1280" spans="1:2" x14ac:dyDescent="0.25">
      <c r="A1280">
        <v>29.071000000000002</v>
      </c>
      <c r="B1280">
        <v>-44.6584</v>
      </c>
    </row>
    <row r="1281" spans="1:2" x14ac:dyDescent="0.25">
      <c r="A1281">
        <v>29.125</v>
      </c>
      <c r="B1281">
        <v>-48.7361</v>
      </c>
    </row>
    <row r="1282" spans="1:2" x14ac:dyDescent="0.25">
      <c r="A1282">
        <v>29.187000000000001</v>
      </c>
      <c r="B1282">
        <v>-50.540399999999998</v>
      </c>
    </row>
    <row r="1283" spans="1:2" x14ac:dyDescent="0.25">
      <c r="A1283">
        <v>29.253</v>
      </c>
      <c r="B1283">
        <v>-50.948</v>
      </c>
    </row>
    <row r="1284" spans="1:2" x14ac:dyDescent="0.25">
      <c r="A1284">
        <v>29.315000000000001</v>
      </c>
      <c r="B1284">
        <v>-50.051099999999998</v>
      </c>
    </row>
    <row r="1285" spans="1:2" x14ac:dyDescent="0.25">
      <c r="A1285">
        <v>29.375</v>
      </c>
      <c r="B1285">
        <v>-50.53</v>
      </c>
    </row>
    <row r="1286" spans="1:2" x14ac:dyDescent="0.25">
      <c r="A1286">
        <v>29.437000000000001</v>
      </c>
      <c r="B1286">
        <v>-50.846200000000003</v>
      </c>
    </row>
    <row r="1287" spans="1:2" x14ac:dyDescent="0.25">
      <c r="A1287">
        <v>29.506</v>
      </c>
      <c r="B1287">
        <v>-51.478000000000002</v>
      </c>
    </row>
    <row r="1288" spans="1:2" x14ac:dyDescent="0.25">
      <c r="A1288">
        <v>29.585999999999999</v>
      </c>
      <c r="B1288">
        <v>-51.7226</v>
      </c>
    </row>
    <row r="1289" spans="1:2" x14ac:dyDescent="0.25">
      <c r="A1289">
        <v>29.661999999999999</v>
      </c>
      <c r="B1289">
        <v>-52.599400000000003</v>
      </c>
    </row>
    <row r="1290" spans="1:2" x14ac:dyDescent="0.25">
      <c r="A1290">
        <v>29.744</v>
      </c>
      <c r="B1290">
        <v>-53.593299999999999</v>
      </c>
    </row>
    <row r="1291" spans="1:2" x14ac:dyDescent="0.25">
      <c r="A1291">
        <v>29.817</v>
      </c>
      <c r="B1291">
        <v>-53.048000000000002</v>
      </c>
    </row>
    <row r="1292" spans="1:2" x14ac:dyDescent="0.25">
      <c r="A1292">
        <v>29.878</v>
      </c>
      <c r="B1292">
        <v>-53.262099999999997</v>
      </c>
    </row>
    <row r="1293" spans="1:2" x14ac:dyDescent="0.25">
      <c r="A1293">
        <v>29.937999999999999</v>
      </c>
      <c r="B1293">
        <v>-53.302799999999998</v>
      </c>
    </row>
    <row r="1294" spans="1:2" x14ac:dyDescent="0.25">
      <c r="A1294">
        <v>30.004999999999999</v>
      </c>
      <c r="B1294">
        <v>-53.1905</v>
      </c>
    </row>
    <row r="1295" spans="1:2" x14ac:dyDescent="0.25">
      <c r="A1295">
        <v>30.07</v>
      </c>
      <c r="B1295">
        <v>-52.395400000000002</v>
      </c>
    </row>
    <row r="1296" spans="1:2" x14ac:dyDescent="0.25">
      <c r="A1296">
        <v>30.14</v>
      </c>
      <c r="B1296">
        <v>-53.078600000000002</v>
      </c>
    </row>
    <row r="1297" spans="1:2" x14ac:dyDescent="0.25">
      <c r="A1297">
        <v>30.206</v>
      </c>
      <c r="B1297">
        <v>-52.874600000000001</v>
      </c>
    </row>
    <row r="1298" spans="1:2" x14ac:dyDescent="0.25">
      <c r="A1298">
        <v>30.271000000000001</v>
      </c>
      <c r="B1298">
        <v>-52.364800000000002</v>
      </c>
    </row>
    <row r="1299" spans="1:2" x14ac:dyDescent="0.25">
      <c r="A1299">
        <v>30.335999999999999</v>
      </c>
      <c r="B1299">
        <v>-51.0092</v>
      </c>
    </row>
    <row r="1300" spans="1:2" x14ac:dyDescent="0.25">
      <c r="A1300">
        <v>30.401</v>
      </c>
      <c r="B1300">
        <v>-50.896900000000002</v>
      </c>
    </row>
    <row r="1301" spans="1:2" x14ac:dyDescent="0.25">
      <c r="A1301">
        <v>30.468</v>
      </c>
      <c r="B1301">
        <v>-50.173400000000001</v>
      </c>
    </row>
    <row r="1302" spans="1:2" x14ac:dyDescent="0.25">
      <c r="A1302">
        <v>30.536000000000001</v>
      </c>
      <c r="B1302">
        <v>-49.204900000000002</v>
      </c>
    </row>
    <row r="1303" spans="1:2" x14ac:dyDescent="0.25">
      <c r="A1303">
        <v>30.596</v>
      </c>
      <c r="B1303">
        <v>-49.388399999999997</v>
      </c>
    </row>
    <row r="1304" spans="1:2" x14ac:dyDescent="0.25">
      <c r="A1304">
        <v>30.657</v>
      </c>
      <c r="B1304">
        <v>-49.653500000000001</v>
      </c>
    </row>
    <row r="1305" spans="1:2" x14ac:dyDescent="0.25">
      <c r="A1305">
        <v>30.721</v>
      </c>
      <c r="B1305">
        <v>-51.559600000000003</v>
      </c>
    </row>
    <row r="1306" spans="1:2" x14ac:dyDescent="0.25">
      <c r="A1306">
        <v>30.783000000000001</v>
      </c>
      <c r="B1306">
        <v>-51.7532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7D5C-98BA-4B4D-871A-BA08A117BB0C}">
  <dimension ref="A1:E93"/>
  <sheetViews>
    <sheetView workbookViewId="0">
      <selection activeCell="V106" sqref="V106"/>
    </sheetView>
  </sheetViews>
  <sheetFormatPr defaultRowHeight="15" x14ac:dyDescent="0.25"/>
  <sheetData>
    <row r="1" spans="1:5" x14ac:dyDescent="0.25">
      <c r="A1" t="s">
        <v>139</v>
      </c>
      <c r="B1" t="s">
        <v>140</v>
      </c>
      <c r="C1" t="s">
        <v>141</v>
      </c>
      <c r="D1" t="s">
        <v>142</v>
      </c>
      <c r="E1" t="s">
        <v>143</v>
      </c>
    </row>
    <row r="2" spans="1:5" x14ac:dyDescent="0.25">
      <c r="A2">
        <v>5506</v>
      </c>
      <c r="B2">
        <v>5498</v>
      </c>
      <c r="C2">
        <v>6207</v>
      </c>
      <c r="D2">
        <v>4897</v>
      </c>
      <c r="E2">
        <v>358</v>
      </c>
    </row>
    <row r="3" spans="1:5" x14ac:dyDescent="0.25">
      <c r="A3">
        <v>5543</v>
      </c>
      <c r="B3">
        <v>5535</v>
      </c>
      <c r="C3">
        <v>6244</v>
      </c>
      <c r="D3">
        <v>4930</v>
      </c>
      <c r="E3">
        <v>368</v>
      </c>
    </row>
    <row r="4" spans="1:5" x14ac:dyDescent="0.25">
      <c r="A4">
        <v>5571</v>
      </c>
      <c r="B4">
        <v>5565</v>
      </c>
      <c r="C4">
        <v>6274</v>
      </c>
      <c r="D4">
        <v>4958</v>
      </c>
      <c r="E4">
        <v>378</v>
      </c>
    </row>
    <row r="5" spans="1:5" x14ac:dyDescent="0.25">
      <c r="A5">
        <v>5901</v>
      </c>
      <c r="B5">
        <v>5892</v>
      </c>
      <c r="C5">
        <v>6588</v>
      </c>
      <c r="D5">
        <v>5288</v>
      </c>
      <c r="E5">
        <v>400</v>
      </c>
    </row>
    <row r="6" spans="1:5" x14ac:dyDescent="0.25">
      <c r="A6">
        <v>6051</v>
      </c>
      <c r="B6">
        <v>6043</v>
      </c>
      <c r="C6">
        <v>6735</v>
      </c>
      <c r="D6">
        <v>5432</v>
      </c>
      <c r="E6">
        <v>410</v>
      </c>
    </row>
    <row r="7" spans="1:5" x14ac:dyDescent="0.25">
      <c r="A7">
        <v>6203</v>
      </c>
      <c r="B7">
        <v>6194</v>
      </c>
      <c r="C7">
        <v>6890</v>
      </c>
      <c r="D7">
        <v>5591</v>
      </c>
      <c r="E7">
        <v>420</v>
      </c>
    </row>
    <row r="8" spans="1:5" x14ac:dyDescent="0.25">
      <c r="A8">
        <v>6355</v>
      </c>
      <c r="B8">
        <v>6343</v>
      </c>
      <c r="C8">
        <v>7022</v>
      </c>
      <c r="D8">
        <v>5744</v>
      </c>
      <c r="E8">
        <v>430</v>
      </c>
    </row>
    <row r="9" spans="1:5" x14ac:dyDescent="0.25">
      <c r="A9">
        <v>6559</v>
      </c>
      <c r="B9">
        <v>6543</v>
      </c>
      <c r="C9">
        <v>7221</v>
      </c>
      <c r="D9">
        <v>5965</v>
      </c>
      <c r="E9">
        <v>445</v>
      </c>
    </row>
    <row r="10" spans="1:5" x14ac:dyDescent="0.25">
      <c r="A10">
        <v>6659</v>
      </c>
      <c r="B10">
        <v>6644</v>
      </c>
      <c r="C10">
        <v>7324</v>
      </c>
      <c r="D10">
        <v>6063</v>
      </c>
      <c r="E10">
        <v>455</v>
      </c>
    </row>
    <row r="11" spans="1:5" x14ac:dyDescent="0.25">
      <c r="A11">
        <v>6970</v>
      </c>
      <c r="B11">
        <v>6956</v>
      </c>
      <c r="C11">
        <v>7657</v>
      </c>
      <c r="D11">
        <v>6360</v>
      </c>
      <c r="E11">
        <v>485</v>
      </c>
    </row>
    <row r="12" spans="1:5" x14ac:dyDescent="0.25">
      <c r="A12">
        <v>7074</v>
      </c>
      <c r="B12">
        <v>7063</v>
      </c>
      <c r="C12">
        <v>7767</v>
      </c>
      <c r="D12">
        <v>6454</v>
      </c>
      <c r="E12">
        <v>495</v>
      </c>
    </row>
    <row r="13" spans="1:5" x14ac:dyDescent="0.25">
      <c r="A13">
        <v>7108</v>
      </c>
      <c r="B13">
        <v>7096</v>
      </c>
      <c r="C13">
        <v>7806</v>
      </c>
      <c r="D13">
        <v>6489</v>
      </c>
      <c r="E13">
        <v>505</v>
      </c>
    </row>
    <row r="14" spans="1:5" x14ac:dyDescent="0.25">
      <c r="A14">
        <v>7234</v>
      </c>
      <c r="B14">
        <v>7225</v>
      </c>
      <c r="C14">
        <v>7926</v>
      </c>
      <c r="D14">
        <v>6613</v>
      </c>
      <c r="E14">
        <v>540</v>
      </c>
    </row>
    <row r="15" spans="1:5" x14ac:dyDescent="0.25">
      <c r="A15">
        <v>7362</v>
      </c>
      <c r="B15">
        <v>7350</v>
      </c>
      <c r="C15">
        <v>8057</v>
      </c>
      <c r="D15">
        <v>6730</v>
      </c>
      <c r="E15">
        <v>575</v>
      </c>
    </row>
    <row r="16" spans="1:5" x14ac:dyDescent="0.25">
      <c r="A16">
        <v>7398</v>
      </c>
      <c r="B16">
        <v>7386</v>
      </c>
      <c r="C16">
        <v>8093</v>
      </c>
      <c r="D16">
        <v>6765</v>
      </c>
      <c r="E16">
        <v>585</v>
      </c>
    </row>
    <row r="17" spans="1:5" x14ac:dyDescent="0.25">
      <c r="A17">
        <v>7471</v>
      </c>
      <c r="B17">
        <v>7462</v>
      </c>
      <c r="C17">
        <v>8162</v>
      </c>
      <c r="D17">
        <v>6834</v>
      </c>
      <c r="E17">
        <v>605</v>
      </c>
    </row>
    <row r="18" spans="1:5" x14ac:dyDescent="0.25">
      <c r="A18">
        <v>7634</v>
      </c>
      <c r="B18">
        <v>7622</v>
      </c>
      <c r="C18">
        <v>8334</v>
      </c>
      <c r="D18">
        <v>6993</v>
      </c>
      <c r="E18">
        <v>650</v>
      </c>
    </row>
    <row r="19" spans="1:5" x14ac:dyDescent="0.25">
      <c r="A19">
        <v>7798</v>
      </c>
      <c r="B19">
        <v>7786</v>
      </c>
      <c r="C19">
        <v>8494</v>
      </c>
      <c r="D19">
        <v>7162</v>
      </c>
      <c r="E19">
        <v>695</v>
      </c>
    </row>
    <row r="20" spans="1:5" x14ac:dyDescent="0.25">
      <c r="A20">
        <v>7834</v>
      </c>
      <c r="B20">
        <v>7824</v>
      </c>
      <c r="C20">
        <v>8533</v>
      </c>
      <c r="D20">
        <v>7196</v>
      </c>
      <c r="E20">
        <v>705</v>
      </c>
    </row>
    <row r="21" spans="1:5" x14ac:dyDescent="0.25">
      <c r="A21">
        <v>7869</v>
      </c>
      <c r="B21">
        <v>7860</v>
      </c>
      <c r="C21">
        <v>8570</v>
      </c>
      <c r="D21">
        <v>7228</v>
      </c>
      <c r="E21">
        <v>715</v>
      </c>
    </row>
    <row r="22" spans="1:5" x14ac:dyDescent="0.25">
      <c r="A22">
        <v>12107</v>
      </c>
      <c r="B22">
        <v>12060</v>
      </c>
      <c r="C22">
        <v>12750</v>
      </c>
      <c r="D22">
        <v>11554</v>
      </c>
      <c r="E22">
        <v>725</v>
      </c>
    </row>
    <row r="23" spans="1:5" x14ac:dyDescent="0.25">
      <c r="A23">
        <v>12636</v>
      </c>
      <c r="B23">
        <v>12603</v>
      </c>
      <c r="C23">
        <v>13138</v>
      </c>
      <c r="D23">
        <v>12321</v>
      </c>
      <c r="E23">
        <v>726</v>
      </c>
    </row>
    <row r="24" spans="1:5" x14ac:dyDescent="0.25">
      <c r="A24">
        <v>12825</v>
      </c>
      <c r="B24">
        <v>12793</v>
      </c>
      <c r="C24">
        <v>13282</v>
      </c>
      <c r="D24">
        <v>12564</v>
      </c>
      <c r="E24">
        <v>728</v>
      </c>
    </row>
    <row r="25" spans="1:5" x14ac:dyDescent="0.25">
      <c r="A25">
        <v>13014</v>
      </c>
      <c r="B25">
        <v>12979</v>
      </c>
      <c r="C25">
        <v>13458</v>
      </c>
      <c r="D25">
        <v>12775</v>
      </c>
      <c r="E25">
        <v>730</v>
      </c>
    </row>
    <row r="26" spans="1:5" x14ac:dyDescent="0.25">
      <c r="A26">
        <v>13040</v>
      </c>
      <c r="B26">
        <v>13003</v>
      </c>
      <c r="C26">
        <v>13483</v>
      </c>
      <c r="D26">
        <v>12806</v>
      </c>
      <c r="E26">
        <v>732</v>
      </c>
    </row>
    <row r="27" spans="1:5" x14ac:dyDescent="0.25">
      <c r="A27">
        <v>13066</v>
      </c>
      <c r="B27">
        <v>13029</v>
      </c>
      <c r="C27">
        <v>13509</v>
      </c>
      <c r="D27">
        <v>12832</v>
      </c>
      <c r="E27">
        <v>734</v>
      </c>
    </row>
    <row r="28" spans="1:5" x14ac:dyDescent="0.25">
      <c r="A28">
        <v>13088</v>
      </c>
      <c r="B28">
        <v>13051</v>
      </c>
      <c r="C28">
        <v>13532</v>
      </c>
      <c r="D28">
        <v>12855</v>
      </c>
      <c r="E28">
        <v>736</v>
      </c>
    </row>
    <row r="29" spans="1:5" x14ac:dyDescent="0.25">
      <c r="A29">
        <v>13110</v>
      </c>
      <c r="B29">
        <v>13074</v>
      </c>
      <c r="C29">
        <v>13556</v>
      </c>
      <c r="D29">
        <v>12874</v>
      </c>
      <c r="E29">
        <v>738</v>
      </c>
    </row>
    <row r="30" spans="1:5" x14ac:dyDescent="0.25">
      <c r="A30">
        <v>13131</v>
      </c>
      <c r="B30">
        <v>13095</v>
      </c>
      <c r="C30">
        <v>13573</v>
      </c>
      <c r="D30">
        <v>12894</v>
      </c>
      <c r="E30">
        <v>740</v>
      </c>
    </row>
    <row r="31" spans="1:5" x14ac:dyDescent="0.25">
      <c r="A31">
        <v>13153</v>
      </c>
      <c r="B31">
        <v>13118</v>
      </c>
      <c r="C31">
        <v>13592</v>
      </c>
      <c r="D31">
        <v>12914</v>
      </c>
      <c r="E31">
        <v>742</v>
      </c>
    </row>
    <row r="32" spans="1:5" x14ac:dyDescent="0.25">
      <c r="A32">
        <v>13175</v>
      </c>
      <c r="B32">
        <v>13139</v>
      </c>
      <c r="C32">
        <v>13621</v>
      </c>
      <c r="D32">
        <v>12933</v>
      </c>
      <c r="E32">
        <v>744</v>
      </c>
    </row>
    <row r="33" spans="1:5" x14ac:dyDescent="0.25">
      <c r="A33">
        <v>13197</v>
      </c>
      <c r="B33">
        <v>13161</v>
      </c>
      <c r="C33">
        <v>13644</v>
      </c>
      <c r="D33">
        <v>12953</v>
      </c>
      <c r="E33">
        <v>746</v>
      </c>
    </row>
    <row r="34" spans="1:5" x14ac:dyDescent="0.25">
      <c r="A34">
        <v>13218</v>
      </c>
      <c r="B34">
        <v>13181</v>
      </c>
      <c r="C34">
        <v>13668</v>
      </c>
      <c r="D34">
        <v>12977</v>
      </c>
      <c r="E34">
        <v>748</v>
      </c>
    </row>
    <row r="35" spans="1:5" x14ac:dyDescent="0.25">
      <c r="A35">
        <v>13240</v>
      </c>
      <c r="B35">
        <v>13204</v>
      </c>
      <c r="C35">
        <v>13691</v>
      </c>
      <c r="D35">
        <v>12996</v>
      </c>
      <c r="E35">
        <v>750</v>
      </c>
    </row>
    <row r="36" spans="1:5" x14ac:dyDescent="0.25">
      <c r="A36">
        <v>13260</v>
      </c>
      <c r="B36">
        <v>13225</v>
      </c>
      <c r="C36">
        <v>13709</v>
      </c>
      <c r="D36">
        <v>13018</v>
      </c>
      <c r="E36">
        <v>752</v>
      </c>
    </row>
    <row r="37" spans="1:5" x14ac:dyDescent="0.25">
      <c r="A37">
        <v>13281</v>
      </c>
      <c r="B37">
        <v>13247</v>
      </c>
      <c r="C37">
        <v>13733</v>
      </c>
      <c r="D37">
        <v>13033</v>
      </c>
      <c r="E37">
        <v>754</v>
      </c>
    </row>
    <row r="38" spans="1:5" x14ac:dyDescent="0.25">
      <c r="A38">
        <v>13302</v>
      </c>
      <c r="B38">
        <v>13268</v>
      </c>
      <c r="C38">
        <v>13754</v>
      </c>
      <c r="D38">
        <v>13059</v>
      </c>
      <c r="E38">
        <v>756</v>
      </c>
    </row>
    <row r="39" spans="1:5" x14ac:dyDescent="0.25">
      <c r="A39">
        <v>13323</v>
      </c>
      <c r="B39">
        <v>13289</v>
      </c>
      <c r="C39">
        <v>13778</v>
      </c>
      <c r="D39">
        <v>13079</v>
      </c>
      <c r="E39">
        <v>758</v>
      </c>
    </row>
    <row r="40" spans="1:5" x14ac:dyDescent="0.25">
      <c r="A40">
        <v>13344</v>
      </c>
      <c r="B40">
        <v>13309</v>
      </c>
      <c r="C40">
        <v>13796</v>
      </c>
      <c r="D40">
        <v>13101</v>
      </c>
      <c r="E40">
        <v>760</v>
      </c>
    </row>
    <row r="41" spans="1:5" x14ac:dyDescent="0.25">
      <c r="A41">
        <v>13365</v>
      </c>
      <c r="B41">
        <v>13329</v>
      </c>
      <c r="C41">
        <v>13817</v>
      </c>
      <c r="D41">
        <v>13120</v>
      </c>
      <c r="E41">
        <v>762</v>
      </c>
    </row>
    <row r="42" spans="1:5" x14ac:dyDescent="0.25">
      <c r="A42">
        <v>13386</v>
      </c>
      <c r="B42">
        <v>13350</v>
      </c>
      <c r="C42">
        <v>13832</v>
      </c>
      <c r="D42">
        <v>13147</v>
      </c>
      <c r="E42">
        <v>764</v>
      </c>
    </row>
    <row r="43" spans="1:5" x14ac:dyDescent="0.25">
      <c r="A43">
        <v>13407</v>
      </c>
      <c r="B43">
        <v>13372</v>
      </c>
      <c r="C43">
        <v>13849</v>
      </c>
      <c r="D43">
        <v>13166</v>
      </c>
      <c r="E43">
        <v>766</v>
      </c>
    </row>
    <row r="44" spans="1:5" x14ac:dyDescent="0.25">
      <c r="A44">
        <v>13429</v>
      </c>
      <c r="B44">
        <v>13391</v>
      </c>
      <c r="C44">
        <v>13875</v>
      </c>
      <c r="D44">
        <v>13196</v>
      </c>
      <c r="E44">
        <v>768</v>
      </c>
    </row>
    <row r="45" spans="1:5" x14ac:dyDescent="0.25">
      <c r="A45">
        <v>13450</v>
      </c>
      <c r="B45">
        <v>13411</v>
      </c>
      <c r="C45">
        <v>13903</v>
      </c>
      <c r="D45">
        <v>13214</v>
      </c>
      <c r="E45">
        <v>770</v>
      </c>
    </row>
    <row r="46" spans="1:5" x14ac:dyDescent="0.25">
      <c r="A46">
        <v>13471</v>
      </c>
      <c r="B46">
        <v>13430</v>
      </c>
      <c r="C46">
        <v>13923</v>
      </c>
      <c r="D46">
        <v>13243</v>
      </c>
      <c r="E46">
        <v>772</v>
      </c>
    </row>
    <row r="47" spans="1:5" x14ac:dyDescent="0.25">
      <c r="A47">
        <v>13492</v>
      </c>
      <c r="B47">
        <v>13450</v>
      </c>
      <c r="C47">
        <v>13941</v>
      </c>
      <c r="D47">
        <v>13265</v>
      </c>
      <c r="E47">
        <v>774</v>
      </c>
    </row>
    <row r="48" spans="1:5" x14ac:dyDescent="0.25">
      <c r="A48">
        <v>13513</v>
      </c>
      <c r="B48">
        <v>13469</v>
      </c>
      <c r="C48">
        <v>13960</v>
      </c>
      <c r="D48">
        <v>13299</v>
      </c>
      <c r="E48">
        <v>776</v>
      </c>
    </row>
    <row r="49" spans="1:5" x14ac:dyDescent="0.25">
      <c r="A49">
        <v>13534</v>
      </c>
      <c r="B49">
        <v>13491</v>
      </c>
      <c r="C49">
        <v>13978</v>
      </c>
      <c r="D49">
        <v>13324</v>
      </c>
      <c r="E49">
        <v>778</v>
      </c>
    </row>
    <row r="50" spans="1:5" x14ac:dyDescent="0.25">
      <c r="A50">
        <v>13557</v>
      </c>
      <c r="B50">
        <v>13514</v>
      </c>
      <c r="C50">
        <v>14007</v>
      </c>
      <c r="D50">
        <v>13341</v>
      </c>
      <c r="E50">
        <v>780</v>
      </c>
    </row>
    <row r="51" spans="1:5" x14ac:dyDescent="0.25">
      <c r="A51">
        <v>13579</v>
      </c>
      <c r="B51">
        <v>13536</v>
      </c>
      <c r="C51">
        <v>14036</v>
      </c>
      <c r="D51">
        <v>13353</v>
      </c>
      <c r="E51">
        <v>782</v>
      </c>
    </row>
    <row r="52" spans="1:5" x14ac:dyDescent="0.25">
      <c r="A52">
        <v>13601</v>
      </c>
      <c r="B52">
        <v>13559</v>
      </c>
      <c r="C52">
        <v>14059</v>
      </c>
      <c r="D52">
        <v>13369</v>
      </c>
      <c r="E52">
        <v>784</v>
      </c>
    </row>
    <row r="53" spans="1:5" x14ac:dyDescent="0.25">
      <c r="A53">
        <v>13624</v>
      </c>
      <c r="B53">
        <v>13582</v>
      </c>
      <c r="C53">
        <v>14085</v>
      </c>
      <c r="D53">
        <v>13382</v>
      </c>
      <c r="E53">
        <v>786</v>
      </c>
    </row>
    <row r="54" spans="1:5" x14ac:dyDescent="0.25">
      <c r="A54">
        <v>13646</v>
      </c>
      <c r="B54">
        <v>13605</v>
      </c>
      <c r="C54">
        <v>14107</v>
      </c>
      <c r="D54">
        <v>13400</v>
      </c>
      <c r="E54">
        <v>788</v>
      </c>
    </row>
    <row r="55" spans="1:5" x14ac:dyDescent="0.25">
      <c r="A55">
        <v>13668</v>
      </c>
      <c r="B55">
        <v>13624</v>
      </c>
      <c r="C55">
        <v>14131</v>
      </c>
      <c r="D55">
        <v>13416</v>
      </c>
      <c r="E55">
        <v>790</v>
      </c>
    </row>
    <row r="56" spans="1:5" x14ac:dyDescent="0.25">
      <c r="A56">
        <v>13690</v>
      </c>
      <c r="B56">
        <v>13647</v>
      </c>
      <c r="C56">
        <v>14159</v>
      </c>
      <c r="D56">
        <v>13430</v>
      </c>
      <c r="E56">
        <v>792</v>
      </c>
    </row>
    <row r="57" spans="1:5" x14ac:dyDescent="0.25">
      <c r="A57">
        <v>13713</v>
      </c>
      <c r="B57">
        <v>13669</v>
      </c>
      <c r="C57">
        <v>14196</v>
      </c>
      <c r="D57">
        <v>13442</v>
      </c>
      <c r="E57">
        <v>794</v>
      </c>
    </row>
    <row r="58" spans="1:5" x14ac:dyDescent="0.25">
      <c r="A58">
        <v>13735</v>
      </c>
      <c r="B58">
        <v>13692</v>
      </c>
      <c r="C58">
        <v>14218</v>
      </c>
      <c r="D58">
        <v>13463</v>
      </c>
      <c r="E58">
        <v>796</v>
      </c>
    </row>
    <row r="59" spans="1:5" x14ac:dyDescent="0.25">
      <c r="A59">
        <v>13757</v>
      </c>
      <c r="B59">
        <v>13714</v>
      </c>
      <c r="C59">
        <v>14253</v>
      </c>
      <c r="D59">
        <v>13477</v>
      </c>
      <c r="E59">
        <v>798</v>
      </c>
    </row>
    <row r="60" spans="1:5" x14ac:dyDescent="0.25">
      <c r="A60">
        <v>13780</v>
      </c>
      <c r="B60">
        <v>13736</v>
      </c>
      <c r="C60">
        <v>14284</v>
      </c>
      <c r="D60">
        <v>13495</v>
      </c>
      <c r="E60">
        <v>800</v>
      </c>
    </row>
    <row r="61" spans="1:5" x14ac:dyDescent="0.25">
      <c r="A61">
        <v>13803</v>
      </c>
      <c r="B61">
        <v>13757</v>
      </c>
      <c r="C61">
        <v>14329</v>
      </c>
      <c r="D61">
        <v>13508</v>
      </c>
      <c r="E61">
        <v>802</v>
      </c>
    </row>
    <row r="62" spans="1:5" x14ac:dyDescent="0.25">
      <c r="A62">
        <v>13824</v>
      </c>
      <c r="B62">
        <v>13777</v>
      </c>
      <c r="C62">
        <v>14355</v>
      </c>
      <c r="D62">
        <v>13525</v>
      </c>
      <c r="E62">
        <v>804</v>
      </c>
    </row>
    <row r="63" spans="1:5" x14ac:dyDescent="0.25">
      <c r="A63">
        <v>13846</v>
      </c>
      <c r="B63">
        <v>13798</v>
      </c>
      <c r="C63">
        <v>14390</v>
      </c>
      <c r="D63">
        <v>13539</v>
      </c>
      <c r="E63">
        <v>806</v>
      </c>
    </row>
    <row r="64" spans="1:5" x14ac:dyDescent="0.25">
      <c r="A64">
        <v>13869</v>
      </c>
      <c r="B64">
        <v>13821</v>
      </c>
      <c r="C64">
        <v>14417</v>
      </c>
      <c r="D64">
        <v>13557</v>
      </c>
      <c r="E64">
        <v>808</v>
      </c>
    </row>
    <row r="65" spans="1:5" x14ac:dyDescent="0.25">
      <c r="A65">
        <v>13891</v>
      </c>
      <c r="B65">
        <v>13841</v>
      </c>
      <c r="C65">
        <v>14451</v>
      </c>
      <c r="D65">
        <v>13573</v>
      </c>
      <c r="E65">
        <v>810</v>
      </c>
    </row>
    <row r="66" spans="1:5" x14ac:dyDescent="0.25">
      <c r="A66">
        <v>13913</v>
      </c>
      <c r="B66">
        <v>13863</v>
      </c>
      <c r="C66">
        <v>14476</v>
      </c>
      <c r="D66">
        <v>13589</v>
      </c>
      <c r="E66">
        <v>812</v>
      </c>
    </row>
    <row r="67" spans="1:5" x14ac:dyDescent="0.25">
      <c r="A67">
        <v>13935</v>
      </c>
      <c r="B67">
        <v>13884</v>
      </c>
      <c r="C67">
        <v>14512</v>
      </c>
      <c r="D67">
        <v>13606</v>
      </c>
      <c r="E67">
        <v>814</v>
      </c>
    </row>
    <row r="68" spans="1:5" x14ac:dyDescent="0.25">
      <c r="A68">
        <v>13958</v>
      </c>
      <c r="B68">
        <v>13904</v>
      </c>
      <c r="C68">
        <v>14542</v>
      </c>
      <c r="D68">
        <v>13626</v>
      </c>
      <c r="E68">
        <v>816</v>
      </c>
    </row>
    <row r="69" spans="1:5" x14ac:dyDescent="0.25">
      <c r="A69">
        <v>13981</v>
      </c>
      <c r="B69">
        <v>13925</v>
      </c>
      <c r="C69">
        <v>14576</v>
      </c>
      <c r="D69">
        <v>13643</v>
      </c>
      <c r="E69">
        <v>818</v>
      </c>
    </row>
    <row r="70" spans="1:5" x14ac:dyDescent="0.25">
      <c r="A70">
        <v>14003</v>
      </c>
      <c r="B70">
        <v>13945</v>
      </c>
      <c r="C70">
        <v>14598</v>
      </c>
      <c r="D70">
        <v>13661</v>
      </c>
      <c r="E70">
        <v>820</v>
      </c>
    </row>
    <row r="71" spans="1:5" x14ac:dyDescent="0.25">
      <c r="A71">
        <v>14026</v>
      </c>
      <c r="B71">
        <v>13965</v>
      </c>
      <c r="C71">
        <v>14630</v>
      </c>
      <c r="D71">
        <v>13676</v>
      </c>
      <c r="E71">
        <v>822</v>
      </c>
    </row>
    <row r="72" spans="1:5" x14ac:dyDescent="0.25">
      <c r="A72">
        <v>14047</v>
      </c>
      <c r="B72">
        <v>13986</v>
      </c>
      <c r="C72">
        <v>14662</v>
      </c>
      <c r="D72">
        <v>13693</v>
      </c>
      <c r="E72">
        <v>824</v>
      </c>
    </row>
    <row r="73" spans="1:5" x14ac:dyDescent="0.25">
      <c r="A73">
        <v>14069</v>
      </c>
      <c r="B73">
        <v>14007</v>
      </c>
      <c r="C73">
        <v>14698</v>
      </c>
      <c r="D73">
        <v>13710</v>
      </c>
      <c r="E73">
        <v>826</v>
      </c>
    </row>
    <row r="74" spans="1:5" x14ac:dyDescent="0.25">
      <c r="A74">
        <v>14091</v>
      </c>
      <c r="B74">
        <v>14027</v>
      </c>
      <c r="C74">
        <v>14722</v>
      </c>
      <c r="D74">
        <v>13729</v>
      </c>
      <c r="E74">
        <v>828</v>
      </c>
    </row>
    <row r="75" spans="1:5" x14ac:dyDescent="0.25">
      <c r="A75">
        <v>14114</v>
      </c>
      <c r="B75">
        <v>14050</v>
      </c>
      <c r="C75">
        <v>14757</v>
      </c>
      <c r="D75">
        <v>13744</v>
      </c>
      <c r="E75">
        <v>830</v>
      </c>
    </row>
    <row r="76" spans="1:5" x14ac:dyDescent="0.25">
      <c r="A76">
        <v>14136</v>
      </c>
      <c r="B76">
        <v>14069</v>
      </c>
      <c r="C76">
        <v>14780</v>
      </c>
      <c r="D76">
        <v>13763</v>
      </c>
      <c r="E76">
        <v>832</v>
      </c>
    </row>
    <row r="77" spans="1:5" x14ac:dyDescent="0.25">
      <c r="A77">
        <v>14158</v>
      </c>
      <c r="B77">
        <v>14089</v>
      </c>
      <c r="C77">
        <v>14813</v>
      </c>
      <c r="D77">
        <v>13777</v>
      </c>
      <c r="E77">
        <v>834</v>
      </c>
    </row>
    <row r="78" spans="1:5" x14ac:dyDescent="0.25">
      <c r="A78">
        <v>14180</v>
      </c>
      <c r="B78">
        <v>14110</v>
      </c>
      <c r="C78">
        <v>14843</v>
      </c>
      <c r="D78">
        <v>13800</v>
      </c>
      <c r="E78">
        <v>836</v>
      </c>
    </row>
    <row r="79" spans="1:5" x14ac:dyDescent="0.25">
      <c r="A79">
        <v>14203</v>
      </c>
      <c r="B79">
        <v>14132</v>
      </c>
      <c r="C79">
        <v>14872</v>
      </c>
      <c r="D79">
        <v>13818</v>
      </c>
      <c r="E79">
        <v>838</v>
      </c>
    </row>
    <row r="80" spans="1:5" x14ac:dyDescent="0.25">
      <c r="A80">
        <v>14225</v>
      </c>
      <c r="B80">
        <v>14154</v>
      </c>
      <c r="C80">
        <v>14910</v>
      </c>
      <c r="D80">
        <v>13839</v>
      </c>
      <c r="E80">
        <v>840</v>
      </c>
    </row>
    <row r="81" spans="1:5" x14ac:dyDescent="0.25">
      <c r="A81">
        <v>14247</v>
      </c>
      <c r="B81">
        <v>14176</v>
      </c>
      <c r="C81">
        <v>14938</v>
      </c>
      <c r="D81">
        <v>13855</v>
      </c>
      <c r="E81">
        <v>842</v>
      </c>
    </row>
    <row r="82" spans="1:5" x14ac:dyDescent="0.25">
      <c r="A82">
        <v>14269</v>
      </c>
      <c r="B82">
        <v>14199</v>
      </c>
      <c r="C82">
        <v>14974</v>
      </c>
      <c r="D82">
        <v>13877</v>
      </c>
      <c r="E82">
        <v>844</v>
      </c>
    </row>
    <row r="83" spans="1:5" x14ac:dyDescent="0.25">
      <c r="A83">
        <v>14291</v>
      </c>
      <c r="B83">
        <v>14217</v>
      </c>
      <c r="C83">
        <v>15010</v>
      </c>
      <c r="D83">
        <v>13896</v>
      </c>
      <c r="E83">
        <v>846</v>
      </c>
    </row>
    <row r="84" spans="1:5" x14ac:dyDescent="0.25">
      <c r="A84">
        <v>14304</v>
      </c>
      <c r="B84">
        <v>14230</v>
      </c>
      <c r="C84">
        <v>15025</v>
      </c>
      <c r="D84">
        <v>13911</v>
      </c>
      <c r="E84">
        <v>848</v>
      </c>
    </row>
    <row r="85" spans="1:5" x14ac:dyDescent="0.25">
      <c r="A85">
        <v>14317</v>
      </c>
      <c r="B85">
        <v>14241</v>
      </c>
      <c r="C85">
        <v>15042</v>
      </c>
      <c r="D85">
        <v>13921</v>
      </c>
      <c r="E85">
        <v>850</v>
      </c>
    </row>
    <row r="86" spans="1:5" x14ac:dyDescent="0.25">
      <c r="A86">
        <v>14679</v>
      </c>
      <c r="B86">
        <v>14642</v>
      </c>
      <c r="C86">
        <v>15476</v>
      </c>
      <c r="D86">
        <v>14086</v>
      </c>
      <c r="E86">
        <v>852</v>
      </c>
    </row>
    <row r="87" spans="1:5" x14ac:dyDescent="0.25">
      <c r="A87">
        <v>15041</v>
      </c>
      <c r="B87">
        <v>14989</v>
      </c>
      <c r="C87">
        <v>16206</v>
      </c>
      <c r="D87">
        <v>14164</v>
      </c>
      <c r="E87">
        <v>854</v>
      </c>
    </row>
    <row r="88" spans="1:5" x14ac:dyDescent="0.25">
      <c r="A88">
        <v>15416</v>
      </c>
      <c r="B88">
        <v>15391</v>
      </c>
      <c r="C88">
        <v>16415</v>
      </c>
      <c r="D88">
        <v>14526</v>
      </c>
      <c r="E88">
        <v>856</v>
      </c>
    </row>
    <row r="89" spans="1:5" x14ac:dyDescent="0.25">
      <c r="A89">
        <v>15790</v>
      </c>
      <c r="B89">
        <v>15808</v>
      </c>
      <c r="C89">
        <v>16802</v>
      </c>
      <c r="D89">
        <v>14708</v>
      </c>
      <c r="E89">
        <v>858</v>
      </c>
    </row>
    <row r="90" spans="1:5" x14ac:dyDescent="0.25">
      <c r="A90">
        <v>16179</v>
      </c>
      <c r="B90">
        <v>16164</v>
      </c>
      <c r="C90">
        <v>16997</v>
      </c>
      <c r="D90">
        <v>15460</v>
      </c>
      <c r="E90">
        <v>860</v>
      </c>
    </row>
    <row r="91" spans="1:5" x14ac:dyDescent="0.25">
      <c r="A91">
        <v>16568</v>
      </c>
      <c r="B91">
        <v>16549</v>
      </c>
      <c r="C91">
        <v>17320</v>
      </c>
      <c r="D91">
        <v>15942</v>
      </c>
      <c r="E91">
        <v>862</v>
      </c>
    </row>
    <row r="92" spans="1:5" x14ac:dyDescent="0.25">
      <c r="A92">
        <v>16645</v>
      </c>
      <c r="B92">
        <v>16628</v>
      </c>
      <c r="C92">
        <v>17368</v>
      </c>
      <c r="D92">
        <v>16044</v>
      </c>
      <c r="E92">
        <v>863</v>
      </c>
    </row>
    <row r="93" spans="1:5" x14ac:dyDescent="0.25">
      <c r="A93">
        <v>16722</v>
      </c>
      <c r="B93">
        <v>16707</v>
      </c>
      <c r="C93">
        <v>17439</v>
      </c>
      <c r="D93">
        <v>16127</v>
      </c>
      <c r="E93">
        <v>864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6A70-F566-4A66-98EF-0D97969E9D38}">
  <dimension ref="A1:W81"/>
  <sheetViews>
    <sheetView topLeftCell="A16" zoomScale="85" zoomScaleNormal="85" workbookViewId="0">
      <selection activeCell="A47" sqref="A47:XFD47"/>
    </sheetView>
  </sheetViews>
  <sheetFormatPr defaultColWidth="14.42578125" defaultRowHeight="15" x14ac:dyDescent="0.25"/>
  <cols>
    <col min="1" max="2" width="8.5703125" customWidth="1"/>
    <col min="3" max="3" width="6.42578125" customWidth="1"/>
    <col min="4" max="4" width="8.140625" customWidth="1"/>
    <col min="5" max="12" width="6.42578125" customWidth="1"/>
  </cols>
  <sheetData>
    <row r="1" spans="1:23" ht="15" customHeight="1" x14ac:dyDescent="0.25">
      <c r="A1" t="s">
        <v>68</v>
      </c>
      <c r="B1" s="2" t="s">
        <v>69</v>
      </c>
      <c r="C1" s="2" t="s">
        <v>70</v>
      </c>
      <c r="D1" t="s">
        <v>139</v>
      </c>
      <c r="E1" t="s">
        <v>140</v>
      </c>
      <c r="F1" t="s">
        <v>141</v>
      </c>
      <c r="G1" t="s">
        <v>142</v>
      </c>
      <c r="H1" t="s">
        <v>143</v>
      </c>
      <c r="I1" s="2" t="s">
        <v>71</v>
      </c>
      <c r="J1" s="2" t="s">
        <v>72</v>
      </c>
      <c r="K1" s="2" t="s">
        <v>72</v>
      </c>
      <c r="L1" s="2" t="s">
        <v>73</v>
      </c>
      <c r="M1" s="2" t="s">
        <v>74</v>
      </c>
      <c r="N1" s="2" t="s">
        <v>75</v>
      </c>
      <c r="O1" s="2" t="s">
        <v>74</v>
      </c>
      <c r="P1" s="2" t="s">
        <v>76</v>
      </c>
      <c r="Q1" s="2" t="s">
        <v>74</v>
      </c>
      <c r="R1" s="2" t="s">
        <v>77</v>
      </c>
      <c r="S1" s="2" t="s">
        <v>78</v>
      </c>
      <c r="T1" s="2" t="s">
        <v>79</v>
      </c>
      <c r="U1" s="2" t="s">
        <v>80</v>
      </c>
      <c r="V1" s="2" t="s">
        <v>81</v>
      </c>
    </row>
    <row r="2" spans="1:23" ht="15" customHeight="1" x14ac:dyDescent="0.25">
      <c r="C2">
        <v>1</v>
      </c>
      <c r="I2" s="3">
        <v>0</v>
      </c>
      <c r="J2" s="3">
        <f>I3-I2</f>
        <v>0.1</v>
      </c>
      <c r="K2" s="3">
        <f>M2-L2</f>
        <v>9.9999999999999645E-2</v>
      </c>
      <c r="L2" s="3">
        <f>$O$2-O2</f>
        <v>0</v>
      </c>
      <c r="M2" s="3">
        <f>$O$2-N2</f>
        <v>9.9999999999999645E-2</v>
      </c>
      <c r="N2" s="3">
        <f t="shared" ref="N2:O8" si="0">3.5+P2</f>
        <v>10.55</v>
      </c>
      <c r="O2" s="3">
        <f t="shared" si="0"/>
        <v>10.65</v>
      </c>
      <c r="P2" s="3">
        <v>7.05</v>
      </c>
      <c r="Q2" s="3">
        <v>7.15</v>
      </c>
      <c r="R2" s="4" t="s">
        <v>82</v>
      </c>
    </row>
    <row r="3" spans="1:23" ht="15" customHeight="1" x14ac:dyDescent="0.25">
      <c r="C3">
        <v>2</v>
      </c>
      <c r="I3" s="3">
        <v>0.1</v>
      </c>
      <c r="J3" s="3">
        <f>I4-I3</f>
        <v>0.15</v>
      </c>
      <c r="K3" s="3">
        <f t="shared" ref="K3:K55" si="1">M3-L3</f>
        <v>0.15000000000000036</v>
      </c>
      <c r="L3" s="3">
        <f t="shared" ref="L3:L8" si="2">$O$2-O3</f>
        <v>9.9999999999999645E-2</v>
      </c>
      <c r="M3" s="3">
        <f t="shared" ref="M3:M55" si="3">$O$2-N3</f>
        <v>0.25</v>
      </c>
      <c r="N3" s="3">
        <f t="shared" si="0"/>
        <v>10.4</v>
      </c>
      <c r="O3" s="3">
        <f t="shared" si="0"/>
        <v>10.55</v>
      </c>
      <c r="P3" s="3">
        <v>6.9</v>
      </c>
      <c r="Q3" s="3">
        <v>7.05</v>
      </c>
      <c r="R3" s="4" t="s">
        <v>83</v>
      </c>
    </row>
    <row r="4" spans="1:23" ht="15" customHeight="1" x14ac:dyDescent="0.25">
      <c r="C4">
        <v>5</v>
      </c>
      <c r="I4" s="3">
        <v>0.25</v>
      </c>
      <c r="J4" s="3">
        <f>I5-I4</f>
        <v>0.43000000000000005</v>
      </c>
      <c r="K4" s="3">
        <f t="shared" si="1"/>
        <v>0.5</v>
      </c>
      <c r="L4" s="3">
        <f t="shared" si="2"/>
        <v>1.0500000000000007</v>
      </c>
      <c r="M4" s="3">
        <f t="shared" si="3"/>
        <v>1.5500000000000007</v>
      </c>
      <c r="N4" s="3">
        <f t="shared" si="0"/>
        <v>9.1</v>
      </c>
      <c r="O4" s="3">
        <f t="shared" si="0"/>
        <v>9.6</v>
      </c>
      <c r="P4" s="3">
        <v>5.6</v>
      </c>
      <c r="Q4" s="3">
        <v>6.1</v>
      </c>
      <c r="R4" s="4" t="s">
        <v>84</v>
      </c>
      <c r="S4" s="2" t="s">
        <v>85</v>
      </c>
    </row>
    <row r="5" spans="1:23" ht="15" customHeight="1" x14ac:dyDescent="0.25">
      <c r="C5">
        <v>8</v>
      </c>
      <c r="I5" s="3">
        <v>0.68</v>
      </c>
      <c r="J5" s="3">
        <f>I8-I5</f>
        <v>1.1000000000000001</v>
      </c>
      <c r="K5" s="3">
        <f t="shared" si="1"/>
        <v>1.1000000000000005</v>
      </c>
      <c r="L5" s="3">
        <f t="shared" si="2"/>
        <v>3.25</v>
      </c>
      <c r="M5" s="3">
        <f t="shared" si="3"/>
        <v>4.3500000000000005</v>
      </c>
      <c r="N5" s="3">
        <f t="shared" si="0"/>
        <v>6.3</v>
      </c>
      <c r="O5" s="3">
        <f t="shared" si="0"/>
        <v>7.4</v>
      </c>
      <c r="P5" s="3">
        <v>2.8</v>
      </c>
      <c r="Q5" s="3">
        <v>3.9</v>
      </c>
      <c r="R5" s="4" t="s">
        <v>86</v>
      </c>
      <c r="S5" s="2" t="s">
        <v>87</v>
      </c>
    </row>
    <row r="6" spans="1:23" ht="15" customHeight="1" x14ac:dyDescent="0.25">
      <c r="B6">
        <v>19</v>
      </c>
      <c r="I6" s="3">
        <f>I20-3.47</f>
        <v>0.98</v>
      </c>
      <c r="J6" s="3"/>
      <c r="K6" s="3"/>
      <c r="L6" s="3"/>
      <c r="M6" s="3"/>
      <c r="N6" s="3"/>
      <c r="O6" s="3"/>
      <c r="P6" s="3"/>
      <c r="Q6" s="3"/>
      <c r="R6" s="4"/>
      <c r="S6" s="2"/>
    </row>
    <row r="7" spans="1:23" ht="15" customHeight="1" x14ac:dyDescent="0.25">
      <c r="B7">
        <v>18</v>
      </c>
      <c r="I7" s="3">
        <f>I20-2.97</f>
        <v>1.48</v>
      </c>
      <c r="J7" s="3"/>
      <c r="K7" s="3"/>
      <c r="L7" s="3"/>
      <c r="M7" s="3"/>
      <c r="N7" s="3"/>
      <c r="O7" s="3"/>
      <c r="P7" s="3"/>
      <c r="Q7" s="3"/>
      <c r="R7" s="4"/>
      <c r="S7" s="2"/>
    </row>
    <row r="8" spans="1:23" ht="15" customHeight="1" x14ac:dyDescent="0.25">
      <c r="C8">
        <v>9</v>
      </c>
      <c r="I8" s="3">
        <v>1.78</v>
      </c>
      <c r="J8" s="3">
        <f>I15-I8</f>
        <v>1.9999999999999998</v>
      </c>
      <c r="K8" s="3">
        <f t="shared" si="1"/>
        <v>2</v>
      </c>
      <c r="L8" s="3">
        <f t="shared" si="2"/>
        <v>4.3500000000000005</v>
      </c>
      <c r="M8" s="3">
        <f t="shared" si="3"/>
        <v>6.3500000000000005</v>
      </c>
      <c r="N8" s="3">
        <f t="shared" si="0"/>
        <v>4.3</v>
      </c>
      <c r="O8" s="3">
        <f t="shared" si="0"/>
        <v>6.3</v>
      </c>
      <c r="P8" s="3">
        <v>0.8</v>
      </c>
      <c r="Q8" s="3">
        <v>2.8</v>
      </c>
      <c r="R8" s="4" t="s">
        <v>88</v>
      </c>
      <c r="S8" s="2" t="s">
        <v>89</v>
      </c>
      <c r="U8" s="5" t="s">
        <v>90</v>
      </c>
      <c r="V8" s="6" t="s">
        <v>91</v>
      </c>
      <c r="W8" s="3">
        <f>SUM(K2:K5)</f>
        <v>1.8500000000000005</v>
      </c>
    </row>
    <row r="9" spans="1:23" ht="15" customHeight="1" x14ac:dyDescent="0.25">
      <c r="B9">
        <v>17</v>
      </c>
      <c r="I9" s="3">
        <f>I20-2.57</f>
        <v>1.8800000000000003</v>
      </c>
      <c r="J9" s="3"/>
      <c r="K9" s="3"/>
      <c r="L9" s="3"/>
      <c r="M9" s="3"/>
      <c r="N9" s="3"/>
      <c r="O9" s="3"/>
      <c r="P9" s="3"/>
      <c r="Q9" s="3"/>
      <c r="R9" s="4"/>
      <c r="S9" s="2"/>
      <c r="V9" s="6"/>
      <c r="W9" s="3"/>
    </row>
    <row r="10" spans="1:23" ht="15" customHeight="1" x14ac:dyDescent="0.25">
      <c r="B10">
        <v>16</v>
      </c>
      <c r="I10" s="3">
        <f>I20-2.3</f>
        <v>2.1500000000000004</v>
      </c>
      <c r="J10" s="3"/>
      <c r="K10" s="3"/>
      <c r="L10" s="3"/>
      <c r="M10" s="3"/>
      <c r="N10" s="3"/>
      <c r="O10" s="3"/>
      <c r="P10" s="3"/>
      <c r="Q10" s="3"/>
      <c r="R10" s="4"/>
      <c r="S10" s="2"/>
      <c r="V10" s="6"/>
      <c r="W10" s="3"/>
    </row>
    <row r="11" spans="1:23" ht="15" customHeight="1" x14ac:dyDescent="0.25">
      <c r="B11">
        <v>15</v>
      </c>
      <c r="I11" s="3">
        <f>I20-1.79</f>
        <v>2.66</v>
      </c>
      <c r="J11" s="3"/>
      <c r="K11" s="3"/>
      <c r="L11" s="3"/>
      <c r="M11" s="3"/>
      <c r="N11" s="3"/>
      <c r="O11" s="3"/>
      <c r="P11" s="3"/>
      <c r="Q11" s="3"/>
      <c r="R11" s="4"/>
      <c r="S11" s="2"/>
      <c r="V11" s="6"/>
      <c r="W11" s="3"/>
    </row>
    <row r="12" spans="1:23" ht="15" customHeight="1" x14ac:dyDescent="0.25">
      <c r="B12">
        <v>14</v>
      </c>
      <c r="D12" t="s">
        <v>139</v>
      </c>
      <c r="E12" t="s">
        <v>140</v>
      </c>
      <c r="F12" t="s">
        <v>141</v>
      </c>
      <c r="G12" t="s">
        <v>142</v>
      </c>
      <c r="H12" t="s">
        <v>143</v>
      </c>
      <c r="I12" s="3">
        <f>I20-1.28</f>
        <v>3.17</v>
      </c>
      <c r="J12" s="3"/>
      <c r="K12" s="3"/>
      <c r="L12" s="3"/>
      <c r="M12" s="3"/>
      <c r="N12" s="3"/>
      <c r="O12" s="3"/>
      <c r="P12" s="3"/>
      <c r="Q12" s="3"/>
      <c r="R12" s="4"/>
      <c r="S12" s="2"/>
      <c r="V12" s="6"/>
      <c r="W12" s="3"/>
    </row>
    <row r="13" spans="1:23" ht="15" customHeight="1" x14ac:dyDescent="0.25">
      <c r="A13">
        <v>1</v>
      </c>
      <c r="D13">
        <v>5506</v>
      </c>
      <c r="E13">
        <v>5498</v>
      </c>
      <c r="F13">
        <v>6207</v>
      </c>
      <c r="G13">
        <v>4897</v>
      </c>
      <c r="H13">
        <v>358</v>
      </c>
      <c r="I13" s="3">
        <v>3.58</v>
      </c>
      <c r="K13" s="3"/>
      <c r="L13" s="3"/>
      <c r="M13" s="3"/>
      <c r="N13" s="3"/>
      <c r="O13" s="3"/>
      <c r="P13" s="3"/>
      <c r="Q13" s="3"/>
      <c r="R13" s="4"/>
      <c r="U13" t="s">
        <v>92</v>
      </c>
    </row>
    <row r="14" spans="1:23" ht="15" customHeight="1" x14ac:dyDescent="0.25">
      <c r="B14">
        <v>13</v>
      </c>
      <c r="D14">
        <v>5543</v>
      </c>
      <c r="E14">
        <v>5535</v>
      </c>
      <c r="F14">
        <v>6244</v>
      </c>
      <c r="G14">
        <v>4930</v>
      </c>
      <c r="H14">
        <v>368</v>
      </c>
      <c r="I14" s="3">
        <f>I20-0.77</f>
        <v>3.68</v>
      </c>
      <c r="J14" s="3"/>
      <c r="K14" s="3"/>
      <c r="L14" s="3"/>
      <c r="M14" s="3"/>
      <c r="N14" s="3"/>
      <c r="O14" s="3"/>
      <c r="P14" s="3"/>
      <c r="Q14" s="3"/>
      <c r="R14" s="4"/>
    </row>
    <row r="15" spans="1:23" ht="15" customHeight="1" x14ac:dyDescent="0.25">
      <c r="C15">
        <v>10</v>
      </c>
      <c r="D15">
        <v>5571</v>
      </c>
      <c r="E15">
        <v>5565</v>
      </c>
      <c r="F15">
        <v>6274</v>
      </c>
      <c r="G15">
        <v>4958</v>
      </c>
      <c r="H15">
        <v>378</v>
      </c>
      <c r="I15" s="7">
        <v>3.78</v>
      </c>
      <c r="J15" s="3">
        <f>I16-I15</f>
        <v>0.2200000000000002</v>
      </c>
      <c r="K15" s="3">
        <f t="shared" si="1"/>
        <v>0.21999999999999975</v>
      </c>
      <c r="L15" s="3">
        <f>$O$2-O15</f>
        <v>3.7800000000000002</v>
      </c>
      <c r="M15" s="3">
        <f>$O$2-N15</f>
        <v>4</v>
      </c>
      <c r="N15" s="3">
        <f>$O$34+P15</f>
        <v>6.65</v>
      </c>
      <c r="O15" s="3">
        <f>$O$34+Q15</f>
        <v>6.87</v>
      </c>
      <c r="P15" s="3">
        <v>3.95</v>
      </c>
      <c r="Q15" s="3">
        <v>4.17</v>
      </c>
      <c r="R15" s="8" t="s">
        <v>93</v>
      </c>
    </row>
    <row r="16" spans="1:23" ht="15" customHeight="1" x14ac:dyDescent="0.25">
      <c r="C16">
        <v>11</v>
      </c>
      <c r="D16">
        <v>5901</v>
      </c>
      <c r="E16">
        <v>5892</v>
      </c>
      <c r="F16">
        <v>6588</v>
      </c>
      <c r="G16">
        <v>5288</v>
      </c>
      <c r="H16">
        <v>400</v>
      </c>
      <c r="I16" s="3">
        <v>4</v>
      </c>
      <c r="J16" s="3">
        <f>I18-I16</f>
        <v>0.20000000000000018</v>
      </c>
      <c r="K16" s="3">
        <f t="shared" si="1"/>
        <v>0.20000000000000018</v>
      </c>
      <c r="L16" s="3">
        <f t="shared" ref="L16:L55" si="4">$O$2-O16</f>
        <v>4</v>
      </c>
      <c r="M16" s="3">
        <f t="shared" si="3"/>
        <v>4.2</v>
      </c>
      <c r="N16" s="3">
        <f>$O$34+P16</f>
        <v>6.45</v>
      </c>
      <c r="O16" s="3">
        <f>$O$34+Q16</f>
        <v>6.65</v>
      </c>
      <c r="P16" s="3">
        <v>3.75</v>
      </c>
      <c r="Q16" s="3">
        <v>3.95</v>
      </c>
      <c r="R16" s="4" t="s">
        <v>94</v>
      </c>
      <c r="S16" s="2" t="s">
        <v>95</v>
      </c>
    </row>
    <row r="17" spans="1:22" ht="15" customHeight="1" x14ac:dyDescent="0.25">
      <c r="B17">
        <v>12</v>
      </c>
      <c r="D17">
        <v>6051</v>
      </c>
      <c r="E17">
        <v>6043</v>
      </c>
      <c r="F17">
        <v>6735</v>
      </c>
      <c r="G17">
        <v>5432</v>
      </c>
      <c r="H17">
        <v>410</v>
      </c>
      <c r="I17" s="9">
        <f>I32-3.05</f>
        <v>4.1000000000000005</v>
      </c>
      <c r="J17" s="3"/>
      <c r="K17" s="3"/>
      <c r="L17" s="3"/>
      <c r="M17" s="3"/>
      <c r="N17" s="3"/>
      <c r="O17" s="3"/>
      <c r="P17" s="3"/>
      <c r="Q17" s="3"/>
      <c r="R17" s="4"/>
      <c r="S17" s="2"/>
    </row>
    <row r="18" spans="1:22" ht="15" customHeight="1" x14ac:dyDescent="0.25">
      <c r="C18">
        <v>12</v>
      </c>
      <c r="D18">
        <v>6203</v>
      </c>
      <c r="E18">
        <v>6194</v>
      </c>
      <c r="F18">
        <v>6890</v>
      </c>
      <c r="G18">
        <v>5591</v>
      </c>
      <c r="H18">
        <v>420</v>
      </c>
      <c r="I18" s="3">
        <v>4.2</v>
      </c>
      <c r="J18" s="3">
        <f>I20-I18</f>
        <v>0.25</v>
      </c>
      <c r="K18" s="3">
        <f t="shared" si="1"/>
        <v>0.25</v>
      </c>
      <c r="L18" s="3">
        <f t="shared" si="4"/>
        <v>4.2</v>
      </c>
      <c r="M18" s="3">
        <f t="shared" si="3"/>
        <v>4.45</v>
      </c>
      <c r="N18" s="3">
        <f>$O$34+P18</f>
        <v>6.2</v>
      </c>
      <c r="O18" s="3">
        <f>$O$34+Q18</f>
        <v>6.45</v>
      </c>
      <c r="P18" s="3">
        <v>3.5</v>
      </c>
      <c r="Q18" s="3">
        <v>3.75</v>
      </c>
      <c r="R18" s="10" t="s">
        <v>96</v>
      </c>
      <c r="S18" s="2" t="s">
        <v>97</v>
      </c>
    </row>
    <row r="19" spans="1:22" ht="15" customHeight="1" x14ac:dyDescent="0.25">
      <c r="B19">
        <v>11</v>
      </c>
      <c r="D19">
        <v>6355</v>
      </c>
      <c r="E19">
        <v>6343</v>
      </c>
      <c r="F19">
        <v>7022</v>
      </c>
      <c r="G19">
        <v>5744</v>
      </c>
      <c r="H19">
        <v>430</v>
      </c>
      <c r="I19" s="9">
        <f>I32-2.85</f>
        <v>4.3000000000000007</v>
      </c>
      <c r="J19" s="3"/>
      <c r="K19" s="3"/>
      <c r="L19" s="3"/>
      <c r="M19" s="3"/>
      <c r="N19" s="3"/>
      <c r="O19" s="3"/>
      <c r="P19" s="3"/>
      <c r="Q19" s="3"/>
      <c r="R19" s="10"/>
      <c r="S19" s="2"/>
    </row>
    <row r="20" spans="1:22" ht="15" customHeight="1" x14ac:dyDescent="0.25">
      <c r="C20">
        <v>16</v>
      </c>
      <c r="D20">
        <v>6559</v>
      </c>
      <c r="E20">
        <v>6543</v>
      </c>
      <c r="F20">
        <v>7221</v>
      </c>
      <c r="G20">
        <v>5965</v>
      </c>
      <c r="H20">
        <v>445</v>
      </c>
      <c r="I20" s="3">
        <v>4.45</v>
      </c>
      <c r="J20" s="3">
        <f>I23-I20</f>
        <v>0.5</v>
      </c>
      <c r="K20" s="3">
        <f t="shared" si="1"/>
        <v>0.5</v>
      </c>
      <c r="L20" s="3">
        <f t="shared" si="4"/>
        <v>4.45</v>
      </c>
      <c r="M20" s="3">
        <f t="shared" si="3"/>
        <v>4.95</v>
      </c>
      <c r="N20" s="3">
        <f>$O$34+P20</f>
        <v>5.7</v>
      </c>
      <c r="O20" s="3">
        <f>$O$34+Q20</f>
        <v>6.2</v>
      </c>
      <c r="P20" s="3">
        <v>3</v>
      </c>
      <c r="Q20" s="3">
        <v>3.5</v>
      </c>
      <c r="R20" s="4" t="s">
        <v>98</v>
      </c>
      <c r="S20" s="2" t="s">
        <v>99</v>
      </c>
      <c r="U20" s="5" t="s">
        <v>100</v>
      </c>
      <c r="V20" s="6" t="s">
        <v>101</v>
      </c>
    </row>
    <row r="21" spans="1:22" ht="15" customHeight="1" x14ac:dyDescent="0.25">
      <c r="A21">
        <v>2</v>
      </c>
      <c r="B21">
        <v>10</v>
      </c>
      <c r="D21">
        <v>6659</v>
      </c>
      <c r="E21">
        <v>6644</v>
      </c>
      <c r="F21">
        <v>7324</v>
      </c>
      <c r="G21">
        <v>6063</v>
      </c>
      <c r="H21">
        <v>455</v>
      </c>
      <c r="I21" s="11">
        <v>4.55</v>
      </c>
      <c r="J21" s="3"/>
      <c r="K21" s="3"/>
      <c r="L21" s="3"/>
      <c r="M21" s="3"/>
      <c r="N21" s="3"/>
      <c r="O21" s="3"/>
      <c r="P21" s="3"/>
      <c r="Q21" s="3"/>
      <c r="R21" s="4"/>
      <c r="S21" s="2"/>
      <c r="U21" t="s">
        <v>102</v>
      </c>
      <c r="V21" s="6"/>
    </row>
    <row r="22" spans="1:22" ht="15" customHeight="1" x14ac:dyDescent="0.25">
      <c r="B22">
        <v>9</v>
      </c>
      <c r="D22">
        <v>6970</v>
      </c>
      <c r="E22">
        <v>6956</v>
      </c>
      <c r="F22">
        <v>7657</v>
      </c>
      <c r="G22">
        <v>6360</v>
      </c>
      <c r="H22">
        <v>485</v>
      </c>
      <c r="I22" s="9">
        <f>I32-2.3</f>
        <v>4.8500000000000005</v>
      </c>
      <c r="J22" s="3"/>
      <c r="K22" s="3"/>
      <c r="L22" s="3"/>
      <c r="M22" s="3"/>
      <c r="N22" s="3"/>
      <c r="O22" s="3"/>
      <c r="P22" s="3"/>
      <c r="Q22" s="3"/>
      <c r="R22" s="4"/>
      <c r="S22" s="2"/>
      <c r="V22" s="6"/>
    </row>
    <row r="23" spans="1:22" ht="15" customHeight="1" x14ac:dyDescent="0.25">
      <c r="C23">
        <v>17</v>
      </c>
      <c r="D23">
        <v>7074</v>
      </c>
      <c r="E23">
        <v>7063</v>
      </c>
      <c r="F23">
        <v>7767</v>
      </c>
      <c r="G23">
        <v>6454</v>
      </c>
      <c r="H23">
        <v>495</v>
      </c>
      <c r="I23" s="3">
        <v>4.95</v>
      </c>
      <c r="J23" s="3">
        <f>I27-I23</f>
        <v>0.89999999999999947</v>
      </c>
      <c r="K23" s="3">
        <f t="shared" si="1"/>
        <v>0.89999999999999947</v>
      </c>
      <c r="L23" s="3">
        <f t="shared" si="4"/>
        <v>4.95</v>
      </c>
      <c r="M23" s="3">
        <f t="shared" si="3"/>
        <v>5.85</v>
      </c>
      <c r="N23" s="3">
        <f>$O$34+P23</f>
        <v>4.8000000000000007</v>
      </c>
      <c r="O23" s="3">
        <f>$O$34+Q23</f>
        <v>5.7</v>
      </c>
      <c r="P23" s="3">
        <v>2.1</v>
      </c>
      <c r="Q23" s="3">
        <v>3</v>
      </c>
      <c r="R23" s="4" t="s">
        <v>103</v>
      </c>
      <c r="S23" s="2" t="s">
        <v>104</v>
      </c>
    </row>
    <row r="24" spans="1:22" ht="15" customHeight="1" x14ac:dyDescent="0.25">
      <c r="B24">
        <v>8</v>
      </c>
      <c r="D24">
        <v>7108</v>
      </c>
      <c r="E24">
        <v>7096</v>
      </c>
      <c r="F24">
        <v>7806</v>
      </c>
      <c r="G24">
        <v>6489</v>
      </c>
      <c r="H24">
        <v>505</v>
      </c>
      <c r="I24" s="9">
        <f>I32-2.1</f>
        <v>5.0500000000000007</v>
      </c>
      <c r="J24" s="3"/>
      <c r="K24" s="3"/>
      <c r="L24" s="3"/>
      <c r="M24" s="3"/>
      <c r="N24" s="3"/>
      <c r="O24" s="3"/>
      <c r="P24" s="3"/>
      <c r="Q24" s="3"/>
      <c r="R24" s="4"/>
      <c r="S24" s="2"/>
    </row>
    <row r="25" spans="1:22" ht="15" customHeight="1" x14ac:dyDescent="0.25">
      <c r="B25">
        <v>7</v>
      </c>
      <c r="D25">
        <v>7234</v>
      </c>
      <c r="E25">
        <v>7225</v>
      </c>
      <c r="F25">
        <v>7926</v>
      </c>
      <c r="G25">
        <v>6613</v>
      </c>
      <c r="H25">
        <v>540</v>
      </c>
      <c r="I25" s="9">
        <f>I32-1.75</f>
        <v>5.4</v>
      </c>
      <c r="J25" s="3"/>
      <c r="K25" s="3"/>
      <c r="L25" s="3"/>
      <c r="M25" s="3"/>
      <c r="N25" s="3"/>
      <c r="O25" s="3"/>
      <c r="P25" s="3"/>
      <c r="Q25" s="3"/>
      <c r="R25" s="4"/>
      <c r="S25" s="2"/>
    </row>
    <row r="26" spans="1:22" ht="15" customHeight="1" x14ac:dyDescent="0.25">
      <c r="B26">
        <v>6</v>
      </c>
      <c r="D26">
        <v>7362</v>
      </c>
      <c r="E26">
        <v>7350</v>
      </c>
      <c r="F26">
        <v>8057</v>
      </c>
      <c r="G26">
        <v>6730</v>
      </c>
      <c r="H26">
        <v>575</v>
      </c>
      <c r="I26" s="9">
        <f>I32-1.4</f>
        <v>5.75</v>
      </c>
      <c r="J26" s="3"/>
      <c r="K26" s="3"/>
      <c r="L26" s="3"/>
      <c r="M26" s="3"/>
      <c r="N26" s="3"/>
      <c r="O26" s="3"/>
      <c r="P26" s="3"/>
      <c r="Q26" s="3"/>
      <c r="R26" s="4"/>
      <c r="S26" s="2"/>
    </row>
    <row r="27" spans="1:22" ht="15" customHeight="1" x14ac:dyDescent="0.25">
      <c r="C27">
        <v>18</v>
      </c>
      <c r="D27">
        <v>7398</v>
      </c>
      <c r="E27">
        <v>7386</v>
      </c>
      <c r="F27">
        <v>8093</v>
      </c>
      <c r="G27">
        <v>6765</v>
      </c>
      <c r="H27">
        <v>585</v>
      </c>
      <c r="I27" s="3">
        <v>5.85</v>
      </c>
      <c r="J27" s="3">
        <f>I32-I27</f>
        <v>1.3000000000000007</v>
      </c>
      <c r="K27" s="3">
        <f t="shared" si="1"/>
        <v>1.3000000000000007</v>
      </c>
      <c r="L27" s="3">
        <f t="shared" si="4"/>
        <v>5.85</v>
      </c>
      <c r="M27" s="3">
        <f t="shared" si="3"/>
        <v>7.15</v>
      </c>
      <c r="N27" s="3">
        <f>$O$34+P27</f>
        <v>3.5</v>
      </c>
      <c r="O27" s="3">
        <f>$O$34+Q27</f>
        <v>4.8000000000000007</v>
      </c>
      <c r="P27" s="3">
        <v>0.8</v>
      </c>
      <c r="Q27" s="3">
        <v>2.1</v>
      </c>
      <c r="R27" s="4" t="s">
        <v>105</v>
      </c>
      <c r="S27" s="2" t="s">
        <v>106</v>
      </c>
      <c r="U27" s="5" t="s">
        <v>107</v>
      </c>
      <c r="V27" s="6" t="s">
        <v>108</v>
      </c>
    </row>
    <row r="28" spans="1:22" ht="15" customHeight="1" x14ac:dyDescent="0.25">
      <c r="B28">
        <v>5</v>
      </c>
      <c r="D28">
        <v>7471</v>
      </c>
      <c r="E28">
        <v>7462</v>
      </c>
      <c r="F28">
        <v>8162</v>
      </c>
      <c r="G28">
        <v>6834</v>
      </c>
      <c r="H28">
        <v>605</v>
      </c>
      <c r="I28" s="9">
        <f>I32-1.1</f>
        <v>6.0500000000000007</v>
      </c>
      <c r="J28" s="3"/>
      <c r="K28" s="3"/>
      <c r="L28" s="3"/>
      <c r="M28" s="3"/>
      <c r="N28" s="3"/>
      <c r="O28" s="3"/>
      <c r="P28" s="3"/>
      <c r="Q28" s="3"/>
      <c r="R28" s="4"/>
      <c r="S28" s="2"/>
      <c r="V28" s="6"/>
    </row>
    <row r="29" spans="1:22" ht="15" customHeight="1" x14ac:dyDescent="0.25">
      <c r="B29">
        <v>4</v>
      </c>
      <c r="D29">
        <v>7634</v>
      </c>
      <c r="E29">
        <v>7622</v>
      </c>
      <c r="F29">
        <v>8334</v>
      </c>
      <c r="G29">
        <v>6993</v>
      </c>
      <c r="H29">
        <v>650</v>
      </c>
      <c r="I29" s="9">
        <f>I32-0.65</f>
        <v>6.5</v>
      </c>
      <c r="J29" s="3"/>
      <c r="K29" s="3"/>
      <c r="L29" s="3"/>
      <c r="M29" s="3"/>
      <c r="N29" s="3"/>
      <c r="O29" s="3"/>
      <c r="P29" s="3"/>
      <c r="Q29" s="3"/>
      <c r="R29" s="4"/>
      <c r="S29" s="2"/>
      <c r="V29" s="6"/>
    </row>
    <row r="30" spans="1:22" ht="15" customHeight="1" x14ac:dyDescent="0.25">
      <c r="B30">
        <v>3</v>
      </c>
      <c r="D30">
        <v>7798</v>
      </c>
      <c r="E30">
        <v>7786</v>
      </c>
      <c r="F30">
        <v>8494</v>
      </c>
      <c r="G30">
        <v>7162</v>
      </c>
      <c r="H30">
        <v>695</v>
      </c>
      <c r="I30" s="9">
        <f>I32-0.2</f>
        <v>6.95</v>
      </c>
      <c r="J30" s="3"/>
      <c r="K30" s="3"/>
      <c r="L30" s="3"/>
      <c r="M30" s="3"/>
      <c r="N30" s="3"/>
      <c r="O30" s="3"/>
      <c r="P30" s="3"/>
      <c r="Q30" s="3"/>
      <c r="R30" s="4"/>
      <c r="S30" s="2"/>
      <c r="V30" s="6"/>
    </row>
    <row r="31" spans="1:22" ht="15" customHeight="1" x14ac:dyDescent="0.25">
      <c r="A31">
        <v>3</v>
      </c>
      <c r="D31">
        <v>7834</v>
      </c>
      <c r="E31">
        <v>7824</v>
      </c>
      <c r="F31">
        <v>8533</v>
      </c>
      <c r="G31">
        <v>7196</v>
      </c>
      <c r="H31">
        <v>705</v>
      </c>
      <c r="I31" s="3">
        <v>7.05</v>
      </c>
      <c r="J31" s="3"/>
      <c r="K31" s="3"/>
      <c r="L31" s="3"/>
      <c r="M31" s="3"/>
      <c r="N31" s="3"/>
      <c r="O31" s="3"/>
      <c r="P31" s="3"/>
      <c r="Q31" s="3"/>
      <c r="R31" s="4"/>
      <c r="S31" s="2"/>
      <c r="U31" t="s">
        <v>109</v>
      </c>
      <c r="V31" s="6"/>
    </row>
    <row r="32" spans="1:22" ht="15" customHeight="1" x14ac:dyDescent="0.25">
      <c r="C32">
        <v>19</v>
      </c>
      <c r="D32">
        <v>7869</v>
      </c>
      <c r="E32">
        <v>7860</v>
      </c>
      <c r="F32">
        <v>8570</v>
      </c>
      <c r="G32">
        <v>7228</v>
      </c>
      <c r="H32">
        <v>715</v>
      </c>
      <c r="I32" s="3">
        <v>7.15</v>
      </c>
      <c r="J32" s="3">
        <f>I35-I32</f>
        <v>0.14999999999999947</v>
      </c>
      <c r="K32" s="3">
        <f t="shared" si="1"/>
        <v>0.40000000000000036</v>
      </c>
      <c r="L32" s="3">
        <f t="shared" si="4"/>
        <v>7.15</v>
      </c>
      <c r="M32" s="3">
        <f t="shared" si="3"/>
        <v>7.5500000000000007</v>
      </c>
      <c r="N32" s="3">
        <f>$O$34+P32</f>
        <v>3.1</v>
      </c>
      <c r="O32" s="3">
        <f>$O$34+Q32</f>
        <v>3.5</v>
      </c>
      <c r="P32" s="3">
        <v>0.4</v>
      </c>
      <c r="Q32" s="3">
        <v>0.8</v>
      </c>
      <c r="R32" s="10" t="s">
        <v>110</v>
      </c>
      <c r="S32" s="2"/>
      <c r="U32" s="12" t="s">
        <v>111</v>
      </c>
      <c r="V32" s="6" t="s">
        <v>112</v>
      </c>
    </row>
    <row r="33" spans="1:22" ht="15" customHeight="1" x14ac:dyDescent="0.25">
      <c r="A33">
        <v>4</v>
      </c>
      <c r="D33">
        <v>12107</v>
      </c>
      <c r="E33">
        <v>12060</v>
      </c>
      <c r="F33">
        <v>12750</v>
      </c>
      <c r="G33">
        <v>11554</v>
      </c>
      <c r="H33">
        <v>725</v>
      </c>
      <c r="I33" s="3">
        <v>7.25</v>
      </c>
      <c r="J33" s="3"/>
      <c r="K33" s="3"/>
      <c r="L33" s="3"/>
      <c r="M33" s="3"/>
      <c r="N33" s="3"/>
      <c r="O33" s="3"/>
      <c r="P33" s="3"/>
      <c r="Q33" s="3"/>
      <c r="R33" s="10"/>
      <c r="S33" s="2"/>
      <c r="U33" t="s">
        <v>113</v>
      </c>
      <c r="V33" s="6"/>
    </row>
    <row r="34" spans="1:22" ht="15" customHeight="1" x14ac:dyDescent="0.25">
      <c r="C34">
        <v>19</v>
      </c>
      <c r="I34" s="3"/>
      <c r="K34" s="3">
        <f t="shared" si="1"/>
        <v>0.60000000000000053</v>
      </c>
      <c r="L34" s="3">
        <f t="shared" si="4"/>
        <v>7.95</v>
      </c>
      <c r="M34" s="3">
        <f t="shared" si="3"/>
        <v>8.5500000000000007</v>
      </c>
      <c r="N34" s="3">
        <v>2.1</v>
      </c>
      <c r="O34" s="3">
        <v>2.7</v>
      </c>
      <c r="P34" s="3">
        <v>2.1</v>
      </c>
      <c r="Q34" s="3">
        <v>2.7</v>
      </c>
      <c r="R34" s="10" t="s">
        <v>114</v>
      </c>
      <c r="S34" s="2"/>
      <c r="U34" s="12" t="s">
        <v>115</v>
      </c>
      <c r="V34" s="6" t="s">
        <v>116</v>
      </c>
    </row>
    <row r="35" spans="1:22" ht="15" customHeight="1" x14ac:dyDescent="0.25">
      <c r="D35">
        <v>13014</v>
      </c>
      <c r="E35">
        <v>12979</v>
      </c>
      <c r="F35">
        <v>13458</v>
      </c>
      <c r="G35">
        <v>12775</v>
      </c>
      <c r="H35">
        <v>730</v>
      </c>
      <c r="I35" s="7">
        <v>7.3</v>
      </c>
      <c r="J35" s="3">
        <f>I37-I35</f>
        <v>0.1800000000000006</v>
      </c>
      <c r="K35" s="3"/>
      <c r="L35" s="3"/>
      <c r="M35" s="3"/>
      <c r="N35" s="3"/>
      <c r="O35" s="3"/>
      <c r="P35" s="3"/>
      <c r="Q35" s="3"/>
      <c r="R35" s="13" t="s">
        <v>117</v>
      </c>
      <c r="S35" s="2"/>
      <c r="U35" s="12"/>
      <c r="V35" s="6"/>
    </row>
    <row r="36" spans="1:22" ht="15" customHeight="1" x14ac:dyDescent="0.25">
      <c r="A36">
        <v>5</v>
      </c>
      <c r="D36">
        <v>13040</v>
      </c>
      <c r="E36">
        <v>13003</v>
      </c>
      <c r="F36">
        <v>13483</v>
      </c>
      <c r="G36">
        <v>12806</v>
      </c>
      <c r="H36">
        <v>732</v>
      </c>
      <c r="I36" s="3">
        <v>7.32</v>
      </c>
      <c r="J36" s="3"/>
      <c r="K36" s="3"/>
      <c r="L36" s="3"/>
      <c r="M36" s="3"/>
      <c r="N36" s="3"/>
      <c r="O36" s="3"/>
      <c r="P36" s="3"/>
      <c r="Q36" s="3"/>
      <c r="R36" s="10"/>
      <c r="S36" s="2"/>
      <c r="U36" t="s">
        <v>118</v>
      </c>
      <c r="V36" s="6"/>
    </row>
    <row r="37" spans="1:22" ht="15" customHeight="1" x14ac:dyDescent="0.25">
      <c r="D37">
        <v>13218</v>
      </c>
      <c r="E37">
        <v>13181</v>
      </c>
      <c r="F37">
        <v>13668</v>
      </c>
      <c r="G37">
        <v>12977</v>
      </c>
      <c r="H37">
        <v>748</v>
      </c>
      <c r="I37" s="3">
        <v>7.48</v>
      </c>
      <c r="J37" s="3">
        <f>I38-I37</f>
        <v>7.9999999999999183E-2</v>
      </c>
      <c r="R37" t="s">
        <v>119</v>
      </c>
      <c r="S37" s="2"/>
      <c r="U37" s="12"/>
      <c r="V37" s="6"/>
    </row>
    <row r="38" spans="1:22" ht="15" customHeight="1" x14ac:dyDescent="0.25">
      <c r="D38">
        <v>13302</v>
      </c>
      <c r="E38">
        <v>13268</v>
      </c>
      <c r="F38">
        <v>13754</v>
      </c>
      <c r="G38">
        <v>13059</v>
      </c>
      <c r="H38">
        <v>756</v>
      </c>
      <c r="I38" s="3">
        <v>7.56</v>
      </c>
      <c r="J38" s="3">
        <f>I39-I38</f>
        <v>2.0000000000000462E-2</v>
      </c>
      <c r="R38" t="s">
        <v>120</v>
      </c>
      <c r="S38" s="2"/>
      <c r="U38" s="12"/>
      <c r="V38" s="6"/>
    </row>
    <row r="39" spans="1:22" ht="15" customHeight="1" x14ac:dyDescent="0.25">
      <c r="D39">
        <v>13323</v>
      </c>
      <c r="E39">
        <v>13289</v>
      </c>
      <c r="F39">
        <v>13778</v>
      </c>
      <c r="G39">
        <v>13079</v>
      </c>
      <c r="H39">
        <v>758</v>
      </c>
      <c r="I39" s="3">
        <v>7.58</v>
      </c>
      <c r="J39" s="3">
        <f>I40-I39</f>
        <v>8.0000000000000071E-2</v>
      </c>
      <c r="R39" t="s">
        <v>121</v>
      </c>
      <c r="S39" s="2"/>
      <c r="U39" s="12"/>
      <c r="V39" s="6"/>
    </row>
    <row r="40" spans="1:22" ht="15" customHeight="1" x14ac:dyDescent="0.25">
      <c r="D40">
        <v>13407</v>
      </c>
      <c r="E40">
        <v>13372</v>
      </c>
      <c r="F40">
        <v>13849</v>
      </c>
      <c r="G40">
        <v>13166</v>
      </c>
      <c r="H40">
        <v>766</v>
      </c>
      <c r="I40" s="3">
        <v>7.66</v>
      </c>
      <c r="J40" s="3">
        <f>I41-I40</f>
        <v>4.0000000000000036E-2</v>
      </c>
      <c r="R40" t="s">
        <v>122</v>
      </c>
      <c r="S40" s="2"/>
      <c r="U40" s="12"/>
      <c r="V40" s="6"/>
    </row>
    <row r="41" spans="1:22" ht="15" customHeight="1" x14ac:dyDescent="0.25">
      <c r="D41">
        <v>13450</v>
      </c>
      <c r="E41">
        <v>13411</v>
      </c>
      <c r="F41">
        <v>13903</v>
      </c>
      <c r="G41">
        <v>13214</v>
      </c>
      <c r="H41">
        <v>770</v>
      </c>
      <c r="I41" s="3">
        <v>7.7</v>
      </c>
      <c r="J41" s="3">
        <f>I42-I41</f>
        <v>4.0000000000000036E-2</v>
      </c>
      <c r="R41" t="s">
        <v>123</v>
      </c>
      <c r="S41" s="2"/>
      <c r="U41" s="12"/>
      <c r="V41" s="6"/>
    </row>
    <row r="42" spans="1:22" ht="15" customHeight="1" x14ac:dyDescent="0.25">
      <c r="D42">
        <v>13492</v>
      </c>
      <c r="E42">
        <v>13450</v>
      </c>
      <c r="F42">
        <v>13941</v>
      </c>
      <c r="G42">
        <v>13265</v>
      </c>
      <c r="H42">
        <v>774</v>
      </c>
      <c r="I42" s="3">
        <v>7.74</v>
      </c>
      <c r="J42" s="3">
        <f>I44-I42</f>
        <v>5.9999999999999609E-2</v>
      </c>
      <c r="R42" t="s">
        <v>124</v>
      </c>
      <c r="S42" s="2"/>
      <c r="U42" s="12"/>
      <c r="V42" s="6"/>
    </row>
    <row r="43" spans="1:22" ht="15" customHeight="1" x14ac:dyDescent="0.25">
      <c r="A43">
        <v>6</v>
      </c>
      <c r="D43">
        <v>13534</v>
      </c>
      <c r="E43">
        <v>13491</v>
      </c>
      <c r="F43">
        <v>13978</v>
      </c>
      <c r="G43">
        <v>13324</v>
      </c>
      <c r="H43">
        <v>778</v>
      </c>
      <c r="I43" s="14">
        <v>7.78</v>
      </c>
      <c r="J43" s="3"/>
      <c r="K43" s="3"/>
      <c r="L43" s="3"/>
      <c r="M43" s="3"/>
      <c r="N43" s="3"/>
      <c r="O43" s="3"/>
      <c r="P43" s="3"/>
      <c r="Q43" s="3"/>
      <c r="R43" s="10"/>
      <c r="S43" s="2"/>
      <c r="U43" t="s">
        <v>125</v>
      </c>
      <c r="V43" s="6"/>
    </row>
    <row r="44" spans="1:22" ht="15" customHeight="1" x14ac:dyDescent="0.25">
      <c r="D44">
        <v>13557</v>
      </c>
      <c r="E44">
        <v>13514</v>
      </c>
      <c r="F44">
        <v>14007</v>
      </c>
      <c r="G44">
        <v>13341</v>
      </c>
      <c r="H44">
        <v>780</v>
      </c>
      <c r="I44" s="14">
        <v>7.8</v>
      </c>
      <c r="J44" s="3">
        <f>I45-I44</f>
        <v>2.0000000000000462E-2</v>
      </c>
      <c r="K44" s="3"/>
      <c r="L44" s="3"/>
      <c r="M44" s="3"/>
      <c r="N44" s="3"/>
      <c r="O44" s="3"/>
      <c r="P44" s="3"/>
      <c r="Q44" s="3"/>
      <c r="R44" s="13" t="s">
        <v>126</v>
      </c>
      <c r="S44" s="2"/>
      <c r="U44" s="12"/>
      <c r="V44" s="6"/>
    </row>
    <row r="45" spans="1:22" ht="15" customHeight="1" x14ac:dyDescent="0.25">
      <c r="D45">
        <v>13579</v>
      </c>
      <c r="E45">
        <v>13536</v>
      </c>
      <c r="F45">
        <v>14036</v>
      </c>
      <c r="G45">
        <v>13353</v>
      </c>
      <c r="H45">
        <v>782</v>
      </c>
      <c r="I45" s="14">
        <v>7.82</v>
      </c>
      <c r="J45" s="3">
        <f>I46-I45</f>
        <v>0.67999999999999972</v>
      </c>
      <c r="K45" s="3"/>
      <c r="L45" s="3"/>
      <c r="M45" s="3"/>
      <c r="N45" s="3"/>
      <c r="O45" s="3"/>
      <c r="P45" s="3"/>
      <c r="Q45" s="3"/>
      <c r="R45" s="13" t="s">
        <v>124</v>
      </c>
      <c r="S45" s="2"/>
      <c r="U45" s="12"/>
      <c r="V45" s="6"/>
    </row>
    <row r="46" spans="1:22" ht="15" customHeight="1" x14ac:dyDescent="0.25">
      <c r="A46">
        <v>8</v>
      </c>
      <c r="D46">
        <v>14317</v>
      </c>
      <c r="E46">
        <v>14241</v>
      </c>
      <c r="F46">
        <v>15042</v>
      </c>
      <c r="G46">
        <v>13921</v>
      </c>
      <c r="H46">
        <v>850</v>
      </c>
      <c r="I46" s="14">
        <v>8.5</v>
      </c>
      <c r="J46" s="3">
        <f>I51-I46</f>
        <v>0.15700000000000003</v>
      </c>
      <c r="K46" s="3"/>
      <c r="L46" s="3"/>
      <c r="M46" s="3"/>
      <c r="N46" s="3"/>
      <c r="O46" s="3"/>
      <c r="P46" s="3"/>
      <c r="Q46" s="3"/>
      <c r="R46" t="s">
        <v>127</v>
      </c>
      <c r="S46" s="2"/>
      <c r="U46" t="s">
        <v>128</v>
      </c>
      <c r="V46" s="6"/>
    </row>
    <row r="47" spans="1:22" ht="15" customHeight="1" x14ac:dyDescent="0.25">
      <c r="D47">
        <v>16645</v>
      </c>
      <c r="E47">
        <v>16628</v>
      </c>
      <c r="F47">
        <v>17368</v>
      </c>
      <c r="G47">
        <v>16044</v>
      </c>
      <c r="H47">
        <v>863</v>
      </c>
      <c r="I47" s="15">
        <v>8.6430000000000007</v>
      </c>
      <c r="J47" s="3"/>
      <c r="K47" s="3"/>
      <c r="L47" s="3"/>
      <c r="M47" s="3"/>
      <c r="N47" s="3"/>
      <c r="O47" s="3"/>
      <c r="P47" s="3"/>
      <c r="Q47" s="3"/>
      <c r="R47" s="13" t="s">
        <v>124</v>
      </c>
      <c r="S47" s="2"/>
      <c r="V47" s="6"/>
    </row>
    <row r="48" spans="1:22" ht="15" customHeight="1" x14ac:dyDescent="0.25">
      <c r="A48">
        <v>7</v>
      </c>
      <c r="D48">
        <v>16722</v>
      </c>
      <c r="E48">
        <v>16707</v>
      </c>
      <c r="F48">
        <v>17439</v>
      </c>
      <c r="G48">
        <v>16127</v>
      </c>
      <c r="H48">
        <v>864</v>
      </c>
      <c r="I48" s="14">
        <v>8.6449999999999996</v>
      </c>
      <c r="J48" s="3"/>
      <c r="K48" s="3"/>
      <c r="L48" s="3"/>
      <c r="M48" s="3"/>
      <c r="N48" s="3"/>
      <c r="O48" s="3"/>
      <c r="P48" s="3"/>
      <c r="Q48" s="3"/>
      <c r="S48" s="2"/>
      <c r="U48" t="s">
        <v>129</v>
      </c>
      <c r="V48" s="6"/>
    </row>
    <row r="49" spans="1:22" ht="15" customHeight="1" x14ac:dyDescent="0.25">
      <c r="I49" s="14">
        <v>8.6470000000000002</v>
      </c>
      <c r="J49" s="3"/>
      <c r="K49" s="3"/>
      <c r="L49" s="3"/>
      <c r="M49" s="3"/>
      <c r="N49" s="3"/>
      <c r="O49" s="3"/>
      <c r="P49" s="3"/>
      <c r="Q49" s="3"/>
      <c r="R49" t="s">
        <v>130</v>
      </c>
      <c r="S49" s="2"/>
      <c r="V49" s="6"/>
    </row>
    <row r="50" spans="1:22" ht="15" customHeight="1" x14ac:dyDescent="0.25">
      <c r="A50">
        <v>9</v>
      </c>
      <c r="I50" s="14">
        <v>8.6549999999999994</v>
      </c>
      <c r="J50" s="3"/>
      <c r="K50" s="3"/>
      <c r="L50" s="3"/>
      <c r="M50" s="3"/>
      <c r="N50" s="3"/>
      <c r="O50" s="3"/>
      <c r="P50" s="3"/>
      <c r="Q50" s="3"/>
      <c r="S50" s="2"/>
      <c r="U50" t="s">
        <v>131</v>
      </c>
      <c r="V50" s="6"/>
    </row>
    <row r="51" spans="1:22" ht="15" customHeight="1" x14ac:dyDescent="0.25">
      <c r="C51">
        <v>21</v>
      </c>
      <c r="I51" s="14">
        <v>8.657</v>
      </c>
      <c r="J51" s="3">
        <f>I55-I51</f>
        <v>0.29299999999999926</v>
      </c>
      <c r="K51" s="3">
        <f t="shared" si="1"/>
        <v>0.29999999999999893</v>
      </c>
      <c r="L51" s="3">
        <f t="shared" si="4"/>
        <v>8.5500000000000007</v>
      </c>
      <c r="M51" s="3">
        <f t="shared" si="3"/>
        <v>8.85</v>
      </c>
      <c r="N51" s="3">
        <v>1.8</v>
      </c>
      <c r="O51" s="3">
        <v>2.1</v>
      </c>
      <c r="P51" s="3">
        <v>1.8</v>
      </c>
      <c r="Q51" s="3">
        <v>2.1</v>
      </c>
      <c r="R51" s="8" t="s">
        <v>132</v>
      </c>
      <c r="S51" s="2" t="s">
        <v>133</v>
      </c>
      <c r="U51" s="5" t="s">
        <v>134</v>
      </c>
      <c r="V51" s="6" t="s">
        <v>135</v>
      </c>
    </row>
    <row r="52" spans="1:22" ht="15" customHeight="1" x14ac:dyDescent="0.25">
      <c r="B52">
        <v>35</v>
      </c>
      <c r="I52" s="14">
        <f>I$61-1.9</f>
        <v>8.75</v>
      </c>
      <c r="J52" s="3"/>
      <c r="K52" s="3"/>
      <c r="L52" s="3"/>
      <c r="M52" s="3"/>
      <c r="N52" s="3"/>
      <c r="O52" s="3"/>
      <c r="P52" s="3"/>
      <c r="Q52" s="3"/>
      <c r="R52" s="8"/>
      <c r="S52" s="2"/>
      <c r="U52" s="2"/>
      <c r="V52" s="6"/>
    </row>
    <row r="53" spans="1:22" ht="15" customHeight="1" x14ac:dyDescent="0.25">
      <c r="A53">
        <v>10</v>
      </c>
      <c r="I53" s="14">
        <v>8.75</v>
      </c>
      <c r="J53" s="3"/>
      <c r="K53" s="3"/>
      <c r="L53" s="3"/>
      <c r="M53" s="3"/>
      <c r="N53" s="3"/>
      <c r="O53" s="3"/>
      <c r="P53" s="3"/>
      <c r="Q53" s="3"/>
      <c r="R53" s="8"/>
      <c r="S53" s="2"/>
      <c r="U53" t="s">
        <v>136</v>
      </c>
      <c r="V53" s="6"/>
    </row>
    <row r="54" spans="1:22" ht="15" customHeight="1" x14ac:dyDescent="0.25">
      <c r="B54">
        <v>34</v>
      </c>
      <c r="I54" s="14">
        <f>I$61-1.8</f>
        <v>8.85</v>
      </c>
      <c r="J54" s="3"/>
      <c r="K54" s="3"/>
      <c r="L54" s="3"/>
      <c r="M54" s="3"/>
      <c r="N54" s="3"/>
      <c r="O54" s="3"/>
      <c r="P54" s="3"/>
      <c r="Q54" s="3"/>
      <c r="R54" s="8"/>
      <c r="S54" s="2"/>
      <c r="V54" s="6"/>
    </row>
    <row r="55" spans="1:22" ht="15" customHeight="1" x14ac:dyDescent="0.25">
      <c r="C55">
        <v>23</v>
      </c>
      <c r="I55" s="14">
        <v>8.9499999999999993</v>
      </c>
      <c r="J55" s="3">
        <f>I61-I55</f>
        <v>1.7000000000000011</v>
      </c>
      <c r="K55" s="3">
        <f t="shared" si="1"/>
        <v>1.8000000000000007</v>
      </c>
      <c r="L55" s="3">
        <f t="shared" si="4"/>
        <v>8.85</v>
      </c>
      <c r="M55" s="3">
        <f t="shared" si="3"/>
        <v>10.65</v>
      </c>
      <c r="N55" s="3">
        <v>0</v>
      </c>
      <c r="O55" s="3">
        <v>1.8</v>
      </c>
      <c r="P55" s="3">
        <v>0</v>
      </c>
      <c r="Q55" s="3">
        <v>1.8</v>
      </c>
      <c r="R55" s="4" t="s">
        <v>137</v>
      </c>
      <c r="S55" s="2"/>
    </row>
    <row r="56" spans="1:22" ht="15" customHeight="1" x14ac:dyDescent="0.25">
      <c r="B56">
        <v>33</v>
      </c>
      <c r="I56" s="14">
        <f>I$61-1.6</f>
        <v>9.0500000000000007</v>
      </c>
      <c r="J56" s="3"/>
      <c r="K56" s="3"/>
      <c r="L56" s="3"/>
      <c r="M56" s="3"/>
      <c r="N56" s="3"/>
      <c r="O56" s="3"/>
      <c r="P56" s="3"/>
      <c r="Q56" s="3"/>
      <c r="R56" s="4"/>
      <c r="S56" s="2"/>
    </row>
    <row r="57" spans="1:22" ht="15" customHeight="1" x14ac:dyDescent="0.25">
      <c r="B57">
        <v>32</v>
      </c>
      <c r="I57" s="14">
        <f>I$61-1.3</f>
        <v>9.35</v>
      </c>
      <c r="J57" s="3"/>
      <c r="K57" s="3"/>
      <c r="L57" s="3"/>
      <c r="M57" s="3"/>
      <c r="N57" s="3"/>
      <c r="O57" s="3"/>
      <c r="P57" s="3"/>
      <c r="Q57" s="3"/>
      <c r="R57" s="4"/>
      <c r="S57" s="2"/>
    </row>
    <row r="58" spans="1:22" ht="15" customHeight="1" x14ac:dyDescent="0.25">
      <c r="B58">
        <v>31</v>
      </c>
      <c r="I58" s="14">
        <f>I$61-1</f>
        <v>9.65</v>
      </c>
      <c r="J58" s="3"/>
      <c r="K58" s="3"/>
      <c r="L58" s="3"/>
      <c r="M58" s="3"/>
      <c r="N58" s="3"/>
      <c r="O58" s="3"/>
      <c r="P58" s="3"/>
      <c r="Q58" s="3"/>
      <c r="R58" s="4"/>
      <c r="S58" s="2"/>
    </row>
    <row r="59" spans="1:22" ht="15" customHeight="1" x14ac:dyDescent="0.25">
      <c r="B59">
        <v>30</v>
      </c>
      <c r="I59" s="14">
        <f>I$61-0.65</f>
        <v>10</v>
      </c>
      <c r="J59" s="3"/>
      <c r="K59" s="3"/>
      <c r="L59" s="3"/>
      <c r="M59" s="3"/>
      <c r="N59" s="3"/>
      <c r="O59" s="3"/>
      <c r="P59" s="3"/>
      <c r="Q59" s="3"/>
      <c r="R59" s="4"/>
      <c r="S59" s="2"/>
    </row>
    <row r="60" spans="1:22" ht="15" customHeight="1" x14ac:dyDescent="0.25">
      <c r="B60">
        <v>29</v>
      </c>
      <c r="I60" s="14">
        <f>I$61-0.3</f>
        <v>10.35</v>
      </c>
      <c r="J60" s="3"/>
      <c r="K60" s="3"/>
      <c r="L60" s="3"/>
      <c r="M60" s="3"/>
      <c r="N60" s="3"/>
      <c r="O60" s="3"/>
      <c r="P60" s="3"/>
      <c r="Q60" s="3"/>
      <c r="R60" s="4"/>
      <c r="S60" s="2"/>
    </row>
    <row r="61" spans="1:22" ht="15" customHeight="1" x14ac:dyDescent="0.25">
      <c r="B61">
        <v>28</v>
      </c>
      <c r="I61" s="14">
        <v>10.65</v>
      </c>
      <c r="P61" s="3"/>
      <c r="Q61" s="3"/>
      <c r="R61" t="s">
        <v>138</v>
      </c>
    </row>
    <row r="62" spans="1:22" ht="15" customHeight="1" x14ac:dyDescent="0.25">
      <c r="K62" s="3"/>
      <c r="O62" s="3"/>
      <c r="P62" s="3"/>
      <c r="Q62" s="3"/>
    </row>
    <row r="63" spans="1:22" ht="15" customHeight="1" x14ac:dyDescent="0.25">
      <c r="J63" s="3"/>
      <c r="N63" s="3"/>
      <c r="P63" s="3"/>
      <c r="Q63" s="3"/>
    </row>
    <row r="64" spans="1:22" ht="15" customHeight="1" x14ac:dyDescent="0.25">
      <c r="N64" s="3"/>
    </row>
    <row r="65" spans="9:14" ht="15" customHeight="1" x14ac:dyDescent="0.25">
      <c r="I65" s="3"/>
      <c r="N65" s="3"/>
    </row>
    <row r="66" spans="9:14" ht="15" customHeight="1" x14ac:dyDescent="0.25">
      <c r="N66" s="3"/>
    </row>
    <row r="67" spans="9:14" ht="15" customHeight="1" x14ac:dyDescent="0.25">
      <c r="N67" s="3"/>
    </row>
    <row r="68" spans="9:14" ht="15" customHeight="1" x14ac:dyDescent="0.25">
      <c r="N68" s="3"/>
    </row>
    <row r="69" spans="9:14" ht="15" customHeight="1" x14ac:dyDescent="0.25">
      <c r="N69" s="3"/>
    </row>
    <row r="70" spans="9:14" ht="15" customHeight="1" x14ac:dyDescent="0.25">
      <c r="N70" s="3"/>
    </row>
    <row r="71" spans="9:14" ht="15" customHeight="1" x14ac:dyDescent="0.25">
      <c r="N71" s="3"/>
    </row>
    <row r="72" spans="9:14" ht="15" customHeight="1" x14ac:dyDescent="0.25">
      <c r="N72" s="3"/>
    </row>
    <row r="73" spans="9:14" ht="15" customHeight="1" x14ac:dyDescent="0.25">
      <c r="N73" s="3"/>
    </row>
    <row r="74" spans="9:14" ht="15" customHeight="1" x14ac:dyDescent="0.25">
      <c r="N74" s="3"/>
    </row>
    <row r="75" spans="9:14" ht="15" customHeight="1" x14ac:dyDescent="0.25">
      <c r="N75" s="3"/>
    </row>
    <row r="76" spans="9:14" ht="15" customHeight="1" x14ac:dyDescent="0.25">
      <c r="N76" s="3"/>
    </row>
    <row r="77" spans="9:14" ht="15" customHeight="1" x14ac:dyDescent="0.25">
      <c r="N77" s="3"/>
    </row>
    <row r="78" spans="9:14" ht="15" customHeight="1" x14ac:dyDescent="0.25">
      <c r="N78" s="3"/>
    </row>
    <row r="79" spans="9:14" ht="15" customHeight="1" x14ac:dyDescent="0.25">
      <c r="N79" s="3"/>
    </row>
    <row r="80" spans="9:14" ht="15" customHeight="1" x14ac:dyDescent="0.25">
      <c r="N80" s="3"/>
    </row>
    <row r="81" spans="14:14" ht="15" customHeight="1" x14ac:dyDescent="0.25">
      <c r="N8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FD06-E971-44A1-B699-D4B3BD34D33D}">
  <dimension ref="A1:C36"/>
  <sheetViews>
    <sheetView topLeftCell="A6" zoomScaleNormal="100" workbookViewId="0">
      <selection activeCell="L29" sqref="L29"/>
    </sheetView>
  </sheetViews>
  <sheetFormatPr defaultRowHeight="15" x14ac:dyDescent="0.25"/>
  <sheetData>
    <row r="1" spans="1:3" x14ac:dyDescent="0.25">
      <c r="A1" t="s">
        <v>165</v>
      </c>
      <c r="B1" t="s">
        <v>245</v>
      </c>
      <c r="C1" t="s">
        <v>247</v>
      </c>
    </row>
    <row r="2" spans="1:3" x14ac:dyDescent="0.25">
      <c r="A2">
        <v>27</v>
      </c>
    </row>
    <row r="3" spans="1:3" x14ac:dyDescent="0.25">
      <c r="A3">
        <v>26</v>
      </c>
    </row>
    <row r="4" spans="1:3" x14ac:dyDescent="0.25">
      <c r="A4">
        <v>25</v>
      </c>
    </row>
    <row r="5" spans="1:3" x14ac:dyDescent="0.25">
      <c r="A5">
        <v>24</v>
      </c>
    </row>
    <row r="6" spans="1:3" x14ac:dyDescent="0.25">
      <c r="A6">
        <v>23</v>
      </c>
    </row>
    <row r="7" spans="1:3" x14ac:dyDescent="0.25">
      <c r="A7">
        <v>22</v>
      </c>
    </row>
    <row r="8" spans="1:3" x14ac:dyDescent="0.25">
      <c r="A8">
        <v>21</v>
      </c>
    </row>
    <row r="9" spans="1:3" x14ac:dyDescent="0.25">
      <c r="A9">
        <v>20</v>
      </c>
    </row>
    <row r="10" spans="1:3" x14ac:dyDescent="0.25">
      <c r="A10">
        <v>19</v>
      </c>
      <c r="C10">
        <v>0.98</v>
      </c>
    </row>
    <row r="11" spans="1:3" x14ac:dyDescent="0.25">
      <c r="A11">
        <v>18</v>
      </c>
      <c r="C11">
        <v>1.48</v>
      </c>
    </row>
    <row r="12" spans="1:3" x14ac:dyDescent="0.25">
      <c r="A12">
        <v>17</v>
      </c>
      <c r="C12">
        <v>1.8800000000000003</v>
      </c>
    </row>
    <row r="13" spans="1:3" x14ac:dyDescent="0.25">
      <c r="A13">
        <v>16</v>
      </c>
      <c r="C13">
        <v>2.1500000000000004</v>
      </c>
    </row>
    <row r="14" spans="1:3" x14ac:dyDescent="0.25">
      <c r="A14">
        <v>15</v>
      </c>
      <c r="C14">
        <v>2.66</v>
      </c>
    </row>
    <row r="15" spans="1:3" x14ac:dyDescent="0.25">
      <c r="A15">
        <v>14</v>
      </c>
      <c r="C15">
        <v>3.17</v>
      </c>
    </row>
    <row r="16" spans="1:3" x14ac:dyDescent="0.25">
      <c r="A16">
        <v>13</v>
      </c>
      <c r="B16">
        <v>5543</v>
      </c>
      <c r="C16">
        <v>3.68</v>
      </c>
    </row>
    <row r="17" spans="1:3" x14ac:dyDescent="0.25">
      <c r="A17">
        <v>12</v>
      </c>
      <c r="B17">
        <v>6051</v>
      </c>
      <c r="C17">
        <v>4.1000000000000005</v>
      </c>
    </row>
    <row r="18" spans="1:3" x14ac:dyDescent="0.25">
      <c r="A18">
        <v>11</v>
      </c>
      <c r="B18">
        <v>6355</v>
      </c>
      <c r="C18">
        <v>4.3000000000000007</v>
      </c>
    </row>
    <row r="19" spans="1:3" x14ac:dyDescent="0.25">
      <c r="A19">
        <v>10</v>
      </c>
      <c r="B19">
        <v>6659</v>
      </c>
      <c r="C19">
        <v>4.55</v>
      </c>
    </row>
    <row r="20" spans="1:3" x14ac:dyDescent="0.25">
      <c r="A20">
        <v>9</v>
      </c>
      <c r="B20">
        <v>6970</v>
      </c>
      <c r="C20">
        <v>4.8500000000000005</v>
      </c>
    </row>
    <row r="21" spans="1:3" x14ac:dyDescent="0.25">
      <c r="A21">
        <v>8</v>
      </c>
      <c r="B21">
        <v>7108</v>
      </c>
      <c r="C21">
        <v>5.0500000000000007</v>
      </c>
    </row>
    <row r="22" spans="1:3" x14ac:dyDescent="0.25">
      <c r="A22">
        <v>7</v>
      </c>
      <c r="B22">
        <v>7234</v>
      </c>
      <c r="C22">
        <v>5.4</v>
      </c>
    </row>
    <row r="23" spans="1:3" x14ac:dyDescent="0.25">
      <c r="A23">
        <v>6</v>
      </c>
      <c r="B23">
        <v>7362</v>
      </c>
      <c r="C23">
        <v>5.75</v>
      </c>
    </row>
    <row r="24" spans="1:3" x14ac:dyDescent="0.25">
      <c r="A24">
        <v>5</v>
      </c>
      <c r="B24">
        <v>7471</v>
      </c>
      <c r="C24">
        <v>6.0500000000000007</v>
      </c>
    </row>
    <row r="25" spans="1:3" x14ac:dyDescent="0.25">
      <c r="A25">
        <v>4</v>
      </c>
      <c r="B25">
        <v>7634</v>
      </c>
      <c r="C25">
        <v>6.5</v>
      </c>
    </row>
    <row r="26" spans="1:3" x14ac:dyDescent="0.25">
      <c r="A26">
        <v>3</v>
      </c>
      <c r="B26">
        <v>7798</v>
      </c>
      <c r="C26">
        <v>6.95</v>
      </c>
    </row>
    <row r="27" spans="1:3" x14ac:dyDescent="0.25">
      <c r="A27">
        <v>35</v>
      </c>
      <c r="C27">
        <v>8.75</v>
      </c>
    </row>
    <row r="28" spans="1:3" x14ac:dyDescent="0.25">
      <c r="A28">
        <v>34</v>
      </c>
      <c r="C28">
        <v>8.85</v>
      </c>
    </row>
    <row r="29" spans="1:3" x14ac:dyDescent="0.25">
      <c r="A29">
        <v>2</v>
      </c>
    </row>
    <row r="30" spans="1:3" x14ac:dyDescent="0.25">
      <c r="A30">
        <v>1</v>
      </c>
    </row>
    <row r="31" spans="1:3" x14ac:dyDescent="0.25">
      <c r="A31">
        <v>33</v>
      </c>
      <c r="C31">
        <v>9.0500000000000007</v>
      </c>
    </row>
    <row r="32" spans="1:3" x14ac:dyDescent="0.25">
      <c r="A32">
        <v>32</v>
      </c>
      <c r="C32">
        <v>9.35</v>
      </c>
    </row>
    <row r="33" spans="1:3" x14ac:dyDescent="0.25">
      <c r="A33">
        <v>31</v>
      </c>
      <c r="C33">
        <v>9.65</v>
      </c>
    </row>
    <row r="34" spans="1:3" x14ac:dyDescent="0.25">
      <c r="A34">
        <v>30</v>
      </c>
      <c r="C34">
        <v>10</v>
      </c>
    </row>
    <row r="35" spans="1:3" x14ac:dyDescent="0.25">
      <c r="A35">
        <v>29</v>
      </c>
      <c r="C35">
        <v>10.35</v>
      </c>
    </row>
    <row r="36" spans="1:3" x14ac:dyDescent="0.25">
      <c r="A36">
        <v>28</v>
      </c>
      <c r="C36">
        <v>10.65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D565-1501-4E36-938C-B63C059CC254}">
  <dimension ref="A1:V58"/>
  <sheetViews>
    <sheetView workbookViewId="0">
      <selection activeCell="A7" sqref="A7"/>
    </sheetView>
  </sheetViews>
  <sheetFormatPr defaultColWidth="14.42578125" defaultRowHeight="15" x14ac:dyDescent="0.25"/>
  <cols>
    <col min="1" max="1" width="8.5703125" customWidth="1"/>
    <col min="2" max="2" width="12" customWidth="1"/>
    <col min="3" max="7" width="6.42578125" customWidth="1"/>
    <col min="8" max="8" width="8.140625" customWidth="1"/>
    <col min="9" max="11" width="6.42578125" customWidth="1"/>
    <col min="12" max="12" width="13" customWidth="1"/>
    <col min="13" max="16" width="6.42578125" customWidth="1"/>
    <col min="17" max="17" width="115.42578125" customWidth="1"/>
  </cols>
  <sheetData>
    <row r="1" spans="1:22" ht="15" customHeight="1" x14ac:dyDescent="0.25">
      <c r="A1" t="s">
        <v>68</v>
      </c>
      <c r="B1" s="2" t="s">
        <v>70</v>
      </c>
      <c r="C1" t="s">
        <v>139</v>
      </c>
      <c r="D1" t="s">
        <v>140</v>
      </c>
      <c r="E1" t="s">
        <v>141</v>
      </c>
      <c r="F1" t="s">
        <v>142</v>
      </c>
      <c r="G1" t="s">
        <v>143</v>
      </c>
      <c r="H1" s="2" t="s">
        <v>144</v>
      </c>
      <c r="I1" s="2" t="s">
        <v>72</v>
      </c>
      <c r="J1" s="2" t="s">
        <v>72</v>
      </c>
      <c r="K1" s="2" t="s">
        <v>73</v>
      </c>
      <c r="L1" s="2" t="s">
        <v>74</v>
      </c>
      <c r="M1" s="2" t="s">
        <v>75</v>
      </c>
      <c r="N1" s="2" t="s">
        <v>74</v>
      </c>
      <c r="O1" s="2" t="s">
        <v>76</v>
      </c>
      <c r="P1" s="2" t="s">
        <v>74</v>
      </c>
      <c r="Q1" s="2" t="s">
        <v>77</v>
      </c>
      <c r="R1" s="2" t="s">
        <v>78</v>
      </c>
      <c r="S1" s="2" t="s">
        <v>79</v>
      </c>
      <c r="T1" s="2" t="s">
        <v>80</v>
      </c>
      <c r="U1" s="2" t="s">
        <v>81</v>
      </c>
    </row>
    <row r="2" spans="1:22" ht="15" customHeight="1" x14ac:dyDescent="0.25">
      <c r="B2">
        <v>1</v>
      </c>
      <c r="H2" s="3">
        <v>0</v>
      </c>
      <c r="I2" s="3">
        <f>H3-H2</f>
        <v>0.1</v>
      </c>
      <c r="J2" s="3">
        <f>L2-K2</f>
        <v>9.9999999999999645E-2</v>
      </c>
      <c r="K2" s="3">
        <f>$N$2-N2</f>
        <v>0</v>
      </c>
      <c r="L2" s="3">
        <f>$N$2-M2</f>
        <v>9.9999999999999645E-2</v>
      </c>
      <c r="M2" s="9">
        <f t="shared" ref="M2:N6" si="0">3.5+O2</f>
        <v>10.55</v>
      </c>
      <c r="N2" s="9">
        <f t="shared" si="0"/>
        <v>10.65</v>
      </c>
      <c r="O2" s="3">
        <v>7.05</v>
      </c>
      <c r="P2" s="3">
        <v>7.15</v>
      </c>
      <c r="Q2" s="4" t="s">
        <v>82</v>
      </c>
    </row>
    <row r="3" spans="1:22" ht="15" customHeight="1" x14ac:dyDescent="0.25">
      <c r="B3">
        <v>2</v>
      </c>
      <c r="H3" s="3">
        <v>0.1</v>
      </c>
      <c r="I3" s="3">
        <f>H4-H3</f>
        <v>0.15</v>
      </c>
      <c r="J3" s="3">
        <f t="shared" ref="J3:J37" si="1">L3-K3</f>
        <v>0.15000000000000036</v>
      </c>
      <c r="K3" s="3">
        <f>$N$2-N3</f>
        <v>9.9999999999999645E-2</v>
      </c>
      <c r="L3" s="3">
        <f>$N$2-M3</f>
        <v>0.25</v>
      </c>
      <c r="M3" s="9">
        <f t="shared" si="0"/>
        <v>10.4</v>
      </c>
      <c r="N3" s="9">
        <f t="shared" si="0"/>
        <v>10.55</v>
      </c>
      <c r="O3" s="3">
        <v>6.9</v>
      </c>
      <c r="P3" s="3">
        <v>7.05</v>
      </c>
      <c r="Q3" s="4" t="s">
        <v>83</v>
      </c>
    </row>
    <row r="4" spans="1:22" ht="15" customHeight="1" x14ac:dyDescent="0.25">
      <c r="B4">
        <v>5</v>
      </c>
      <c r="H4" s="3">
        <v>0.25</v>
      </c>
      <c r="I4" s="3">
        <f>H5-H4</f>
        <v>0.43000000000000005</v>
      </c>
      <c r="J4" s="3">
        <f t="shared" si="1"/>
        <v>0.5</v>
      </c>
      <c r="K4" s="3">
        <f>$N$2-N4</f>
        <v>1.0500000000000007</v>
      </c>
      <c r="L4" s="3">
        <f>$N$2-M4</f>
        <v>1.5500000000000007</v>
      </c>
      <c r="M4" s="9">
        <f t="shared" si="0"/>
        <v>9.1</v>
      </c>
      <c r="N4" s="9">
        <f t="shared" si="0"/>
        <v>9.6</v>
      </c>
      <c r="O4" s="3">
        <v>5.6</v>
      </c>
      <c r="P4" s="3">
        <v>6.1</v>
      </c>
      <c r="Q4" s="4" t="s">
        <v>84</v>
      </c>
      <c r="R4" s="2" t="s">
        <v>85</v>
      </c>
    </row>
    <row r="5" spans="1:22" ht="15" customHeight="1" x14ac:dyDescent="0.25">
      <c r="B5">
        <v>8</v>
      </c>
      <c r="H5" s="3">
        <v>0.68</v>
      </c>
      <c r="I5" s="3">
        <f>H6-H5</f>
        <v>1.1000000000000001</v>
      </c>
      <c r="J5" s="3">
        <f t="shared" si="1"/>
        <v>1.1000000000000005</v>
      </c>
      <c r="K5" s="3">
        <f>$N$2-N5</f>
        <v>3.25</v>
      </c>
      <c r="L5" s="3">
        <f>$N$2-M5</f>
        <v>4.3500000000000005</v>
      </c>
      <c r="M5" s="9">
        <f t="shared" si="0"/>
        <v>6.3</v>
      </c>
      <c r="N5" s="9">
        <f t="shared" si="0"/>
        <v>7.4</v>
      </c>
      <c r="O5" s="3">
        <v>2.8</v>
      </c>
      <c r="P5" s="3">
        <v>3.9</v>
      </c>
      <c r="Q5" s="4" t="s">
        <v>86</v>
      </c>
      <c r="R5" s="2" t="s">
        <v>87</v>
      </c>
    </row>
    <row r="6" spans="1:22" ht="15" customHeight="1" x14ac:dyDescent="0.25">
      <c r="B6">
        <v>9</v>
      </c>
      <c r="C6" t="s">
        <v>139</v>
      </c>
      <c r="D6" t="s">
        <v>140</v>
      </c>
      <c r="E6" t="s">
        <v>141</v>
      </c>
      <c r="F6" t="s">
        <v>142</v>
      </c>
      <c r="G6" t="s">
        <v>143</v>
      </c>
      <c r="H6" s="3">
        <v>1.78</v>
      </c>
      <c r="I6" s="3">
        <f>H8-H6</f>
        <v>1.9999999999999998</v>
      </c>
      <c r="J6" s="3">
        <f t="shared" si="1"/>
        <v>2</v>
      </c>
      <c r="K6" s="3">
        <f>$N$2-N6</f>
        <v>4.3500000000000005</v>
      </c>
      <c r="L6" s="3">
        <f>$N$2-M6</f>
        <v>6.3500000000000005</v>
      </c>
      <c r="M6" s="9">
        <f t="shared" si="0"/>
        <v>4.3</v>
      </c>
      <c r="N6" s="9">
        <f t="shared" si="0"/>
        <v>6.3</v>
      </c>
      <c r="O6" s="3">
        <v>0.8</v>
      </c>
      <c r="P6" s="3">
        <v>2.8</v>
      </c>
      <c r="Q6" s="4" t="s">
        <v>88</v>
      </c>
      <c r="R6" s="2" t="s">
        <v>89</v>
      </c>
      <c r="T6" s="5" t="s">
        <v>90</v>
      </c>
      <c r="U6" s="6" t="s">
        <v>91</v>
      </c>
      <c r="V6" s="3">
        <f>SUM(J2:J5)</f>
        <v>1.8500000000000005</v>
      </c>
    </row>
    <row r="7" spans="1:22" ht="15" customHeight="1" x14ac:dyDescent="0.25">
      <c r="A7">
        <v>1</v>
      </c>
      <c r="C7">
        <v>5506</v>
      </c>
      <c r="D7">
        <v>5498</v>
      </c>
      <c r="E7">
        <v>6207</v>
      </c>
      <c r="F7">
        <v>4897</v>
      </c>
      <c r="G7">
        <v>358</v>
      </c>
      <c r="H7" s="3">
        <v>3.58</v>
      </c>
      <c r="J7" s="3"/>
      <c r="K7" s="3"/>
      <c r="L7" s="3"/>
      <c r="M7" s="3"/>
      <c r="N7" s="9"/>
      <c r="O7" s="3"/>
      <c r="P7" s="3"/>
      <c r="Q7" s="4"/>
      <c r="T7" t="s">
        <v>92</v>
      </c>
    </row>
    <row r="8" spans="1:22" ht="15" customHeight="1" x14ac:dyDescent="0.25">
      <c r="B8">
        <v>10</v>
      </c>
      <c r="C8">
        <v>5571</v>
      </c>
      <c r="D8">
        <v>5565</v>
      </c>
      <c r="E8">
        <v>6274</v>
      </c>
      <c r="F8">
        <v>4958</v>
      </c>
      <c r="G8">
        <v>378</v>
      </c>
      <c r="H8" s="7">
        <v>3.78</v>
      </c>
      <c r="I8" s="3">
        <f>H9-H8</f>
        <v>0.2200000000000002</v>
      </c>
      <c r="J8" s="3">
        <f t="shared" si="1"/>
        <v>0.21999999999999975</v>
      </c>
      <c r="K8" s="3">
        <f>$N$2-N8</f>
        <v>3.7800000000000002</v>
      </c>
      <c r="L8" s="3">
        <f>$N$2-M8</f>
        <v>4</v>
      </c>
      <c r="M8" s="3">
        <f t="shared" ref="M8:N11" si="2">$N$18+O8</f>
        <v>6.65</v>
      </c>
      <c r="N8" s="3">
        <f t="shared" si="2"/>
        <v>6.87</v>
      </c>
      <c r="O8" s="3">
        <v>3.95</v>
      </c>
      <c r="P8" s="3">
        <v>4.17</v>
      </c>
      <c r="Q8" s="8" t="s">
        <v>93</v>
      </c>
    </row>
    <row r="9" spans="1:22" ht="15" customHeight="1" x14ac:dyDescent="0.25">
      <c r="B9">
        <v>11</v>
      </c>
      <c r="C9">
        <v>5901</v>
      </c>
      <c r="D9">
        <v>5892</v>
      </c>
      <c r="E9">
        <v>6588</v>
      </c>
      <c r="F9">
        <v>5288</v>
      </c>
      <c r="G9">
        <v>400</v>
      </c>
      <c r="H9" s="3">
        <v>4</v>
      </c>
      <c r="I9" s="3">
        <f>H10-H9</f>
        <v>0.20000000000000018</v>
      </c>
      <c r="J9" s="3">
        <f t="shared" si="1"/>
        <v>0.20000000000000018</v>
      </c>
      <c r="K9" s="3">
        <f>$N$2-N9</f>
        <v>4</v>
      </c>
      <c r="L9" s="3">
        <f>$N$2-M9</f>
        <v>4.2</v>
      </c>
      <c r="M9" s="3">
        <f t="shared" si="2"/>
        <v>6.45</v>
      </c>
      <c r="N9" s="3">
        <f t="shared" si="2"/>
        <v>6.65</v>
      </c>
      <c r="O9" s="3">
        <v>3.75</v>
      </c>
      <c r="P9" s="3">
        <v>3.95</v>
      </c>
      <c r="Q9" s="4" t="s">
        <v>94</v>
      </c>
      <c r="R9" s="2" t="s">
        <v>95</v>
      </c>
    </row>
    <row r="10" spans="1:22" ht="15" customHeight="1" x14ac:dyDescent="0.25">
      <c r="B10">
        <v>12</v>
      </c>
      <c r="C10">
        <v>6203</v>
      </c>
      <c r="D10">
        <v>6194</v>
      </c>
      <c r="E10">
        <v>6890</v>
      </c>
      <c r="F10">
        <v>5591</v>
      </c>
      <c r="G10">
        <v>420</v>
      </c>
      <c r="H10" s="3">
        <v>4.2</v>
      </c>
      <c r="I10" s="3">
        <f>H11-H10</f>
        <v>0.25</v>
      </c>
      <c r="J10" s="3">
        <f t="shared" si="1"/>
        <v>0.25</v>
      </c>
      <c r="K10" s="3">
        <f>$N$2-N10</f>
        <v>4.2</v>
      </c>
      <c r="L10" s="3">
        <f>$N$2-M10</f>
        <v>4.45</v>
      </c>
      <c r="M10" s="3">
        <f t="shared" si="2"/>
        <v>6.2</v>
      </c>
      <c r="N10" s="3">
        <f t="shared" si="2"/>
        <v>6.45</v>
      </c>
      <c r="O10" s="3">
        <v>3.5</v>
      </c>
      <c r="P10" s="3">
        <v>3.75</v>
      </c>
      <c r="Q10" s="10" t="s">
        <v>96</v>
      </c>
      <c r="R10" s="2" t="s">
        <v>97</v>
      </c>
    </row>
    <row r="11" spans="1:22" ht="15" customHeight="1" x14ac:dyDescent="0.25">
      <c r="B11">
        <v>16</v>
      </c>
      <c r="C11">
        <v>6559</v>
      </c>
      <c r="D11">
        <v>6543</v>
      </c>
      <c r="E11">
        <v>7221</v>
      </c>
      <c r="F11">
        <v>5965</v>
      </c>
      <c r="G11">
        <v>445</v>
      </c>
      <c r="H11" s="3">
        <v>4.45</v>
      </c>
      <c r="I11" s="3">
        <f>H13-H11</f>
        <v>0.5</v>
      </c>
      <c r="J11" s="3">
        <f t="shared" si="1"/>
        <v>0.5</v>
      </c>
      <c r="K11" s="3">
        <f>$N$2-N11</f>
        <v>4.45</v>
      </c>
      <c r="L11" s="3">
        <f>$N$2-M11</f>
        <v>4.95</v>
      </c>
      <c r="M11" s="3">
        <f t="shared" si="2"/>
        <v>5.7</v>
      </c>
      <c r="N11" s="3">
        <f t="shared" si="2"/>
        <v>6.2</v>
      </c>
      <c r="O11" s="3">
        <v>3</v>
      </c>
      <c r="P11" s="3">
        <v>3.5</v>
      </c>
      <c r="Q11" s="4" t="s">
        <v>98</v>
      </c>
      <c r="R11" s="2" t="s">
        <v>99</v>
      </c>
      <c r="T11" s="5" t="s">
        <v>100</v>
      </c>
      <c r="U11" s="6" t="s">
        <v>101</v>
      </c>
    </row>
    <row r="12" spans="1:22" ht="15" customHeight="1" x14ac:dyDescent="0.25">
      <c r="A12">
        <v>2</v>
      </c>
      <c r="C12">
        <v>6659</v>
      </c>
      <c r="D12">
        <v>6644</v>
      </c>
      <c r="E12">
        <v>7324</v>
      </c>
      <c r="F12">
        <v>6063</v>
      </c>
      <c r="G12">
        <v>455</v>
      </c>
      <c r="H12" s="11">
        <v>4.55</v>
      </c>
      <c r="J12" s="3"/>
      <c r="K12" s="3"/>
      <c r="L12" s="3"/>
      <c r="M12" s="3"/>
      <c r="N12" s="3"/>
      <c r="O12" s="3"/>
      <c r="P12" s="3"/>
      <c r="Q12" s="4"/>
      <c r="R12" s="2"/>
      <c r="T12" t="s">
        <v>102</v>
      </c>
      <c r="U12" s="6"/>
    </row>
    <row r="13" spans="1:22" ht="15" customHeight="1" x14ac:dyDescent="0.25">
      <c r="B13">
        <v>17</v>
      </c>
      <c r="C13">
        <v>7074</v>
      </c>
      <c r="D13">
        <v>7063</v>
      </c>
      <c r="E13">
        <v>7767</v>
      </c>
      <c r="F13">
        <v>6454</v>
      </c>
      <c r="G13">
        <v>495</v>
      </c>
      <c r="H13" s="3">
        <v>4.95</v>
      </c>
      <c r="I13" s="3">
        <f>H14-H13</f>
        <v>0.89999999999999947</v>
      </c>
      <c r="J13" s="3">
        <f t="shared" si="1"/>
        <v>0.89999999999999947</v>
      </c>
      <c r="K13" s="3">
        <f>$N$2-N13</f>
        <v>4.95</v>
      </c>
      <c r="L13" s="3">
        <f>$N$2-M13</f>
        <v>5.85</v>
      </c>
      <c r="M13" s="3">
        <f>$N$18+O13</f>
        <v>4.8000000000000007</v>
      </c>
      <c r="N13" s="3">
        <f>$N$18+P13</f>
        <v>5.7</v>
      </c>
      <c r="O13" s="3">
        <v>2.1</v>
      </c>
      <c r="P13" s="3">
        <v>3</v>
      </c>
      <c r="Q13" s="4" t="s">
        <v>103</v>
      </c>
      <c r="R13" s="2" t="s">
        <v>104</v>
      </c>
    </row>
    <row r="14" spans="1:22" ht="15" customHeight="1" x14ac:dyDescent="0.25">
      <c r="B14">
        <v>18</v>
      </c>
      <c r="C14">
        <v>7398</v>
      </c>
      <c r="D14">
        <v>7386</v>
      </c>
      <c r="E14">
        <v>8093</v>
      </c>
      <c r="F14">
        <v>6765</v>
      </c>
      <c r="G14">
        <v>585</v>
      </c>
      <c r="H14" s="3">
        <v>5.85</v>
      </c>
      <c r="I14" s="3">
        <f>H16-H14</f>
        <v>1.3000000000000007</v>
      </c>
      <c r="J14" s="3">
        <f t="shared" si="1"/>
        <v>1.3000000000000007</v>
      </c>
      <c r="K14" s="3">
        <f>$N$2-N14</f>
        <v>5.85</v>
      </c>
      <c r="L14" s="3">
        <f>$N$2-M14</f>
        <v>7.15</v>
      </c>
      <c r="M14" s="3">
        <f>$N$18+O14</f>
        <v>3.5</v>
      </c>
      <c r="N14" s="3">
        <f>$N$18+P14</f>
        <v>4.8000000000000007</v>
      </c>
      <c r="O14" s="3">
        <v>0.8</v>
      </c>
      <c r="P14" s="3">
        <v>2.1</v>
      </c>
      <c r="Q14" s="4" t="s">
        <v>105</v>
      </c>
      <c r="R14" s="2" t="s">
        <v>106</v>
      </c>
      <c r="T14" s="5" t="s">
        <v>107</v>
      </c>
      <c r="U14" s="6" t="s">
        <v>108</v>
      </c>
    </row>
    <row r="15" spans="1:22" ht="15" customHeight="1" x14ac:dyDescent="0.25">
      <c r="A15">
        <v>3</v>
      </c>
      <c r="C15">
        <v>7834</v>
      </c>
      <c r="D15">
        <v>7824</v>
      </c>
      <c r="E15">
        <v>8533</v>
      </c>
      <c r="F15">
        <v>7196</v>
      </c>
      <c r="G15">
        <v>705</v>
      </c>
      <c r="H15" s="3">
        <v>7.05</v>
      </c>
      <c r="J15" s="3"/>
      <c r="K15" s="3"/>
      <c r="L15" s="3"/>
      <c r="M15" s="3"/>
      <c r="N15" s="3"/>
      <c r="O15" s="3"/>
      <c r="P15" s="3"/>
      <c r="Q15" s="4"/>
      <c r="R15" s="2"/>
      <c r="T15" t="s">
        <v>109</v>
      </c>
      <c r="U15" s="6"/>
    </row>
    <row r="16" spans="1:22" ht="15" customHeight="1" x14ac:dyDescent="0.25">
      <c r="B16">
        <v>19</v>
      </c>
      <c r="C16">
        <v>7869</v>
      </c>
      <c r="D16">
        <v>7860</v>
      </c>
      <c r="E16">
        <v>8570</v>
      </c>
      <c r="F16">
        <v>7228</v>
      </c>
      <c r="G16">
        <v>715</v>
      </c>
      <c r="H16" s="3">
        <v>7.15</v>
      </c>
      <c r="I16" s="3">
        <f>H19-H16</f>
        <v>0.14999999999999947</v>
      </c>
      <c r="J16" s="3">
        <f t="shared" si="1"/>
        <v>0.40000000000000036</v>
      </c>
      <c r="K16" s="3">
        <f>$N$2-N16</f>
        <v>7.15</v>
      </c>
      <c r="L16" s="3">
        <f>$N$2-M16</f>
        <v>7.5500000000000007</v>
      </c>
      <c r="M16" s="3">
        <f>$N$18+O16</f>
        <v>3.1</v>
      </c>
      <c r="N16" s="3">
        <f>$N$18+P16</f>
        <v>3.5</v>
      </c>
      <c r="O16" s="3">
        <v>0.4</v>
      </c>
      <c r="P16" s="3">
        <v>0.8</v>
      </c>
      <c r="Q16" s="10" t="s">
        <v>110</v>
      </c>
      <c r="R16" s="2"/>
      <c r="T16" s="12" t="s">
        <v>111</v>
      </c>
      <c r="U16" s="6" t="s">
        <v>112</v>
      </c>
    </row>
    <row r="17" spans="1:21" ht="15" customHeight="1" x14ac:dyDescent="0.25">
      <c r="A17">
        <v>4</v>
      </c>
      <c r="C17">
        <v>12107</v>
      </c>
      <c r="D17">
        <v>12060</v>
      </c>
      <c r="E17">
        <v>12750</v>
      </c>
      <c r="F17">
        <v>11554</v>
      </c>
      <c r="G17">
        <v>725</v>
      </c>
      <c r="H17" s="3">
        <v>7.25</v>
      </c>
      <c r="I17" s="3"/>
      <c r="J17" s="3"/>
      <c r="K17" s="3"/>
      <c r="L17" s="3"/>
      <c r="M17" s="3"/>
      <c r="N17" s="3"/>
      <c r="O17" s="3"/>
      <c r="P17" s="3"/>
      <c r="Q17" s="10"/>
      <c r="R17" s="2"/>
      <c r="T17" t="s">
        <v>113</v>
      </c>
      <c r="U17" s="6"/>
    </row>
    <row r="18" spans="1:21" ht="15" customHeight="1" x14ac:dyDescent="0.25">
      <c r="B18">
        <v>19</v>
      </c>
      <c r="H18" s="3"/>
      <c r="J18" s="3">
        <f t="shared" si="1"/>
        <v>0.60000000000000053</v>
      </c>
      <c r="K18" s="3">
        <f>$N$2-N18</f>
        <v>7.95</v>
      </c>
      <c r="L18" s="3">
        <f>$N$2-M18</f>
        <v>8.5500000000000007</v>
      </c>
      <c r="M18" s="3">
        <v>2.1</v>
      </c>
      <c r="N18" s="3">
        <v>2.7</v>
      </c>
      <c r="O18" s="3">
        <v>2.1</v>
      </c>
      <c r="P18" s="3">
        <v>2.7</v>
      </c>
      <c r="Q18" s="10" t="s">
        <v>114</v>
      </c>
      <c r="R18" s="2"/>
      <c r="T18" s="12" t="s">
        <v>115</v>
      </c>
      <c r="U18" s="6" t="s">
        <v>116</v>
      </c>
    </row>
    <row r="19" spans="1:21" ht="15" customHeight="1" x14ac:dyDescent="0.25">
      <c r="C19">
        <v>13014</v>
      </c>
      <c r="D19">
        <v>12979</v>
      </c>
      <c r="E19">
        <v>13458</v>
      </c>
      <c r="F19">
        <v>12775</v>
      </c>
      <c r="G19">
        <v>730</v>
      </c>
      <c r="H19" s="7">
        <v>7.3</v>
      </c>
      <c r="I19" s="3">
        <f>H21-H19</f>
        <v>0.1800000000000006</v>
      </c>
      <c r="J19" s="3"/>
      <c r="K19" s="3"/>
      <c r="L19" s="3"/>
      <c r="M19" s="3"/>
      <c r="N19" s="3"/>
      <c r="O19" s="3"/>
      <c r="P19" s="3"/>
      <c r="Q19" s="13" t="s">
        <v>117</v>
      </c>
      <c r="R19" s="2"/>
      <c r="T19" s="12"/>
      <c r="U19" s="6"/>
    </row>
    <row r="20" spans="1:21" ht="15" customHeight="1" x14ac:dyDescent="0.25">
      <c r="A20">
        <v>5</v>
      </c>
      <c r="C20">
        <v>13040</v>
      </c>
      <c r="D20">
        <v>13003</v>
      </c>
      <c r="E20">
        <v>13483</v>
      </c>
      <c r="F20">
        <v>12806</v>
      </c>
      <c r="G20">
        <v>732</v>
      </c>
      <c r="H20" s="3">
        <v>7.32</v>
      </c>
      <c r="I20" s="3"/>
      <c r="J20" s="3"/>
      <c r="K20" s="3"/>
      <c r="L20" s="3"/>
      <c r="M20" s="3"/>
      <c r="N20" s="3"/>
      <c r="O20" s="3"/>
      <c r="P20" s="3"/>
      <c r="Q20" s="10"/>
      <c r="R20" s="2"/>
      <c r="T20" t="s">
        <v>118</v>
      </c>
      <c r="U20" s="6"/>
    </row>
    <row r="21" spans="1:21" ht="15" customHeight="1" x14ac:dyDescent="0.25">
      <c r="C21">
        <v>13218</v>
      </c>
      <c r="D21">
        <v>13181</v>
      </c>
      <c r="E21">
        <v>13668</v>
      </c>
      <c r="F21">
        <v>12977</v>
      </c>
      <c r="G21">
        <v>748</v>
      </c>
      <c r="H21" s="3">
        <v>7.48</v>
      </c>
      <c r="I21" s="3">
        <f>H22-H21</f>
        <v>7.9999999999999183E-2</v>
      </c>
      <c r="Q21" t="s">
        <v>119</v>
      </c>
      <c r="R21" s="2"/>
      <c r="T21" s="12"/>
      <c r="U21" s="6"/>
    </row>
    <row r="22" spans="1:21" ht="15" customHeight="1" x14ac:dyDescent="0.25">
      <c r="C22">
        <v>13302</v>
      </c>
      <c r="D22">
        <v>13268</v>
      </c>
      <c r="E22">
        <v>13754</v>
      </c>
      <c r="F22">
        <v>13059</v>
      </c>
      <c r="G22">
        <v>756</v>
      </c>
      <c r="H22" s="3">
        <v>7.56</v>
      </c>
      <c r="I22" s="3">
        <f>H23-H22</f>
        <v>2.0000000000000462E-2</v>
      </c>
      <c r="Q22" t="s">
        <v>120</v>
      </c>
      <c r="R22" s="2"/>
      <c r="T22" s="12"/>
      <c r="U22" s="6"/>
    </row>
    <row r="23" spans="1:21" ht="15" customHeight="1" x14ac:dyDescent="0.25">
      <c r="C23">
        <v>13323</v>
      </c>
      <c r="D23">
        <v>13289</v>
      </c>
      <c r="E23">
        <v>13778</v>
      </c>
      <c r="F23">
        <v>13079</v>
      </c>
      <c r="G23">
        <v>758</v>
      </c>
      <c r="H23" s="3">
        <v>7.58</v>
      </c>
      <c r="I23" s="3">
        <f>H24-H23</f>
        <v>8.0000000000000071E-2</v>
      </c>
      <c r="Q23" t="s">
        <v>121</v>
      </c>
      <c r="R23" s="2"/>
      <c r="T23" s="12"/>
      <c r="U23" s="6"/>
    </row>
    <row r="24" spans="1:21" ht="15" customHeight="1" x14ac:dyDescent="0.25">
      <c r="C24">
        <v>13407</v>
      </c>
      <c r="D24">
        <v>13372</v>
      </c>
      <c r="E24">
        <v>13849</v>
      </c>
      <c r="F24">
        <v>13166</v>
      </c>
      <c r="G24">
        <v>766</v>
      </c>
      <c r="H24" s="3">
        <v>7.66</v>
      </c>
      <c r="I24" s="3">
        <f>H25-H24</f>
        <v>4.0000000000000036E-2</v>
      </c>
      <c r="Q24" t="s">
        <v>122</v>
      </c>
      <c r="R24" s="2"/>
      <c r="T24" s="12"/>
      <c r="U24" s="6"/>
    </row>
    <row r="25" spans="1:21" ht="15" customHeight="1" x14ac:dyDescent="0.25">
      <c r="C25">
        <v>13450</v>
      </c>
      <c r="D25">
        <v>13411</v>
      </c>
      <c r="E25">
        <v>13903</v>
      </c>
      <c r="F25">
        <v>13214</v>
      </c>
      <c r="G25">
        <v>770</v>
      </c>
      <c r="H25" s="3">
        <v>7.7</v>
      </c>
      <c r="I25" s="3">
        <f>H26-H25</f>
        <v>4.0000000000000036E-2</v>
      </c>
      <c r="Q25" t="s">
        <v>123</v>
      </c>
      <c r="R25" s="2"/>
      <c r="T25" s="12"/>
      <c r="U25" s="6"/>
    </row>
    <row r="26" spans="1:21" ht="15" customHeight="1" x14ac:dyDescent="0.25">
      <c r="C26">
        <v>13492</v>
      </c>
      <c r="D26">
        <v>13450</v>
      </c>
      <c r="E26">
        <v>13941</v>
      </c>
      <c r="F26">
        <v>13265</v>
      </c>
      <c r="G26">
        <v>774</v>
      </c>
      <c r="H26" s="3">
        <v>7.74</v>
      </c>
      <c r="I26" s="3">
        <f>H28-H26</f>
        <v>5.9999999999999609E-2</v>
      </c>
      <c r="Q26" t="s">
        <v>124</v>
      </c>
      <c r="R26" s="2"/>
      <c r="T26" s="12"/>
      <c r="U26" s="6"/>
    </row>
    <row r="27" spans="1:21" ht="15" customHeight="1" x14ac:dyDescent="0.25">
      <c r="A27">
        <v>6</v>
      </c>
      <c r="C27">
        <v>13534</v>
      </c>
      <c r="D27">
        <v>13491</v>
      </c>
      <c r="E27">
        <v>13978</v>
      </c>
      <c r="F27">
        <v>13324</v>
      </c>
      <c r="G27">
        <v>778</v>
      </c>
      <c r="H27" s="14">
        <v>7.78</v>
      </c>
      <c r="I27" s="3"/>
      <c r="J27" s="3"/>
      <c r="K27" s="3"/>
      <c r="L27" s="3"/>
      <c r="M27" s="3"/>
      <c r="N27" s="3"/>
      <c r="O27" s="3"/>
      <c r="P27" s="3"/>
      <c r="Q27" s="10"/>
      <c r="R27" s="2"/>
      <c r="T27" t="s">
        <v>125</v>
      </c>
      <c r="U27" s="6"/>
    </row>
    <row r="28" spans="1:21" ht="15" customHeight="1" x14ac:dyDescent="0.25">
      <c r="C28">
        <v>13557</v>
      </c>
      <c r="D28">
        <v>13514</v>
      </c>
      <c r="E28">
        <v>14007</v>
      </c>
      <c r="F28">
        <v>13341</v>
      </c>
      <c r="G28">
        <v>780</v>
      </c>
      <c r="H28" s="14">
        <v>7.8</v>
      </c>
      <c r="I28" s="3">
        <f>H29-H28</f>
        <v>2.0000000000000462E-2</v>
      </c>
      <c r="J28" s="3"/>
      <c r="K28" s="3"/>
      <c r="L28" s="3"/>
      <c r="M28" s="3"/>
      <c r="N28" s="3"/>
      <c r="O28" s="3"/>
      <c r="P28" s="3"/>
      <c r="Q28" s="13" t="s">
        <v>126</v>
      </c>
      <c r="R28" s="2"/>
      <c r="T28" s="12"/>
      <c r="U28" s="6"/>
    </row>
    <row r="29" spans="1:21" ht="15" customHeight="1" x14ac:dyDescent="0.25">
      <c r="C29">
        <v>13579</v>
      </c>
      <c r="D29">
        <v>13536</v>
      </c>
      <c r="E29">
        <v>14036</v>
      </c>
      <c r="F29">
        <v>13353</v>
      </c>
      <c r="G29">
        <v>782</v>
      </c>
      <c r="H29" s="14">
        <v>7.82</v>
      </c>
      <c r="I29" s="3">
        <f>H30-H29</f>
        <v>0.67999999999999972</v>
      </c>
      <c r="J29" s="3"/>
      <c r="K29" s="3"/>
      <c r="L29" s="3"/>
      <c r="M29" s="3"/>
      <c r="N29" s="3"/>
      <c r="O29" s="3"/>
      <c r="P29" s="3"/>
      <c r="Q29" s="13" t="s">
        <v>124</v>
      </c>
      <c r="R29" s="2"/>
      <c r="T29" s="12"/>
      <c r="U29" s="6"/>
    </row>
    <row r="30" spans="1:21" ht="15" customHeight="1" x14ac:dyDescent="0.25">
      <c r="A30">
        <v>8</v>
      </c>
      <c r="C30">
        <v>14317</v>
      </c>
      <c r="D30">
        <v>14241</v>
      </c>
      <c r="E30">
        <v>15042</v>
      </c>
      <c r="F30">
        <v>13921</v>
      </c>
      <c r="G30">
        <v>850</v>
      </c>
      <c r="H30" s="14">
        <v>8.5</v>
      </c>
      <c r="I30" s="3">
        <f>H35-H30</f>
        <v>0.15700000000000003</v>
      </c>
      <c r="J30" s="3"/>
      <c r="K30" s="3"/>
      <c r="L30" s="3"/>
      <c r="M30" s="3"/>
      <c r="N30" s="3"/>
      <c r="O30" s="3"/>
      <c r="P30" s="3"/>
      <c r="Q30" t="s">
        <v>127</v>
      </c>
      <c r="R30" s="2"/>
      <c r="T30" t="s">
        <v>128</v>
      </c>
      <c r="U30" s="6"/>
    </row>
    <row r="31" spans="1:21" ht="15" customHeight="1" x14ac:dyDescent="0.25">
      <c r="C31">
        <v>16645</v>
      </c>
      <c r="D31">
        <v>16628</v>
      </c>
      <c r="E31">
        <v>17368</v>
      </c>
      <c r="F31">
        <v>16044</v>
      </c>
      <c r="G31">
        <v>863</v>
      </c>
      <c r="H31" s="15">
        <v>8.6430000000000007</v>
      </c>
      <c r="I31" s="3"/>
      <c r="J31" s="3"/>
      <c r="K31" s="3"/>
      <c r="L31" s="3"/>
      <c r="M31" s="3"/>
      <c r="N31" s="3"/>
      <c r="O31" s="3"/>
      <c r="P31" s="3"/>
      <c r="Q31" s="13" t="s">
        <v>124</v>
      </c>
      <c r="R31" s="2"/>
      <c r="U31" s="6"/>
    </row>
    <row r="32" spans="1:21" ht="15" customHeight="1" x14ac:dyDescent="0.25">
      <c r="A32">
        <v>7</v>
      </c>
      <c r="C32">
        <v>16722</v>
      </c>
      <c r="D32">
        <v>16707</v>
      </c>
      <c r="E32">
        <v>17439</v>
      </c>
      <c r="F32">
        <v>16127</v>
      </c>
      <c r="G32">
        <v>864</v>
      </c>
      <c r="H32" s="14">
        <v>8.6449999999999996</v>
      </c>
      <c r="I32" s="3"/>
      <c r="J32" s="3"/>
      <c r="K32" s="3"/>
      <c r="L32" s="3"/>
      <c r="M32" s="3"/>
      <c r="N32" s="3"/>
      <c r="O32" s="3"/>
      <c r="P32" s="3"/>
      <c r="R32" s="2"/>
      <c r="T32" t="s">
        <v>129</v>
      </c>
      <c r="U32" s="6"/>
    </row>
    <row r="33" spans="1:21" ht="15" customHeight="1" x14ac:dyDescent="0.25">
      <c r="H33" s="14">
        <v>8.6470000000000002</v>
      </c>
      <c r="I33" s="3"/>
      <c r="J33" s="3"/>
      <c r="K33" s="3"/>
      <c r="L33" s="3"/>
      <c r="M33" s="3"/>
      <c r="N33" s="3"/>
      <c r="O33" s="3"/>
      <c r="P33" s="3"/>
      <c r="Q33" t="s">
        <v>130</v>
      </c>
      <c r="R33" s="2"/>
      <c r="U33" s="6"/>
    </row>
    <row r="34" spans="1:21" ht="15" customHeight="1" x14ac:dyDescent="0.25">
      <c r="A34">
        <v>9</v>
      </c>
      <c r="H34" s="14">
        <v>8.6549999999999994</v>
      </c>
      <c r="I34" s="3"/>
      <c r="J34" s="3"/>
      <c r="K34" s="3"/>
      <c r="L34" s="3"/>
      <c r="M34" s="3"/>
      <c r="N34" s="3"/>
      <c r="O34" s="3"/>
      <c r="P34" s="3"/>
      <c r="R34" s="2"/>
      <c r="T34" t="s">
        <v>131</v>
      </c>
      <c r="U34" s="6"/>
    </row>
    <row r="35" spans="1:21" ht="15" customHeight="1" x14ac:dyDescent="0.25">
      <c r="B35">
        <v>21</v>
      </c>
      <c r="H35" s="14">
        <v>8.657</v>
      </c>
      <c r="I35" s="3">
        <f>H37-H35</f>
        <v>0.29299999999999926</v>
      </c>
      <c r="J35" s="3">
        <f t="shared" si="1"/>
        <v>0.29999999999999893</v>
      </c>
      <c r="K35" s="3">
        <f>$N$2-N35</f>
        <v>8.5500000000000007</v>
      </c>
      <c r="L35" s="3">
        <f>$N$2-M35</f>
        <v>8.85</v>
      </c>
      <c r="M35" s="3">
        <v>1.8</v>
      </c>
      <c r="N35" s="3">
        <v>2.1</v>
      </c>
      <c r="O35" s="3">
        <v>1.8</v>
      </c>
      <c r="P35" s="3">
        <v>2.1</v>
      </c>
      <c r="Q35" s="8" t="s">
        <v>132</v>
      </c>
      <c r="R35" s="2" t="s">
        <v>133</v>
      </c>
      <c r="T35" s="5" t="s">
        <v>134</v>
      </c>
      <c r="U35" s="6" t="s">
        <v>135</v>
      </c>
    </row>
    <row r="36" spans="1:21" ht="15" customHeight="1" x14ac:dyDescent="0.25">
      <c r="A36">
        <v>10</v>
      </c>
      <c r="H36" s="14">
        <v>8.75</v>
      </c>
      <c r="I36" s="3"/>
      <c r="J36" s="3"/>
      <c r="K36" s="3"/>
      <c r="L36" s="3"/>
      <c r="M36" s="3"/>
      <c r="N36" s="3"/>
      <c r="O36" s="3"/>
      <c r="P36" s="3"/>
      <c r="Q36" s="8"/>
      <c r="R36" s="2"/>
      <c r="T36" t="s">
        <v>136</v>
      </c>
      <c r="U36" s="6"/>
    </row>
    <row r="37" spans="1:21" ht="15" customHeight="1" x14ac:dyDescent="0.25">
      <c r="B37">
        <v>23</v>
      </c>
      <c r="H37" s="14">
        <v>8.9499999999999993</v>
      </c>
      <c r="I37" s="3">
        <f>H38-H37</f>
        <v>1.7000000000000011</v>
      </c>
      <c r="J37" s="3">
        <f t="shared" si="1"/>
        <v>1.8000000000000007</v>
      </c>
      <c r="K37" s="3">
        <f>$N$2-N37</f>
        <v>8.85</v>
      </c>
      <c r="L37" s="3">
        <f>$N$2-M37</f>
        <v>10.65</v>
      </c>
      <c r="M37" s="3">
        <v>0</v>
      </c>
      <c r="N37" s="3">
        <v>1.8</v>
      </c>
      <c r="O37" s="3">
        <v>0</v>
      </c>
      <c r="P37" s="3">
        <v>1.8</v>
      </c>
      <c r="Q37" s="4" t="s">
        <v>137</v>
      </c>
      <c r="R37" s="2"/>
    </row>
    <row r="38" spans="1:21" ht="15" customHeight="1" x14ac:dyDescent="0.25">
      <c r="H38" s="14">
        <v>10.65</v>
      </c>
      <c r="O38" s="3"/>
      <c r="P38" s="3"/>
      <c r="Q38" t="s">
        <v>138</v>
      </c>
    </row>
    <row r="39" spans="1:21" ht="15" customHeight="1" x14ac:dyDescent="0.25">
      <c r="J39" s="3"/>
      <c r="N39" s="3"/>
      <c r="O39" s="3"/>
      <c r="P39" s="3"/>
    </row>
    <row r="40" spans="1:21" ht="15" customHeight="1" x14ac:dyDescent="0.25">
      <c r="I40" s="3"/>
      <c r="M40" s="3"/>
      <c r="O40" s="3"/>
      <c r="P40" s="3"/>
    </row>
    <row r="41" spans="1:21" ht="15" customHeight="1" x14ac:dyDescent="0.25">
      <c r="M41" s="3"/>
    </row>
    <row r="42" spans="1:21" ht="15" customHeight="1" x14ac:dyDescent="0.25">
      <c r="M42" s="3"/>
    </row>
    <row r="43" spans="1:21" ht="15" customHeight="1" x14ac:dyDescent="0.25">
      <c r="M43" s="3"/>
    </row>
    <row r="44" spans="1:21" ht="15" customHeight="1" x14ac:dyDescent="0.25">
      <c r="M44" s="3"/>
    </row>
    <row r="45" spans="1:21" ht="15" customHeight="1" x14ac:dyDescent="0.25">
      <c r="M45" s="3"/>
    </row>
    <row r="46" spans="1:21" ht="15" customHeight="1" x14ac:dyDescent="0.25">
      <c r="M46" s="3"/>
    </row>
    <row r="47" spans="1:21" ht="15" customHeight="1" x14ac:dyDescent="0.25">
      <c r="M47" s="3"/>
    </row>
    <row r="48" spans="1:21" ht="15" customHeight="1" x14ac:dyDescent="0.25">
      <c r="M48" s="3"/>
    </row>
    <row r="49" spans="13:13" ht="15" customHeight="1" x14ac:dyDescent="0.25">
      <c r="M49" s="3"/>
    </row>
    <row r="50" spans="13:13" ht="15" customHeight="1" x14ac:dyDescent="0.25">
      <c r="M50" s="3"/>
    </row>
    <row r="51" spans="13:13" ht="15" customHeight="1" x14ac:dyDescent="0.25">
      <c r="M51" s="3"/>
    </row>
    <row r="52" spans="13:13" ht="15" customHeight="1" x14ac:dyDescent="0.25">
      <c r="M52" s="3"/>
    </row>
    <row r="53" spans="13:13" ht="15" customHeight="1" x14ac:dyDescent="0.25">
      <c r="M53" s="3"/>
    </row>
    <row r="54" spans="13:13" ht="15" customHeight="1" x14ac:dyDescent="0.25">
      <c r="M54" s="3"/>
    </row>
    <row r="55" spans="13:13" ht="15" customHeight="1" x14ac:dyDescent="0.25">
      <c r="M55" s="3"/>
    </row>
    <row r="56" spans="13:13" ht="15" customHeight="1" x14ac:dyDescent="0.25">
      <c r="M56" s="3"/>
    </row>
    <row r="57" spans="13:13" ht="15" customHeight="1" x14ac:dyDescent="0.25">
      <c r="M57" s="3"/>
    </row>
    <row r="58" spans="13:13" ht="15" customHeight="1" x14ac:dyDescent="0.25">
      <c r="M58"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4913-831F-404C-8F05-B78EE065DC88}">
  <dimension ref="B1:E12"/>
  <sheetViews>
    <sheetView workbookViewId="0">
      <selection activeCell="E8" sqref="E8"/>
    </sheetView>
  </sheetViews>
  <sheetFormatPr defaultRowHeight="15" x14ac:dyDescent="0.25"/>
  <cols>
    <col min="4" max="4" width="46.42578125" bestFit="1" customWidth="1"/>
    <col min="5" max="5" width="100.7109375" style="1" customWidth="1"/>
  </cols>
  <sheetData>
    <row r="1" spans="2:5" ht="39" x14ac:dyDescent="0.25">
      <c r="C1" s="20" t="s">
        <v>151</v>
      </c>
    </row>
    <row r="3" spans="2:5" ht="90" x14ac:dyDescent="0.25">
      <c r="B3" s="40">
        <v>1</v>
      </c>
      <c r="C3" s="44">
        <f>C4-0.77</f>
        <v>3.78</v>
      </c>
      <c r="D3" s="40" t="s">
        <v>92</v>
      </c>
      <c r="E3" s="1" t="s">
        <v>88</v>
      </c>
    </row>
    <row r="4" spans="2:5" x14ac:dyDescent="0.25">
      <c r="B4" s="40">
        <v>2</v>
      </c>
      <c r="C4" s="42">
        <v>4.55</v>
      </c>
      <c r="D4" s="40" t="s">
        <v>102</v>
      </c>
      <c r="E4" s="1" t="s">
        <v>240</v>
      </c>
    </row>
    <row r="5" spans="2:5" ht="90" x14ac:dyDescent="0.25">
      <c r="B5" s="40">
        <v>3</v>
      </c>
      <c r="C5" s="41">
        <v>7.05</v>
      </c>
      <c r="D5" s="40" t="s">
        <v>109</v>
      </c>
      <c r="E5" s="1" t="s">
        <v>241</v>
      </c>
    </row>
    <row r="6" spans="2:5" ht="45" x14ac:dyDescent="0.25">
      <c r="B6" s="40">
        <v>4</v>
      </c>
      <c r="C6" s="41">
        <v>7.25</v>
      </c>
      <c r="D6" s="40" t="s">
        <v>113</v>
      </c>
      <c r="E6" s="1" t="s">
        <v>110</v>
      </c>
    </row>
    <row r="7" spans="2:5" x14ac:dyDescent="0.25">
      <c r="B7" s="40">
        <v>5</v>
      </c>
      <c r="C7" s="41">
        <v>7.32</v>
      </c>
      <c r="D7" s="40" t="s">
        <v>118</v>
      </c>
      <c r="E7" s="37" t="s">
        <v>242</v>
      </c>
    </row>
    <row r="8" spans="2:5" x14ac:dyDescent="0.25">
      <c r="B8" s="40">
        <v>6</v>
      </c>
      <c r="C8" s="41">
        <v>7.78</v>
      </c>
      <c r="D8" s="40" t="s">
        <v>125</v>
      </c>
      <c r="E8" s="37" t="s">
        <v>242</v>
      </c>
    </row>
    <row r="9" spans="2:5" x14ac:dyDescent="0.25">
      <c r="B9" s="40">
        <v>8</v>
      </c>
      <c r="C9" s="41">
        <v>8.5</v>
      </c>
      <c r="D9" s="40" t="s">
        <v>128</v>
      </c>
      <c r="E9" s="38" t="s">
        <v>127</v>
      </c>
    </row>
    <row r="10" spans="2:5" x14ac:dyDescent="0.25">
      <c r="B10" s="40">
        <v>7</v>
      </c>
      <c r="C10" s="41">
        <v>8.6449999999999996</v>
      </c>
      <c r="D10" s="40" t="s">
        <v>129</v>
      </c>
      <c r="E10" s="37" t="s">
        <v>243</v>
      </c>
    </row>
    <row r="11" spans="2:5" x14ac:dyDescent="0.25">
      <c r="B11" s="40">
        <v>9</v>
      </c>
      <c r="C11" s="41">
        <v>8.6549999999999994</v>
      </c>
      <c r="D11" s="40" t="s">
        <v>131</v>
      </c>
      <c r="E11" s="1" t="s">
        <v>244</v>
      </c>
    </row>
    <row r="12" spans="2:5" ht="15.75" x14ac:dyDescent="0.25">
      <c r="B12" s="40">
        <v>10</v>
      </c>
      <c r="C12" s="41">
        <v>8.75</v>
      </c>
      <c r="D12" s="40" t="s">
        <v>136</v>
      </c>
      <c r="E12" s="39"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E128-9876-408A-857B-40061AC0B887}">
  <dimension ref="A1:G83"/>
  <sheetViews>
    <sheetView zoomScale="115" zoomScaleNormal="115" workbookViewId="0">
      <selection activeCell="A13" sqref="A13"/>
    </sheetView>
  </sheetViews>
  <sheetFormatPr defaultRowHeight="15" x14ac:dyDescent="0.25"/>
  <cols>
    <col min="7" max="7" width="15.28515625" customWidth="1"/>
  </cols>
  <sheetData>
    <row r="1" spans="1:7" x14ac:dyDescent="0.25">
      <c r="A1" t="s">
        <v>139</v>
      </c>
      <c r="B1" t="s">
        <v>140</v>
      </c>
      <c r="C1" t="s">
        <v>141</v>
      </c>
      <c r="D1" t="s">
        <v>142</v>
      </c>
      <c r="E1" t="s">
        <v>143</v>
      </c>
      <c r="F1" s="16" t="s">
        <v>146</v>
      </c>
      <c r="G1" t="s">
        <v>147</v>
      </c>
    </row>
    <row r="2" spans="1:7" x14ac:dyDescent="0.25">
      <c r="A2">
        <v>5543</v>
      </c>
      <c r="B2">
        <v>5535</v>
      </c>
      <c r="C2">
        <v>6244</v>
      </c>
      <c r="D2">
        <v>4930</v>
      </c>
      <c r="E2">
        <v>368</v>
      </c>
      <c r="F2" s="16">
        <v>13</v>
      </c>
      <c r="G2">
        <v>1</v>
      </c>
    </row>
    <row r="3" spans="1:7" x14ac:dyDescent="0.25">
      <c r="A3">
        <v>6051</v>
      </c>
      <c r="B3">
        <v>6043</v>
      </c>
      <c r="C3">
        <v>6735</v>
      </c>
      <c r="D3">
        <v>5432</v>
      </c>
      <c r="E3">
        <v>410</v>
      </c>
      <c r="F3" s="16">
        <v>12</v>
      </c>
      <c r="G3">
        <v>2</v>
      </c>
    </row>
    <row r="4" spans="1:7" x14ac:dyDescent="0.25">
      <c r="A4">
        <v>6355</v>
      </c>
      <c r="B4">
        <v>6343</v>
      </c>
      <c r="C4">
        <v>7022</v>
      </c>
      <c r="D4">
        <v>5744</v>
      </c>
      <c r="E4">
        <v>430</v>
      </c>
      <c r="F4" s="16">
        <v>11</v>
      </c>
      <c r="G4">
        <v>3</v>
      </c>
    </row>
    <row r="5" spans="1:7" x14ac:dyDescent="0.25">
      <c r="A5">
        <v>6659</v>
      </c>
      <c r="B5">
        <v>6644</v>
      </c>
      <c r="C5">
        <v>7324</v>
      </c>
      <c r="D5">
        <v>6063</v>
      </c>
      <c r="E5">
        <v>455</v>
      </c>
      <c r="F5" s="16">
        <v>10</v>
      </c>
      <c r="G5">
        <v>4</v>
      </c>
    </row>
    <row r="6" spans="1:7" x14ac:dyDescent="0.25">
      <c r="A6">
        <v>6970</v>
      </c>
      <c r="B6">
        <v>6956</v>
      </c>
      <c r="C6">
        <v>7657</v>
      </c>
      <c r="D6">
        <v>6360</v>
      </c>
      <c r="E6">
        <v>485</v>
      </c>
      <c r="F6" s="16">
        <v>9</v>
      </c>
      <c r="G6">
        <v>5</v>
      </c>
    </row>
    <row r="7" spans="1:7" x14ac:dyDescent="0.25">
      <c r="A7">
        <v>7108</v>
      </c>
      <c r="B7">
        <v>7096</v>
      </c>
      <c r="C7">
        <v>7806</v>
      </c>
      <c r="D7">
        <v>6489</v>
      </c>
      <c r="E7">
        <v>505</v>
      </c>
      <c r="F7" s="16">
        <v>8</v>
      </c>
      <c r="G7">
        <v>6</v>
      </c>
    </row>
    <row r="8" spans="1:7" x14ac:dyDescent="0.25">
      <c r="A8">
        <v>7234</v>
      </c>
      <c r="B8">
        <v>7225</v>
      </c>
      <c r="C8">
        <v>7926</v>
      </c>
      <c r="D8">
        <v>6613</v>
      </c>
      <c r="E8">
        <v>540</v>
      </c>
      <c r="F8" s="16">
        <v>7</v>
      </c>
      <c r="G8">
        <v>7</v>
      </c>
    </row>
    <row r="9" spans="1:7" x14ac:dyDescent="0.25">
      <c r="A9">
        <v>7362</v>
      </c>
      <c r="B9">
        <v>7350</v>
      </c>
      <c r="C9">
        <v>8057</v>
      </c>
      <c r="D9">
        <v>6730</v>
      </c>
      <c r="E9">
        <v>575</v>
      </c>
      <c r="F9" s="16">
        <v>6</v>
      </c>
      <c r="G9">
        <v>8</v>
      </c>
    </row>
    <row r="10" spans="1:7" x14ac:dyDescent="0.25">
      <c r="A10">
        <v>7471</v>
      </c>
      <c r="B10">
        <v>7462</v>
      </c>
      <c r="C10">
        <v>8162</v>
      </c>
      <c r="D10">
        <v>6834</v>
      </c>
      <c r="E10">
        <v>605</v>
      </c>
      <c r="F10" s="16">
        <v>5</v>
      </c>
      <c r="G10">
        <v>9</v>
      </c>
    </row>
    <row r="11" spans="1:7" x14ac:dyDescent="0.25">
      <c r="A11">
        <v>7634</v>
      </c>
      <c r="B11">
        <v>7622</v>
      </c>
      <c r="C11">
        <v>8334</v>
      </c>
      <c r="D11">
        <v>6993</v>
      </c>
      <c r="E11">
        <v>650</v>
      </c>
      <c r="F11" s="16">
        <v>4</v>
      </c>
      <c r="G11">
        <v>10</v>
      </c>
    </row>
    <row r="12" spans="1:7" x14ac:dyDescent="0.25">
      <c r="A12">
        <v>7798</v>
      </c>
      <c r="B12">
        <v>7786</v>
      </c>
      <c r="C12">
        <v>8494</v>
      </c>
      <c r="D12">
        <v>7162</v>
      </c>
      <c r="E12">
        <v>695</v>
      </c>
      <c r="F12" s="16">
        <v>3</v>
      </c>
      <c r="G12">
        <v>11</v>
      </c>
    </row>
    <row r="13" spans="1:7" ht="26.25" x14ac:dyDescent="0.25">
      <c r="A13">
        <v>12107</v>
      </c>
      <c r="B13">
        <v>12060</v>
      </c>
      <c r="C13">
        <v>12750</v>
      </c>
      <c r="D13">
        <v>11554</v>
      </c>
      <c r="E13">
        <v>725</v>
      </c>
      <c r="F13" s="17" t="s">
        <v>145</v>
      </c>
      <c r="G13">
        <v>12</v>
      </c>
    </row>
    <row r="14" spans="1:7" x14ac:dyDescent="0.25">
      <c r="A14">
        <v>12636</v>
      </c>
      <c r="B14">
        <v>12603</v>
      </c>
      <c r="C14">
        <v>13138</v>
      </c>
      <c r="D14">
        <v>12321</v>
      </c>
      <c r="E14">
        <v>726</v>
      </c>
      <c r="F14" s="18">
        <v>1</v>
      </c>
      <c r="G14">
        <v>13</v>
      </c>
    </row>
    <row r="15" spans="1:7" x14ac:dyDescent="0.25">
      <c r="A15">
        <v>12825</v>
      </c>
      <c r="B15">
        <v>12793</v>
      </c>
      <c r="C15">
        <v>13282</v>
      </c>
      <c r="D15">
        <v>12564</v>
      </c>
      <c r="E15">
        <v>728</v>
      </c>
      <c r="F15" s="18">
        <v>2</v>
      </c>
      <c r="G15">
        <v>14</v>
      </c>
    </row>
    <row r="16" spans="1:7" x14ac:dyDescent="0.25">
      <c r="A16">
        <v>13014</v>
      </c>
      <c r="B16">
        <v>12979</v>
      </c>
      <c r="C16">
        <v>13458</v>
      </c>
      <c r="D16">
        <v>12775</v>
      </c>
      <c r="E16">
        <v>730</v>
      </c>
      <c r="F16" s="18">
        <v>3</v>
      </c>
      <c r="G16">
        <v>15</v>
      </c>
    </row>
    <row r="17" spans="1:7" x14ac:dyDescent="0.25">
      <c r="A17">
        <v>13040</v>
      </c>
      <c r="B17">
        <v>13003</v>
      </c>
      <c r="C17">
        <v>13483</v>
      </c>
      <c r="D17">
        <v>12806</v>
      </c>
      <c r="E17">
        <v>732</v>
      </c>
      <c r="F17" s="18">
        <v>4</v>
      </c>
      <c r="G17">
        <v>16</v>
      </c>
    </row>
    <row r="18" spans="1:7" x14ac:dyDescent="0.25">
      <c r="A18">
        <v>13066</v>
      </c>
      <c r="B18">
        <v>13029</v>
      </c>
      <c r="C18">
        <v>13509</v>
      </c>
      <c r="D18">
        <v>12832</v>
      </c>
      <c r="E18">
        <v>734</v>
      </c>
      <c r="F18" s="18">
        <v>5</v>
      </c>
      <c r="G18">
        <v>17</v>
      </c>
    </row>
    <row r="19" spans="1:7" x14ac:dyDescent="0.25">
      <c r="A19">
        <v>13088</v>
      </c>
      <c r="B19">
        <v>13051</v>
      </c>
      <c r="C19">
        <v>13532</v>
      </c>
      <c r="D19">
        <v>12855</v>
      </c>
      <c r="E19">
        <v>736</v>
      </c>
      <c r="F19" s="18">
        <v>6</v>
      </c>
      <c r="G19">
        <v>18</v>
      </c>
    </row>
    <row r="20" spans="1:7" x14ac:dyDescent="0.25">
      <c r="A20">
        <v>13110</v>
      </c>
      <c r="B20">
        <v>13074</v>
      </c>
      <c r="C20">
        <v>13556</v>
      </c>
      <c r="D20">
        <v>12874</v>
      </c>
      <c r="E20">
        <v>738</v>
      </c>
      <c r="F20" s="18">
        <v>7</v>
      </c>
      <c r="G20">
        <v>19</v>
      </c>
    </row>
    <row r="21" spans="1:7" x14ac:dyDescent="0.25">
      <c r="A21">
        <v>13131</v>
      </c>
      <c r="B21">
        <v>13095</v>
      </c>
      <c r="C21">
        <v>13573</v>
      </c>
      <c r="D21">
        <v>12894</v>
      </c>
      <c r="E21">
        <v>740</v>
      </c>
      <c r="F21" s="18">
        <v>8</v>
      </c>
      <c r="G21">
        <v>20</v>
      </c>
    </row>
    <row r="22" spans="1:7" x14ac:dyDescent="0.25">
      <c r="A22">
        <v>13153</v>
      </c>
      <c r="B22">
        <v>13118</v>
      </c>
      <c r="C22">
        <v>13592</v>
      </c>
      <c r="D22">
        <v>12914</v>
      </c>
      <c r="E22">
        <v>742</v>
      </c>
      <c r="F22" s="18">
        <v>9</v>
      </c>
      <c r="G22">
        <v>21</v>
      </c>
    </row>
    <row r="23" spans="1:7" x14ac:dyDescent="0.25">
      <c r="A23">
        <v>13175</v>
      </c>
      <c r="B23">
        <v>13139</v>
      </c>
      <c r="C23">
        <v>13621</v>
      </c>
      <c r="D23">
        <v>12933</v>
      </c>
      <c r="E23">
        <v>744</v>
      </c>
      <c r="F23" s="18">
        <v>10</v>
      </c>
      <c r="G23">
        <v>22</v>
      </c>
    </row>
    <row r="24" spans="1:7" x14ac:dyDescent="0.25">
      <c r="A24">
        <v>13197</v>
      </c>
      <c r="B24">
        <v>13161</v>
      </c>
      <c r="C24">
        <v>13644</v>
      </c>
      <c r="D24">
        <v>12953</v>
      </c>
      <c r="E24">
        <v>746</v>
      </c>
      <c r="F24" s="18">
        <v>11</v>
      </c>
      <c r="G24">
        <v>23</v>
      </c>
    </row>
    <row r="25" spans="1:7" x14ac:dyDescent="0.25">
      <c r="A25">
        <v>13218</v>
      </c>
      <c r="B25">
        <v>13181</v>
      </c>
      <c r="C25">
        <v>13668</v>
      </c>
      <c r="D25">
        <v>12977</v>
      </c>
      <c r="E25">
        <v>748</v>
      </c>
      <c r="F25" s="18">
        <v>12</v>
      </c>
      <c r="G25">
        <v>24</v>
      </c>
    </row>
    <row r="26" spans="1:7" x14ac:dyDescent="0.25">
      <c r="A26">
        <v>13240</v>
      </c>
      <c r="B26">
        <v>13204</v>
      </c>
      <c r="C26">
        <v>13691</v>
      </c>
      <c r="D26">
        <v>12996</v>
      </c>
      <c r="E26">
        <v>750</v>
      </c>
      <c r="F26" s="18">
        <v>13</v>
      </c>
      <c r="G26">
        <v>25</v>
      </c>
    </row>
    <row r="27" spans="1:7" x14ac:dyDescent="0.25">
      <c r="A27">
        <v>13260</v>
      </c>
      <c r="B27">
        <v>13225</v>
      </c>
      <c r="C27">
        <v>13709</v>
      </c>
      <c r="D27">
        <v>13018</v>
      </c>
      <c r="E27">
        <v>752</v>
      </c>
      <c r="F27" s="18">
        <v>14</v>
      </c>
      <c r="G27">
        <v>26</v>
      </c>
    </row>
    <row r="28" spans="1:7" x14ac:dyDescent="0.25">
      <c r="A28">
        <v>13281</v>
      </c>
      <c r="B28">
        <v>13247</v>
      </c>
      <c r="C28">
        <v>13733</v>
      </c>
      <c r="D28">
        <v>13033</v>
      </c>
      <c r="E28">
        <v>754</v>
      </c>
      <c r="F28" s="18">
        <v>15</v>
      </c>
      <c r="G28">
        <v>27</v>
      </c>
    </row>
    <row r="29" spans="1:7" x14ac:dyDescent="0.25">
      <c r="A29">
        <v>13302</v>
      </c>
      <c r="B29">
        <v>13268</v>
      </c>
      <c r="C29">
        <v>13754</v>
      </c>
      <c r="D29">
        <v>13059</v>
      </c>
      <c r="E29">
        <v>756</v>
      </c>
      <c r="F29" s="18">
        <v>16</v>
      </c>
      <c r="G29">
        <v>28</v>
      </c>
    </row>
    <row r="30" spans="1:7" x14ac:dyDescent="0.25">
      <c r="A30">
        <v>13323</v>
      </c>
      <c r="B30">
        <v>13289</v>
      </c>
      <c r="C30">
        <v>13778</v>
      </c>
      <c r="D30">
        <v>13079</v>
      </c>
      <c r="E30">
        <v>758</v>
      </c>
      <c r="F30" s="18">
        <v>17</v>
      </c>
      <c r="G30">
        <v>29</v>
      </c>
    </row>
    <row r="31" spans="1:7" x14ac:dyDescent="0.25">
      <c r="A31">
        <v>13344</v>
      </c>
      <c r="B31">
        <v>13309</v>
      </c>
      <c r="C31">
        <v>13796</v>
      </c>
      <c r="D31">
        <v>13101</v>
      </c>
      <c r="E31">
        <v>760</v>
      </c>
      <c r="F31" s="18">
        <v>18</v>
      </c>
      <c r="G31">
        <v>30</v>
      </c>
    </row>
    <row r="32" spans="1:7" x14ac:dyDescent="0.25">
      <c r="A32">
        <v>13365</v>
      </c>
      <c r="B32">
        <v>13329</v>
      </c>
      <c r="C32">
        <v>13817</v>
      </c>
      <c r="D32">
        <v>13120</v>
      </c>
      <c r="E32">
        <v>762</v>
      </c>
      <c r="F32" s="18">
        <v>19</v>
      </c>
      <c r="G32">
        <v>31</v>
      </c>
    </row>
    <row r="33" spans="1:7" x14ac:dyDescent="0.25">
      <c r="A33">
        <v>13386</v>
      </c>
      <c r="B33">
        <v>13350</v>
      </c>
      <c r="C33">
        <v>13832</v>
      </c>
      <c r="D33">
        <v>13147</v>
      </c>
      <c r="E33">
        <v>764</v>
      </c>
      <c r="F33" s="18">
        <v>20</v>
      </c>
      <c r="G33">
        <v>32</v>
      </c>
    </row>
    <row r="34" spans="1:7" x14ac:dyDescent="0.25">
      <c r="A34">
        <v>13407</v>
      </c>
      <c r="B34">
        <v>13372</v>
      </c>
      <c r="C34">
        <v>13849</v>
      </c>
      <c r="D34">
        <v>13166</v>
      </c>
      <c r="E34">
        <v>766</v>
      </c>
      <c r="F34" s="18">
        <v>21</v>
      </c>
      <c r="G34">
        <v>33</v>
      </c>
    </row>
    <row r="35" spans="1:7" x14ac:dyDescent="0.25">
      <c r="A35">
        <v>13429</v>
      </c>
      <c r="B35">
        <v>13391</v>
      </c>
      <c r="C35">
        <v>13875</v>
      </c>
      <c r="D35">
        <v>13196</v>
      </c>
      <c r="E35">
        <v>768</v>
      </c>
      <c r="F35" s="18">
        <v>22</v>
      </c>
      <c r="G35">
        <v>34</v>
      </c>
    </row>
    <row r="36" spans="1:7" x14ac:dyDescent="0.25">
      <c r="A36">
        <v>13450</v>
      </c>
      <c r="B36">
        <v>13411</v>
      </c>
      <c r="C36">
        <v>13903</v>
      </c>
      <c r="D36">
        <v>13214</v>
      </c>
      <c r="E36">
        <v>770</v>
      </c>
      <c r="F36" s="18">
        <v>23</v>
      </c>
      <c r="G36">
        <v>35</v>
      </c>
    </row>
    <row r="37" spans="1:7" x14ac:dyDescent="0.25">
      <c r="A37">
        <v>13471</v>
      </c>
      <c r="B37">
        <v>13430</v>
      </c>
      <c r="C37">
        <v>13923</v>
      </c>
      <c r="D37">
        <v>13243</v>
      </c>
      <c r="E37">
        <v>772</v>
      </c>
      <c r="F37" s="18">
        <v>24</v>
      </c>
      <c r="G37">
        <v>36</v>
      </c>
    </row>
    <row r="38" spans="1:7" x14ac:dyDescent="0.25">
      <c r="A38">
        <v>13492</v>
      </c>
      <c r="B38">
        <v>13450</v>
      </c>
      <c r="C38">
        <v>13941</v>
      </c>
      <c r="D38">
        <v>13265</v>
      </c>
      <c r="E38">
        <v>774</v>
      </c>
      <c r="F38" s="18">
        <v>25</v>
      </c>
      <c r="G38">
        <v>37</v>
      </c>
    </row>
    <row r="39" spans="1:7" x14ac:dyDescent="0.25">
      <c r="A39">
        <v>13513</v>
      </c>
      <c r="B39">
        <v>13469</v>
      </c>
      <c r="C39">
        <v>13960</v>
      </c>
      <c r="D39">
        <v>13299</v>
      </c>
      <c r="E39">
        <v>776</v>
      </c>
      <c r="F39" s="18">
        <v>26</v>
      </c>
      <c r="G39">
        <v>38</v>
      </c>
    </row>
    <row r="40" spans="1:7" x14ac:dyDescent="0.25">
      <c r="A40">
        <v>13534</v>
      </c>
      <c r="B40">
        <v>13491</v>
      </c>
      <c r="C40">
        <v>13978</v>
      </c>
      <c r="D40">
        <v>13324</v>
      </c>
      <c r="E40">
        <v>778</v>
      </c>
      <c r="F40" s="18">
        <v>27</v>
      </c>
      <c r="G40">
        <v>39</v>
      </c>
    </row>
    <row r="41" spans="1:7" x14ac:dyDescent="0.25">
      <c r="A41">
        <v>13557</v>
      </c>
      <c r="B41">
        <v>13514</v>
      </c>
      <c r="C41">
        <v>14007</v>
      </c>
      <c r="D41">
        <v>13341</v>
      </c>
      <c r="E41">
        <v>780</v>
      </c>
      <c r="F41" s="18">
        <v>28</v>
      </c>
      <c r="G41">
        <v>40</v>
      </c>
    </row>
    <row r="42" spans="1:7" x14ac:dyDescent="0.25">
      <c r="A42">
        <v>13579</v>
      </c>
      <c r="B42">
        <v>13536</v>
      </c>
      <c r="C42">
        <v>14036</v>
      </c>
      <c r="D42">
        <v>13353</v>
      </c>
      <c r="E42">
        <v>782</v>
      </c>
      <c r="F42" s="18">
        <v>29</v>
      </c>
      <c r="G42">
        <v>41</v>
      </c>
    </row>
    <row r="43" spans="1:7" x14ac:dyDescent="0.25">
      <c r="A43">
        <v>13601</v>
      </c>
      <c r="B43">
        <v>13559</v>
      </c>
      <c r="C43">
        <v>14059</v>
      </c>
      <c r="D43">
        <v>13369</v>
      </c>
      <c r="E43">
        <v>784</v>
      </c>
      <c r="F43" s="18">
        <v>30</v>
      </c>
      <c r="G43">
        <v>42</v>
      </c>
    </row>
    <row r="44" spans="1:7" x14ac:dyDescent="0.25">
      <c r="A44">
        <v>13624</v>
      </c>
      <c r="B44">
        <v>13582</v>
      </c>
      <c r="C44">
        <v>14085</v>
      </c>
      <c r="D44">
        <v>13382</v>
      </c>
      <c r="E44">
        <v>786</v>
      </c>
      <c r="F44" s="18">
        <v>31</v>
      </c>
      <c r="G44">
        <v>43</v>
      </c>
    </row>
    <row r="45" spans="1:7" x14ac:dyDescent="0.25">
      <c r="A45">
        <v>13646</v>
      </c>
      <c r="B45">
        <v>13605</v>
      </c>
      <c r="C45">
        <v>14107</v>
      </c>
      <c r="D45">
        <v>13400</v>
      </c>
      <c r="E45">
        <v>788</v>
      </c>
      <c r="F45" s="18">
        <v>32</v>
      </c>
      <c r="G45">
        <v>44</v>
      </c>
    </row>
    <row r="46" spans="1:7" x14ac:dyDescent="0.25">
      <c r="A46">
        <v>13668</v>
      </c>
      <c r="B46">
        <v>13624</v>
      </c>
      <c r="C46">
        <v>14131</v>
      </c>
      <c r="D46">
        <v>13416</v>
      </c>
      <c r="E46">
        <v>790</v>
      </c>
      <c r="F46" s="18">
        <v>33</v>
      </c>
      <c r="G46">
        <v>45</v>
      </c>
    </row>
    <row r="47" spans="1:7" x14ac:dyDescent="0.25">
      <c r="A47">
        <v>13690</v>
      </c>
      <c r="B47">
        <v>13647</v>
      </c>
      <c r="C47">
        <v>14159</v>
      </c>
      <c r="D47">
        <v>13430</v>
      </c>
      <c r="E47">
        <v>792</v>
      </c>
      <c r="F47" s="18">
        <v>34</v>
      </c>
      <c r="G47">
        <v>46</v>
      </c>
    </row>
    <row r="48" spans="1:7" x14ac:dyDescent="0.25">
      <c r="A48">
        <v>13713</v>
      </c>
      <c r="B48">
        <v>13669</v>
      </c>
      <c r="C48">
        <v>14196</v>
      </c>
      <c r="D48">
        <v>13442</v>
      </c>
      <c r="E48">
        <v>794</v>
      </c>
      <c r="F48" s="18">
        <v>35</v>
      </c>
      <c r="G48">
        <v>47</v>
      </c>
    </row>
    <row r="49" spans="1:7" x14ac:dyDescent="0.25">
      <c r="A49">
        <v>13735</v>
      </c>
      <c r="B49">
        <v>13692</v>
      </c>
      <c r="C49">
        <v>14218</v>
      </c>
      <c r="D49">
        <v>13463</v>
      </c>
      <c r="E49">
        <v>796</v>
      </c>
      <c r="F49" s="18">
        <v>36</v>
      </c>
      <c r="G49">
        <v>48</v>
      </c>
    </row>
    <row r="50" spans="1:7" x14ac:dyDescent="0.25">
      <c r="A50">
        <v>13757</v>
      </c>
      <c r="B50">
        <v>13714</v>
      </c>
      <c r="C50">
        <v>14253</v>
      </c>
      <c r="D50">
        <v>13477</v>
      </c>
      <c r="E50">
        <v>798</v>
      </c>
      <c r="F50" s="18">
        <v>37</v>
      </c>
      <c r="G50">
        <v>49</v>
      </c>
    </row>
    <row r="51" spans="1:7" x14ac:dyDescent="0.25">
      <c r="A51">
        <v>13780</v>
      </c>
      <c r="B51">
        <v>13736</v>
      </c>
      <c r="C51">
        <v>14284</v>
      </c>
      <c r="D51">
        <v>13495</v>
      </c>
      <c r="E51">
        <v>800</v>
      </c>
      <c r="F51" s="18">
        <v>38</v>
      </c>
      <c r="G51">
        <v>50</v>
      </c>
    </row>
    <row r="52" spans="1:7" x14ac:dyDescent="0.25">
      <c r="A52">
        <v>13803</v>
      </c>
      <c r="B52">
        <v>13757</v>
      </c>
      <c r="C52">
        <v>14329</v>
      </c>
      <c r="D52">
        <v>13508</v>
      </c>
      <c r="E52">
        <v>802</v>
      </c>
      <c r="F52" s="18">
        <v>39</v>
      </c>
      <c r="G52">
        <v>51</v>
      </c>
    </row>
    <row r="53" spans="1:7" x14ac:dyDescent="0.25">
      <c r="A53">
        <v>13824</v>
      </c>
      <c r="B53">
        <v>13777</v>
      </c>
      <c r="C53">
        <v>14355</v>
      </c>
      <c r="D53">
        <v>13525</v>
      </c>
      <c r="E53">
        <v>804</v>
      </c>
      <c r="F53" s="18">
        <v>40</v>
      </c>
      <c r="G53">
        <v>52</v>
      </c>
    </row>
    <row r="54" spans="1:7" x14ac:dyDescent="0.25">
      <c r="A54">
        <v>13846</v>
      </c>
      <c r="B54">
        <v>13798</v>
      </c>
      <c r="C54">
        <v>14390</v>
      </c>
      <c r="D54">
        <v>13539</v>
      </c>
      <c r="E54">
        <v>806</v>
      </c>
      <c r="F54" s="18">
        <v>41</v>
      </c>
      <c r="G54">
        <v>53</v>
      </c>
    </row>
    <row r="55" spans="1:7" x14ac:dyDescent="0.25">
      <c r="A55">
        <v>13869</v>
      </c>
      <c r="B55">
        <v>13821</v>
      </c>
      <c r="C55">
        <v>14417</v>
      </c>
      <c r="D55">
        <v>13557</v>
      </c>
      <c r="E55">
        <v>808</v>
      </c>
      <c r="F55" s="18">
        <v>42</v>
      </c>
      <c r="G55">
        <v>54</v>
      </c>
    </row>
    <row r="56" spans="1:7" x14ac:dyDescent="0.25">
      <c r="A56">
        <v>13891</v>
      </c>
      <c r="B56">
        <v>13841</v>
      </c>
      <c r="C56">
        <v>14451</v>
      </c>
      <c r="D56">
        <v>13573</v>
      </c>
      <c r="E56">
        <v>810</v>
      </c>
      <c r="F56" s="18">
        <v>43</v>
      </c>
      <c r="G56">
        <v>55</v>
      </c>
    </row>
    <row r="57" spans="1:7" x14ac:dyDescent="0.25">
      <c r="A57">
        <v>13913</v>
      </c>
      <c r="B57">
        <v>13863</v>
      </c>
      <c r="C57">
        <v>14476</v>
      </c>
      <c r="D57">
        <v>13589</v>
      </c>
      <c r="E57">
        <v>812</v>
      </c>
      <c r="F57" s="18">
        <v>44</v>
      </c>
      <c r="G57">
        <v>56</v>
      </c>
    </row>
    <row r="58" spans="1:7" x14ac:dyDescent="0.25">
      <c r="A58">
        <v>13935</v>
      </c>
      <c r="B58">
        <v>13884</v>
      </c>
      <c r="C58">
        <v>14512</v>
      </c>
      <c r="D58">
        <v>13606</v>
      </c>
      <c r="E58">
        <v>814</v>
      </c>
      <c r="F58" s="18">
        <v>45</v>
      </c>
      <c r="G58">
        <v>57</v>
      </c>
    </row>
    <row r="59" spans="1:7" x14ac:dyDescent="0.25">
      <c r="A59">
        <v>13958</v>
      </c>
      <c r="B59">
        <v>13904</v>
      </c>
      <c r="C59">
        <v>14542</v>
      </c>
      <c r="D59">
        <v>13626</v>
      </c>
      <c r="E59">
        <v>816</v>
      </c>
      <c r="F59" s="18">
        <v>46</v>
      </c>
      <c r="G59">
        <v>58</v>
      </c>
    </row>
    <row r="60" spans="1:7" x14ac:dyDescent="0.25">
      <c r="A60">
        <v>13981</v>
      </c>
      <c r="B60">
        <v>13925</v>
      </c>
      <c r="C60">
        <v>14576</v>
      </c>
      <c r="D60">
        <v>13643</v>
      </c>
      <c r="E60">
        <v>818</v>
      </c>
      <c r="F60" s="18">
        <v>47</v>
      </c>
      <c r="G60">
        <v>59</v>
      </c>
    </row>
    <row r="61" spans="1:7" x14ac:dyDescent="0.25">
      <c r="A61">
        <v>14003</v>
      </c>
      <c r="B61">
        <v>13945</v>
      </c>
      <c r="C61">
        <v>14598</v>
      </c>
      <c r="D61">
        <v>13661</v>
      </c>
      <c r="E61">
        <v>820</v>
      </c>
      <c r="F61" s="18">
        <v>48</v>
      </c>
      <c r="G61">
        <v>60</v>
      </c>
    </row>
    <row r="62" spans="1:7" x14ac:dyDescent="0.25">
      <c r="A62">
        <v>14026</v>
      </c>
      <c r="B62">
        <v>13965</v>
      </c>
      <c r="C62">
        <v>14630</v>
      </c>
      <c r="D62">
        <v>13676</v>
      </c>
      <c r="E62">
        <v>822</v>
      </c>
      <c r="F62" s="18">
        <v>49</v>
      </c>
      <c r="G62">
        <v>61</v>
      </c>
    </row>
    <row r="63" spans="1:7" x14ac:dyDescent="0.25">
      <c r="A63">
        <v>14047</v>
      </c>
      <c r="B63">
        <v>13986</v>
      </c>
      <c r="C63">
        <v>14662</v>
      </c>
      <c r="D63">
        <v>13693</v>
      </c>
      <c r="E63">
        <v>824</v>
      </c>
      <c r="F63" s="18">
        <v>50</v>
      </c>
      <c r="G63">
        <v>62</v>
      </c>
    </row>
    <row r="64" spans="1:7" x14ac:dyDescent="0.25">
      <c r="A64">
        <v>14069</v>
      </c>
      <c r="B64">
        <v>14007</v>
      </c>
      <c r="C64">
        <v>14698</v>
      </c>
      <c r="D64">
        <v>13710</v>
      </c>
      <c r="E64">
        <v>826</v>
      </c>
      <c r="F64" s="18">
        <v>51</v>
      </c>
      <c r="G64">
        <v>63</v>
      </c>
    </row>
    <row r="65" spans="1:7" x14ac:dyDescent="0.25">
      <c r="A65">
        <v>14091</v>
      </c>
      <c r="B65">
        <v>14027</v>
      </c>
      <c r="C65">
        <v>14722</v>
      </c>
      <c r="D65">
        <v>13729</v>
      </c>
      <c r="E65">
        <v>828</v>
      </c>
      <c r="F65" s="18">
        <v>52</v>
      </c>
      <c r="G65">
        <v>64</v>
      </c>
    </row>
    <row r="66" spans="1:7" x14ac:dyDescent="0.25">
      <c r="A66">
        <v>14114</v>
      </c>
      <c r="B66">
        <v>14050</v>
      </c>
      <c r="C66">
        <v>14757</v>
      </c>
      <c r="D66">
        <v>13744</v>
      </c>
      <c r="E66">
        <v>830</v>
      </c>
      <c r="F66" s="18">
        <v>53</v>
      </c>
      <c r="G66">
        <v>65</v>
      </c>
    </row>
    <row r="67" spans="1:7" x14ac:dyDescent="0.25">
      <c r="A67">
        <v>14136</v>
      </c>
      <c r="B67">
        <v>14069</v>
      </c>
      <c r="C67">
        <v>14780</v>
      </c>
      <c r="D67">
        <v>13763</v>
      </c>
      <c r="E67">
        <v>832</v>
      </c>
      <c r="F67" s="18">
        <v>54</v>
      </c>
      <c r="G67">
        <v>66</v>
      </c>
    </row>
    <row r="68" spans="1:7" x14ac:dyDescent="0.25">
      <c r="A68">
        <v>14158</v>
      </c>
      <c r="B68">
        <v>14089</v>
      </c>
      <c r="C68">
        <v>14813</v>
      </c>
      <c r="D68">
        <v>13777</v>
      </c>
      <c r="E68">
        <v>834</v>
      </c>
      <c r="F68" s="18">
        <v>55</v>
      </c>
      <c r="G68">
        <v>67</v>
      </c>
    </row>
    <row r="69" spans="1:7" x14ac:dyDescent="0.25">
      <c r="A69">
        <v>14180</v>
      </c>
      <c r="B69">
        <v>14110</v>
      </c>
      <c r="C69">
        <v>14843</v>
      </c>
      <c r="D69">
        <v>13800</v>
      </c>
      <c r="E69">
        <v>836</v>
      </c>
      <c r="F69" s="18">
        <v>56</v>
      </c>
      <c r="G69">
        <v>68</v>
      </c>
    </row>
    <row r="70" spans="1:7" x14ac:dyDescent="0.25">
      <c r="A70">
        <v>14203</v>
      </c>
      <c r="B70">
        <v>14132</v>
      </c>
      <c r="C70">
        <v>14872</v>
      </c>
      <c r="D70">
        <v>13818</v>
      </c>
      <c r="E70">
        <v>838</v>
      </c>
      <c r="F70" s="18">
        <v>57</v>
      </c>
      <c r="G70">
        <v>69</v>
      </c>
    </row>
    <row r="71" spans="1:7" x14ac:dyDescent="0.25">
      <c r="A71">
        <v>14225</v>
      </c>
      <c r="B71">
        <v>14154</v>
      </c>
      <c r="C71">
        <v>14910</v>
      </c>
      <c r="D71">
        <v>13839</v>
      </c>
      <c r="E71">
        <v>840</v>
      </c>
      <c r="F71" s="18">
        <v>58</v>
      </c>
      <c r="G71">
        <v>70</v>
      </c>
    </row>
    <row r="72" spans="1:7" x14ac:dyDescent="0.25">
      <c r="A72">
        <v>14247</v>
      </c>
      <c r="B72">
        <v>14176</v>
      </c>
      <c r="C72">
        <v>14938</v>
      </c>
      <c r="D72">
        <v>13855</v>
      </c>
      <c r="E72">
        <v>842</v>
      </c>
      <c r="F72" s="18">
        <v>59</v>
      </c>
      <c r="G72">
        <v>71</v>
      </c>
    </row>
    <row r="73" spans="1:7" x14ac:dyDescent="0.25">
      <c r="A73">
        <v>14269</v>
      </c>
      <c r="B73">
        <v>14199</v>
      </c>
      <c r="C73">
        <v>14974</v>
      </c>
      <c r="D73">
        <v>13877</v>
      </c>
      <c r="E73">
        <v>844</v>
      </c>
      <c r="F73" s="18">
        <v>60</v>
      </c>
      <c r="G73">
        <v>72</v>
      </c>
    </row>
    <row r="74" spans="1:7" x14ac:dyDescent="0.25">
      <c r="A74">
        <v>14291</v>
      </c>
      <c r="B74">
        <v>14217</v>
      </c>
      <c r="C74">
        <v>15010</v>
      </c>
      <c r="D74">
        <v>13896</v>
      </c>
      <c r="E74">
        <v>846</v>
      </c>
      <c r="F74" s="18">
        <v>61</v>
      </c>
      <c r="G74">
        <v>73</v>
      </c>
    </row>
    <row r="75" spans="1:7" x14ac:dyDescent="0.25">
      <c r="A75">
        <v>14304</v>
      </c>
      <c r="B75">
        <v>14230</v>
      </c>
      <c r="C75">
        <v>15025</v>
      </c>
      <c r="D75">
        <v>13911</v>
      </c>
      <c r="E75">
        <v>848</v>
      </c>
      <c r="F75" s="18">
        <v>62</v>
      </c>
      <c r="G75">
        <v>74</v>
      </c>
    </row>
    <row r="76" spans="1:7" x14ac:dyDescent="0.25">
      <c r="A76">
        <v>14317</v>
      </c>
      <c r="B76">
        <v>14241</v>
      </c>
      <c r="C76">
        <v>15042</v>
      </c>
      <c r="D76">
        <v>13921</v>
      </c>
      <c r="E76">
        <v>850</v>
      </c>
      <c r="F76" s="18">
        <v>63</v>
      </c>
      <c r="G76">
        <v>75</v>
      </c>
    </row>
    <row r="77" spans="1:7" x14ac:dyDescent="0.25">
      <c r="A77">
        <v>14679</v>
      </c>
      <c r="B77">
        <v>14642</v>
      </c>
      <c r="C77">
        <v>15476</v>
      </c>
      <c r="D77">
        <v>14086</v>
      </c>
      <c r="E77">
        <v>852</v>
      </c>
      <c r="F77" s="18">
        <v>64</v>
      </c>
      <c r="G77">
        <v>76</v>
      </c>
    </row>
    <row r="78" spans="1:7" x14ac:dyDescent="0.25">
      <c r="A78">
        <v>15041</v>
      </c>
      <c r="B78">
        <v>14989</v>
      </c>
      <c r="C78">
        <v>16206</v>
      </c>
      <c r="D78">
        <v>14164</v>
      </c>
      <c r="E78">
        <v>854</v>
      </c>
      <c r="F78" s="18">
        <v>65</v>
      </c>
      <c r="G78">
        <v>77</v>
      </c>
    </row>
    <row r="79" spans="1:7" x14ac:dyDescent="0.25">
      <c r="A79">
        <v>15416</v>
      </c>
      <c r="B79">
        <v>15391</v>
      </c>
      <c r="C79">
        <v>16415</v>
      </c>
      <c r="D79">
        <v>14526</v>
      </c>
      <c r="E79">
        <v>856</v>
      </c>
      <c r="F79" s="18">
        <v>66</v>
      </c>
      <c r="G79">
        <v>78</v>
      </c>
    </row>
    <row r="80" spans="1:7" x14ac:dyDescent="0.25">
      <c r="A80">
        <v>15790</v>
      </c>
      <c r="B80">
        <v>15808</v>
      </c>
      <c r="C80">
        <v>16802</v>
      </c>
      <c r="D80">
        <v>14708</v>
      </c>
      <c r="E80">
        <v>858</v>
      </c>
      <c r="F80" s="18">
        <v>67</v>
      </c>
      <c r="G80">
        <v>79</v>
      </c>
    </row>
    <row r="81" spans="1:7" x14ac:dyDescent="0.25">
      <c r="A81">
        <v>16179</v>
      </c>
      <c r="B81">
        <v>16164</v>
      </c>
      <c r="C81">
        <v>16997</v>
      </c>
      <c r="D81">
        <v>15460</v>
      </c>
      <c r="E81">
        <v>860</v>
      </c>
      <c r="F81" s="18">
        <v>68</v>
      </c>
      <c r="G81">
        <v>80</v>
      </c>
    </row>
    <row r="82" spans="1:7" x14ac:dyDescent="0.25">
      <c r="A82">
        <v>16568</v>
      </c>
      <c r="B82">
        <v>16549</v>
      </c>
      <c r="C82">
        <v>17320</v>
      </c>
      <c r="D82">
        <v>15942</v>
      </c>
      <c r="E82">
        <v>862</v>
      </c>
      <c r="F82" s="18">
        <v>69</v>
      </c>
      <c r="G82">
        <v>81</v>
      </c>
    </row>
    <row r="83" spans="1:7" x14ac:dyDescent="0.25">
      <c r="A83">
        <v>16722</v>
      </c>
      <c r="B83">
        <v>16707</v>
      </c>
      <c r="C83">
        <v>17439</v>
      </c>
      <c r="D83">
        <v>16127</v>
      </c>
      <c r="E83">
        <v>864</v>
      </c>
      <c r="F83" s="18">
        <v>70</v>
      </c>
      <c r="G83">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FAD1-A045-4270-9887-2D3A7B9FC9F6}">
  <dimension ref="A1:G12"/>
  <sheetViews>
    <sheetView workbookViewId="0">
      <selection activeCell="J11" sqref="J11"/>
    </sheetView>
  </sheetViews>
  <sheetFormatPr defaultRowHeight="15" x14ac:dyDescent="0.25"/>
  <sheetData>
    <row r="1" spans="1:7" x14ac:dyDescent="0.25">
      <c r="A1" t="s">
        <v>139</v>
      </c>
      <c r="B1" t="s">
        <v>140</v>
      </c>
      <c r="C1" t="s">
        <v>141</v>
      </c>
      <c r="D1" t="s">
        <v>142</v>
      </c>
      <c r="E1" t="s">
        <v>143</v>
      </c>
      <c r="F1" s="16" t="s">
        <v>69</v>
      </c>
    </row>
    <row r="2" spans="1:7" x14ac:dyDescent="0.25">
      <c r="A2">
        <v>5543</v>
      </c>
      <c r="B2">
        <v>5535</v>
      </c>
      <c r="C2">
        <v>6244</v>
      </c>
      <c r="D2">
        <v>4930</v>
      </c>
      <c r="E2">
        <v>368</v>
      </c>
      <c r="F2" s="16">
        <v>13</v>
      </c>
      <c r="G2">
        <v>1</v>
      </c>
    </row>
    <row r="3" spans="1:7" x14ac:dyDescent="0.25">
      <c r="A3">
        <v>6051</v>
      </c>
      <c r="B3">
        <v>6043</v>
      </c>
      <c r="C3">
        <v>6735</v>
      </c>
      <c r="D3">
        <v>5432</v>
      </c>
      <c r="E3">
        <v>410</v>
      </c>
      <c r="F3" s="16">
        <v>12</v>
      </c>
      <c r="G3">
        <v>2</v>
      </c>
    </row>
    <row r="4" spans="1:7" x14ac:dyDescent="0.25">
      <c r="A4">
        <v>6355</v>
      </c>
      <c r="B4">
        <v>6343</v>
      </c>
      <c r="C4">
        <v>7022</v>
      </c>
      <c r="D4">
        <v>5744</v>
      </c>
      <c r="E4">
        <v>430</v>
      </c>
      <c r="F4" s="16">
        <v>11</v>
      </c>
      <c r="G4">
        <v>3</v>
      </c>
    </row>
    <row r="5" spans="1:7" x14ac:dyDescent="0.25">
      <c r="A5">
        <v>6659</v>
      </c>
      <c r="B5">
        <v>6644</v>
      </c>
      <c r="C5">
        <v>7324</v>
      </c>
      <c r="D5">
        <v>6063</v>
      </c>
      <c r="E5">
        <v>455</v>
      </c>
      <c r="F5" s="16">
        <v>10</v>
      </c>
      <c r="G5">
        <v>4</v>
      </c>
    </row>
    <row r="6" spans="1:7" x14ac:dyDescent="0.25">
      <c r="A6">
        <v>6970</v>
      </c>
      <c r="B6">
        <v>6956</v>
      </c>
      <c r="C6">
        <v>7657</v>
      </c>
      <c r="D6">
        <v>6360</v>
      </c>
      <c r="E6">
        <v>485</v>
      </c>
      <c r="F6" s="16">
        <v>9</v>
      </c>
      <c r="G6">
        <v>5</v>
      </c>
    </row>
    <row r="7" spans="1:7" x14ac:dyDescent="0.25">
      <c r="A7">
        <v>7108</v>
      </c>
      <c r="B7">
        <v>7096</v>
      </c>
      <c r="C7">
        <v>7806</v>
      </c>
      <c r="D7">
        <v>6489</v>
      </c>
      <c r="E7">
        <v>505</v>
      </c>
      <c r="F7" s="16">
        <v>8</v>
      </c>
      <c r="G7">
        <v>6</v>
      </c>
    </row>
    <row r="8" spans="1:7" x14ac:dyDescent="0.25">
      <c r="A8">
        <v>7234</v>
      </c>
      <c r="B8">
        <v>7225</v>
      </c>
      <c r="C8">
        <v>7926</v>
      </c>
      <c r="D8">
        <v>6613</v>
      </c>
      <c r="E8">
        <v>540</v>
      </c>
      <c r="F8" s="16">
        <v>7</v>
      </c>
      <c r="G8">
        <v>7</v>
      </c>
    </row>
    <row r="9" spans="1:7" x14ac:dyDescent="0.25">
      <c r="A9">
        <v>7362</v>
      </c>
      <c r="B9">
        <v>7350</v>
      </c>
      <c r="C9">
        <v>8057</v>
      </c>
      <c r="D9">
        <v>6730</v>
      </c>
      <c r="E9">
        <v>575</v>
      </c>
      <c r="F9" s="16">
        <v>6</v>
      </c>
      <c r="G9">
        <v>8</v>
      </c>
    </row>
    <row r="10" spans="1:7" x14ac:dyDescent="0.25">
      <c r="A10">
        <v>7471</v>
      </c>
      <c r="B10">
        <v>7462</v>
      </c>
      <c r="C10">
        <v>8162</v>
      </c>
      <c r="D10">
        <v>6834</v>
      </c>
      <c r="E10">
        <v>605</v>
      </c>
      <c r="F10" s="16">
        <v>5</v>
      </c>
      <c r="G10">
        <v>9</v>
      </c>
    </row>
    <row r="11" spans="1:7" x14ac:dyDescent="0.25">
      <c r="A11">
        <v>7634</v>
      </c>
      <c r="B11">
        <v>7622</v>
      </c>
      <c r="C11">
        <v>8334</v>
      </c>
      <c r="D11">
        <v>6993</v>
      </c>
      <c r="E11">
        <v>650</v>
      </c>
      <c r="F11" s="16">
        <v>4</v>
      </c>
      <c r="G11">
        <v>10</v>
      </c>
    </row>
    <row r="12" spans="1:7" x14ac:dyDescent="0.25">
      <c r="A12">
        <v>7798</v>
      </c>
      <c r="B12">
        <v>7786</v>
      </c>
      <c r="C12">
        <v>8494</v>
      </c>
      <c r="D12">
        <v>7162</v>
      </c>
      <c r="E12">
        <v>695</v>
      </c>
      <c r="F12" s="16">
        <v>3</v>
      </c>
      <c r="G1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8EC7-34B6-4764-B748-9E918F997563}">
  <dimension ref="A1:R76"/>
  <sheetViews>
    <sheetView topLeftCell="A44" workbookViewId="0">
      <selection activeCell="A3" sqref="A3:E73"/>
    </sheetView>
  </sheetViews>
  <sheetFormatPr defaultRowHeight="15" x14ac:dyDescent="0.25"/>
  <sheetData>
    <row r="1" spans="1:18" x14ac:dyDescent="0.25">
      <c r="F1" s="43" t="s">
        <v>148</v>
      </c>
      <c r="G1" s="43"/>
      <c r="H1" s="43"/>
      <c r="I1" s="43"/>
      <c r="J1" s="43"/>
      <c r="K1" s="43"/>
      <c r="L1" s="43"/>
      <c r="M1" s="43"/>
      <c r="N1" s="43"/>
      <c r="O1" s="43"/>
      <c r="P1" s="18"/>
      <c r="Q1" s="18"/>
      <c r="R1" s="19"/>
    </row>
    <row r="2" spans="1:18" ht="51.75" x14ac:dyDescent="0.25">
      <c r="A2" t="s">
        <v>139</v>
      </c>
      <c r="B2" t="s">
        <v>140</v>
      </c>
      <c r="C2" t="s">
        <v>141</v>
      </c>
      <c r="D2" t="s">
        <v>142</v>
      </c>
      <c r="E2" t="s">
        <v>143</v>
      </c>
      <c r="F2" s="18" t="s">
        <v>149</v>
      </c>
      <c r="G2" s="2" t="s">
        <v>150</v>
      </c>
      <c r="H2" s="20" t="s">
        <v>151</v>
      </c>
      <c r="I2" s="20" t="s">
        <v>152</v>
      </c>
      <c r="J2" s="17" t="s">
        <v>74</v>
      </c>
      <c r="K2" s="17" t="s">
        <v>153</v>
      </c>
      <c r="L2" s="17" t="s">
        <v>154</v>
      </c>
      <c r="M2" s="17" t="s">
        <v>155</v>
      </c>
      <c r="N2" s="17" t="s">
        <v>156</v>
      </c>
      <c r="O2" s="17" t="s">
        <v>157</v>
      </c>
      <c r="P2" s="18"/>
      <c r="Q2" s="18"/>
      <c r="R2" s="19"/>
    </row>
    <row r="3" spans="1:18" ht="26.25" x14ac:dyDescent="0.25">
      <c r="A3">
        <v>12107</v>
      </c>
      <c r="B3">
        <v>12060</v>
      </c>
      <c r="C3">
        <v>12750</v>
      </c>
      <c r="D3">
        <v>11554</v>
      </c>
      <c r="E3">
        <v>725</v>
      </c>
      <c r="F3" s="17" t="s">
        <v>145</v>
      </c>
      <c r="G3" s="21">
        <f t="shared" ref="G3:G66" si="0">G4-(J4-J3)</f>
        <v>7.2500000000000302</v>
      </c>
      <c r="H3" s="21">
        <f t="shared" ref="H3:H66" si="1">H4-(J4-J3)</f>
        <v>7.2500000000000302</v>
      </c>
      <c r="I3" s="17">
        <v>0</v>
      </c>
      <c r="J3" s="22">
        <v>0</v>
      </c>
      <c r="K3" s="23">
        <v>10.719468000000001</v>
      </c>
      <c r="L3" s="23">
        <v>4.3764480000000008</v>
      </c>
      <c r="M3" s="23">
        <v>15.095916000000003</v>
      </c>
      <c r="N3" s="24">
        <v>0.40827100747910255</v>
      </c>
      <c r="O3" s="24">
        <v>2.4493534482758617</v>
      </c>
      <c r="P3" s="18"/>
      <c r="Q3" s="13" t="s">
        <v>158</v>
      </c>
      <c r="R3" s="19"/>
    </row>
    <row r="4" spans="1:18" x14ac:dyDescent="0.25">
      <c r="A4">
        <v>12636</v>
      </c>
      <c r="B4">
        <v>12603</v>
      </c>
      <c r="C4">
        <v>13138</v>
      </c>
      <c r="D4">
        <v>12321</v>
      </c>
      <c r="E4">
        <v>726</v>
      </c>
      <c r="F4" s="18">
        <v>1</v>
      </c>
      <c r="G4" s="18">
        <f t="shared" si="0"/>
        <v>7.26000000000003</v>
      </c>
      <c r="H4" s="18">
        <f t="shared" si="1"/>
        <v>7.26000000000003</v>
      </c>
      <c r="I4" s="18">
        <v>1</v>
      </c>
      <c r="J4" s="18">
        <v>0.01</v>
      </c>
      <c r="K4" s="25">
        <v>22.629988000000001</v>
      </c>
      <c r="L4" s="25">
        <v>7.6587840000000007</v>
      </c>
      <c r="M4" s="25">
        <v>30.288772000000002</v>
      </c>
      <c r="N4" s="26">
        <v>0.33843517725241395</v>
      </c>
      <c r="O4" s="26">
        <v>2.9547755883962781</v>
      </c>
      <c r="P4" s="18"/>
      <c r="Q4" s="13" t="s">
        <v>159</v>
      </c>
      <c r="R4" s="19"/>
    </row>
    <row r="5" spans="1:18" x14ac:dyDescent="0.25">
      <c r="A5">
        <v>12825</v>
      </c>
      <c r="B5">
        <v>12793</v>
      </c>
      <c r="C5">
        <v>13282</v>
      </c>
      <c r="D5">
        <v>12564</v>
      </c>
      <c r="E5">
        <v>728</v>
      </c>
      <c r="F5" s="18">
        <v>2</v>
      </c>
      <c r="G5" s="18">
        <f t="shared" si="0"/>
        <v>7.2800000000000296</v>
      </c>
      <c r="H5" s="18">
        <f t="shared" si="1"/>
        <v>7.2800000000000296</v>
      </c>
      <c r="I5" s="18">
        <v>3</v>
      </c>
      <c r="J5" s="18">
        <v>0.03</v>
      </c>
      <c r="K5" s="25">
        <v>30.967352000000002</v>
      </c>
      <c r="L5" s="25">
        <v>10.941120000000002</v>
      </c>
      <c r="M5" s="25">
        <v>41.908472000000003</v>
      </c>
      <c r="N5" s="26">
        <v>0.3533114487799926</v>
      </c>
      <c r="O5" s="26">
        <v>2.8303639846743294</v>
      </c>
      <c r="P5" s="18"/>
      <c r="Q5" s="18"/>
      <c r="R5" s="19"/>
    </row>
    <row r="6" spans="1:18" x14ac:dyDescent="0.25">
      <c r="A6">
        <v>13014</v>
      </c>
      <c r="B6">
        <v>12979</v>
      </c>
      <c r="C6">
        <v>13458</v>
      </c>
      <c r="D6">
        <v>12775</v>
      </c>
      <c r="E6">
        <v>730</v>
      </c>
      <c r="F6" s="18">
        <v>3</v>
      </c>
      <c r="G6" s="18">
        <f t="shared" si="0"/>
        <v>7.3000000000000291</v>
      </c>
      <c r="H6" s="18">
        <f t="shared" si="1"/>
        <v>7.3000000000000291</v>
      </c>
      <c r="I6" s="18">
        <v>5</v>
      </c>
      <c r="J6" s="18">
        <v>0.05</v>
      </c>
      <c r="K6" s="25">
        <v>20.247884000000003</v>
      </c>
      <c r="L6" s="25">
        <v>9.8470080000000006</v>
      </c>
      <c r="M6" s="25">
        <v>30.094892000000002</v>
      </c>
      <c r="N6" s="26">
        <v>0.48632281773246033</v>
      </c>
      <c r="O6" s="26">
        <v>2.0562473392933165</v>
      </c>
      <c r="P6" s="18"/>
      <c r="Q6" s="13" t="s">
        <v>117</v>
      </c>
      <c r="R6" s="19"/>
    </row>
    <row r="7" spans="1:18" x14ac:dyDescent="0.25">
      <c r="A7">
        <v>13040</v>
      </c>
      <c r="B7">
        <v>13003</v>
      </c>
      <c r="C7">
        <v>13483</v>
      </c>
      <c r="D7">
        <v>12806</v>
      </c>
      <c r="E7">
        <v>732</v>
      </c>
      <c r="F7" s="18">
        <v>4</v>
      </c>
      <c r="G7" s="27">
        <f t="shared" si="0"/>
        <v>7.3200000000000287</v>
      </c>
      <c r="H7" s="18">
        <f t="shared" si="1"/>
        <v>7.3200000000000287</v>
      </c>
      <c r="I7" s="18">
        <v>7</v>
      </c>
      <c r="J7" s="18">
        <v>7.0000000000000007E-2</v>
      </c>
      <c r="K7" s="25">
        <v>33.349456000000004</v>
      </c>
      <c r="L7" s="25">
        <v>9.8470080000000006</v>
      </c>
      <c r="M7" s="25">
        <v>43.196464000000006</v>
      </c>
      <c r="N7" s="26">
        <v>0.29526742505185088</v>
      </c>
      <c r="O7" s="26">
        <v>3.386760323541933</v>
      </c>
      <c r="P7" s="18" t="s">
        <v>118</v>
      </c>
      <c r="Q7" s="18"/>
      <c r="R7" s="19"/>
    </row>
    <row r="8" spans="1:18" x14ac:dyDescent="0.25">
      <c r="A8">
        <v>13066</v>
      </c>
      <c r="B8">
        <v>13029</v>
      </c>
      <c r="C8">
        <v>13509</v>
      </c>
      <c r="D8">
        <v>12832</v>
      </c>
      <c r="E8">
        <v>734</v>
      </c>
      <c r="F8" s="18">
        <v>5</v>
      </c>
      <c r="G8" s="18">
        <f t="shared" si="0"/>
        <v>7.3400000000000283</v>
      </c>
      <c r="H8" s="18">
        <f t="shared" si="1"/>
        <v>7.3400000000000283</v>
      </c>
      <c r="I8" s="18">
        <v>9</v>
      </c>
      <c r="J8" s="18">
        <v>0.09</v>
      </c>
      <c r="K8" s="25">
        <v>38.367103500000006</v>
      </c>
      <c r="L8" s="25">
        <v>9.6121079999999992</v>
      </c>
      <c r="M8" s="25">
        <v>47.979211500000005</v>
      </c>
      <c r="N8" s="26">
        <v>0.25052993640763105</v>
      </c>
      <c r="O8" s="26">
        <v>3.9915389527458505</v>
      </c>
      <c r="P8" s="18"/>
      <c r="Q8" s="18"/>
      <c r="R8" s="19"/>
    </row>
    <row r="9" spans="1:18" x14ac:dyDescent="0.25">
      <c r="A9">
        <v>13088</v>
      </c>
      <c r="B9">
        <v>13051</v>
      </c>
      <c r="C9">
        <v>13532</v>
      </c>
      <c r="D9">
        <v>12855</v>
      </c>
      <c r="E9">
        <v>736</v>
      </c>
      <c r="F9" s="18">
        <v>6</v>
      </c>
      <c r="G9" s="18">
        <f t="shared" si="0"/>
        <v>7.3600000000000279</v>
      </c>
      <c r="H9" s="18">
        <f t="shared" si="1"/>
        <v>7.3600000000000279</v>
      </c>
      <c r="I9" s="18">
        <v>11</v>
      </c>
      <c r="J9" s="18">
        <v>0.11</v>
      </c>
      <c r="K9" s="25">
        <v>41.855021999999998</v>
      </c>
      <c r="L9" s="25">
        <v>9.6121079999999992</v>
      </c>
      <c r="M9" s="25">
        <v>51.467129999999997</v>
      </c>
      <c r="N9" s="26">
        <v>0.22965244170699514</v>
      </c>
      <c r="O9" s="26">
        <v>4.3544061302681998</v>
      </c>
      <c r="P9" s="18"/>
      <c r="Q9" s="18"/>
      <c r="R9" s="19"/>
    </row>
    <row r="10" spans="1:18" x14ac:dyDescent="0.25">
      <c r="A10">
        <v>13110</v>
      </c>
      <c r="B10">
        <v>13074</v>
      </c>
      <c r="C10">
        <v>13556</v>
      </c>
      <c r="D10">
        <v>12874</v>
      </c>
      <c r="E10">
        <v>738</v>
      </c>
      <c r="F10" s="18">
        <v>7</v>
      </c>
      <c r="G10" s="18">
        <f t="shared" si="0"/>
        <v>7.3800000000000274</v>
      </c>
      <c r="H10" s="18">
        <f t="shared" si="1"/>
        <v>7.3800000000000274</v>
      </c>
      <c r="I10" s="18">
        <v>13</v>
      </c>
      <c r="J10" s="18">
        <v>0.13</v>
      </c>
      <c r="K10" s="25">
        <v>41.855021999999998</v>
      </c>
      <c r="L10" s="25">
        <v>9.6121079999999992</v>
      </c>
      <c r="M10" s="25">
        <v>51.467129999999997</v>
      </c>
      <c r="N10" s="26">
        <v>0.22965244170699514</v>
      </c>
      <c r="O10" s="26">
        <v>4.3544061302681998</v>
      </c>
      <c r="P10" s="18"/>
      <c r="Q10" s="18"/>
      <c r="R10" s="19"/>
    </row>
    <row r="11" spans="1:18" x14ac:dyDescent="0.25">
      <c r="A11">
        <v>13131</v>
      </c>
      <c r="B11">
        <v>13095</v>
      </c>
      <c r="C11">
        <v>13573</v>
      </c>
      <c r="D11">
        <v>12894</v>
      </c>
      <c r="E11">
        <v>740</v>
      </c>
      <c r="F11" s="18">
        <v>8</v>
      </c>
      <c r="G11" s="18">
        <f t="shared" si="0"/>
        <v>7.400000000000027</v>
      </c>
      <c r="H11" s="18">
        <f t="shared" si="1"/>
        <v>7.400000000000027</v>
      </c>
      <c r="I11" s="18">
        <v>15</v>
      </c>
      <c r="J11" s="18">
        <v>0.15</v>
      </c>
      <c r="K11" s="25">
        <v>40.692382500000001</v>
      </c>
      <c r="L11" s="25">
        <v>10.680119999999999</v>
      </c>
      <c r="M11" s="25">
        <v>51.372502499999996</v>
      </c>
      <c r="N11" s="26">
        <v>0.26245993337942303</v>
      </c>
      <c r="O11" s="26">
        <v>3.8101053639846749</v>
      </c>
      <c r="P11" s="18"/>
      <c r="Q11" s="18"/>
      <c r="R11" s="19"/>
    </row>
    <row r="12" spans="1:18" x14ac:dyDescent="0.25">
      <c r="A12">
        <v>13153</v>
      </c>
      <c r="B12">
        <v>13118</v>
      </c>
      <c r="C12">
        <v>13592</v>
      </c>
      <c r="D12">
        <v>12914</v>
      </c>
      <c r="E12">
        <v>742</v>
      </c>
      <c r="F12" s="18">
        <v>9</v>
      </c>
      <c r="G12" s="18">
        <f t="shared" si="0"/>
        <v>7.4200000000000266</v>
      </c>
      <c r="H12" s="18">
        <f t="shared" si="1"/>
        <v>7.4200000000000266</v>
      </c>
      <c r="I12" s="18">
        <v>17</v>
      </c>
      <c r="J12" s="18">
        <v>0.17</v>
      </c>
      <c r="K12" s="25">
        <v>33.716545500000002</v>
      </c>
      <c r="L12" s="25">
        <v>16.02018</v>
      </c>
      <c r="M12" s="25">
        <v>49.736725500000006</v>
      </c>
      <c r="N12" s="26">
        <v>0.47514298284205891</v>
      </c>
      <c r="O12" s="26">
        <v>2.1046296296296299</v>
      </c>
      <c r="P12" s="18"/>
      <c r="Q12" s="18"/>
      <c r="R12" s="19"/>
    </row>
    <row r="13" spans="1:18" x14ac:dyDescent="0.25">
      <c r="A13">
        <v>13175</v>
      </c>
      <c r="B13">
        <v>13139</v>
      </c>
      <c r="C13">
        <v>13621</v>
      </c>
      <c r="D13">
        <v>12933</v>
      </c>
      <c r="E13">
        <v>744</v>
      </c>
      <c r="F13" s="18">
        <v>10</v>
      </c>
      <c r="G13" s="18">
        <f t="shared" si="0"/>
        <v>7.4400000000000261</v>
      </c>
      <c r="H13" s="18">
        <f t="shared" si="1"/>
        <v>7.4400000000000261</v>
      </c>
      <c r="I13" s="18">
        <v>19</v>
      </c>
      <c r="J13" s="18">
        <v>0.19</v>
      </c>
      <c r="K13" s="25">
        <v>33.354002000000001</v>
      </c>
      <c r="L13" s="25">
        <v>14.791392</v>
      </c>
      <c r="M13" s="25">
        <v>48.145394000000003</v>
      </c>
      <c r="N13" s="26">
        <v>0.44346678398592165</v>
      </c>
      <c r="O13" s="26">
        <v>2.2549603174603177</v>
      </c>
      <c r="P13" s="18"/>
      <c r="Q13" s="18"/>
      <c r="R13" s="19"/>
    </row>
    <row r="14" spans="1:18" x14ac:dyDescent="0.25">
      <c r="A14">
        <v>13197</v>
      </c>
      <c r="B14">
        <v>13161</v>
      </c>
      <c r="C14">
        <v>13644</v>
      </c>
      <c r="D14">
        <v>12953</v>
      </c>
      <c r="E14">
        <v>746</v>
      </c>
      <c r="F14" s="18">
        <v>11</v>
      </c>
      <c r="G14" s="18">
        <f t="shared" si="0"/>
        <v>7.4600000000000257</v>
      </c>
      <c r="H14" s="18">
        <f t="shared" si="1"/>
        <v>7.4600000000000257</v>
      </c>
      <c r="I14" s="18">
        <v>21</v>
      </c>
      <c r="J14" s="18">
        <v>0.21</v>
      </c>
      <c r="K14" s="25">
        <v>8.1384764999999994</v>
      </c>
      <c r="L14" s="25">
        <v>5.3400599999999994</v>
      </c>
      <c r="M14" s="25">
        <v>13.478536499999999</v>
      </c>
      <c r="N14" s="26">
        <v>0.6561498334485576</v>
      </c>
      <c r="O14" s="26">
        <v>1.5240421455938697</v>
      </c>
      <c r="P14" s="18"/>
      <c r="Q14" s="18"/>
      <c r="R14" s="19"/>
    </row>
    <row r="15" spans="1:18" x14ac:dyDescent="0.25">
      <c r="A15">
        <v>13218</v>
      </c>
      <c r="B15">
        <v>13181</v>
      </c>
      <c r="C15">
        <v>13668</v>
      </c>
      <c r="D15">
        <v>12977</v>
      </c>
      <c r="E15">
        <v>748</v>
      </c>
      <c r="F15" s="18">
        <v>12</v>
      </c>
      <c r="G15" s="18">
        <f t="shared" si="0"/>
        <v>7.4800000000000253</v>
      </c>
      <c r="H15" s="18">
        <f t="shared" si="1"/>
        <v>7.4800000000000253</v>
      </c>
      <c r="I15" s="18">
        <v>23</v>
      </c>
      <c r="J15" s="18">
        <v>0.23</v>
      </c>
      <c r="K15" s="25">
        <v>20.927510999999999</v>
      </c>
      <c r="L15" s="25">
        <v>7.4760840000000002</v>
      </c>
      <c r="M15" s="25">
        <v>28.403594999999999</v>
      </c>
      <c r="N15" s="26">
        <v>0.35723713154421471</v>
      </c>
      <c r="O15" s="26">
        <v>2.7992610837438421</v>
      </c>
      <c r="P15" s="18"/>
      <c r="Q15" s="13" t="s">
        <v>119</v>
      </c>
      <c r="R15" s="19"/>
    </row>
    <row r="16" spans="1:18" x14ac:dyDescent="0.25">
      <c r="A16">
        <v>13240</v>
      </c>
      <c r="B16">
        <v>13204</v>
      </c>
      <c r="C16">
        <v>13691</v>
      </c>
      <c r="D16">
        <v>12996</v>
      </c>
      <c r="E16">
        <v>750</v>
      </c>
      <c r="F16" s="18">
        <v>13</v>
      </c>
      <c r="G16" s="18">
        <f t="shared" si="0"/>
        <v>7.5000000000000249</v>
      </c>
      <c r="H16" s="18">
        <f t="shared" si="1"/>
        <v>7.5000000000000249</v>
      </c>
      <c r="I16" s="18">
        <v>25</v>
      </c>
      <c r="J16" s="18">
        <v>0.25</v>
      </c>
      <c r="K16" s="25">
        <v>24.415429499999998</v>
      </c>
      <c r="L16" s="25">
        <v>11.748131999999998</v>
      </c>
      <c r="M16" s="25">
        <v>36.1635615</v>
      </c>
      <c r="N16" s="26">
        <v>0.48117654452894221</v>
      </c>
      <c r="O16" s="26">
        <v>2.0782392894461861</v>
      </c>
      <c r="P16" s="18"/>
      <c r="Q16" s="18"/>
      <c r="R16" s="19"/>
    </row>
    <row r="17" spans="1:18" x14ac:dyDescent="0.25">
      <c r="A17">
        <v>13260</v>
      </c>
      <c r="B17">
        <v>13225</v>
      </c>
      <c r="C17">
        <v>13709</v>
      </c>
      <c r="D17">
        <v>13018</v>
      </c>
      <c r="E17">
        <v>752</v>
      </c>
      <c r="F17" s="18">
        <v>14</v>
      </c>
      <c r="G17" s="18">
        <f t="shared" si="0"/>
        <v>7.5200000000000244</v>
      </c>
      <c r="H17" s="18">
        <f t="shared" si="1"/>
        <v>7.5200000000000244</v>
      </c>
      <c r="I17" s="18">
        <v>27</v>
      </c>
      <c r="J17" s="18">
        <v>0.27</v>
      </c>
      <c r="K17" s="25">
        <v>27.903348000000001</v>
      </c>
      <c r="L17" s="25">
        <v>9.6121079999999992</v>
      </c>
      <c r="M17" s="25">
        <v>37.515456</v>
      </c>
      <c r="N17" s="26">
        <v>0.3444786625604927</v>
      </c>
      <c r="O17" s="26">
        <v>2.9029374201787999</v>
      </c>
      <c r="P17" s="18"/>
      <c r="Q17" s="18"/>
      <c r="R17" s="19"/>
    </row>
    <row r="18" spans="1:18" x14ac:dyDescent="0.25">
      <c r="A18">
        <v>13281</v>
      </c>
      <c r="B18">
        <v>13247</v>
      </c>
      <c r="C18">
        <v>13733</v>
      </c>
      <c r="D18">
        <v>13033</v>
      </c>
      <c r="E18">
        <v>754</v>
      </c>
      <c r="F18" s="18">
        <v>15</v>
      </c>
      <c r="G18" s="18">
        <f t="shared" si="0"/>
        <v>7.540000000000024</v>
      </c>
      <c r="H18" s="18">
        <f t="shared" si="1"/>
        <v>7.540000000000024</v>
      </c>
      <c r="I18" s="18">
        <v>29</v>
      </c>
      <c r="J18" s="18">
        <v>0.28999999999999998</v>
      </c>
      <c r="K18" s="25">
        <v>27.322028249999999</v>
      </c>
      <c r="L18" s="25">
        <v>9.6121079999999992</v>
      </c>
      <c r="M18" s="25">
        <v>36.934136249999995</v>
      </c>
      <c r="N18" s="26">
        <v>0.35180799580646066</v>
      </c>
      <c r="O18" s="26">
        <v>2.8424595572584082</v>
      </c>
      <c r="P18" s="18"/>
      <c r="Q18" s="18"/>
      <c r="R18" s="19"/>
    </row>
    <row r="19" spans="1:18" x14ac:dyDescent="0.25">
      <c r="A19">
        <v>13302</v>
      </c>
      <c r="B19">
        <v>13268</v>
      </c>
      <c r="C19">
        <v>13754</v>
      </c>
      <c r="D19">
        <v>13059</v>
      </c>
      <c r="E19">
        <v>756</v>
      </c>
      <c r="F19" s="18">
        <v>16</v>
      </c>
      <c r="G19" s="18">
        <f t="shared" si="0"/>
        <v>7.5600000000000236</v>
      </c>
      <c r="H19" s="18">
        <f t="shared" si="1"/>
        <v>7.5600000000000236</v>
      </c>
      <c r="I19" s="18">
        <v>31</v>
      </c>
      <c r="J19" s="18">
        <v>0.31</v>
      </c>
      <c r="K19" s="25">
        <v>22.0901505</v>
      </c>
      <c r="L19" s="25">
        <v>11.748131999999998</v>
      </c>
      <c r="M19" s="25">
        <v>33.838282499999998</v>
      </c>
      <c r="N19" s="26">
        <v>0.53182670711093605</v>
      </c>
      <c r="O19" s="26">
        <v>1.8803117380703591</v>
      </c>
      <c r="P19" s="18"/>
      <c r="Q19" s="18" t="s">
        <v>120</v>
      </c>
      <c r="R19" s="19"/>
    </row>
    <row r="20" spans="1:18" x14ac:dyDescent="0.25">
      <c r="A20">
        <v>13323</v>
      </c>
      <c r="B20">
        <v>13289</v>
      </c>
      <c r="C20">
        <v>13778</v>
      </c>
      <c r="D20">
        <v>13079</v>
      </c>
      <c r="E20">
        <v>758</v>
      </c>
      <c r="F20" s="18">
        <v>17</v>
      </c>
      <c r="G20" s="18">
        <f t="shared" si="0"/>
        <v>7.5800000000000232</v>
      </c>
      <c r="H20" s="18">
        <f t="shared" si="1"/>
        <v>7.5800000000000232</v>
      </c>
      <c r="I20" s="18">
        <v>33</v>
      </c>
      <c r="J20" s="18">
        <v>0.33</v>
      </c>
      <c r="K20" s="25">
        <v>10.2285</v>
      </c>
      <c r="L20" s="25">
        <v>10.440000000000001</v>
      </c>
      <c r="M20" s="25">
        <v>20.668500000000002</v>
      </c>
      <c r="N20" s="26">
        <v>1.0206775186977564</v>
      </c>
      <c r="O20" s="26">
        <v>0.97974137931034477</v>
      </c>
      <c r="P20" s="18"/>
      <c r="Q20" s="13" t="s">
        <v>121</v>
      </c>
      <c r="R20" s="19"/>
    </row>
    <row r="21" spans="1:18" x14ac:dyDescent="0.25">
      <c r="A21">
        <v>13344</v>
      </c>
      <c r="B21">
        <v>13309</v>
      </c>
      <c r="C21">
        <v>13796</v>
      </c>
      <c r="D21">
        <v>13101</v>
      </c>
      <c r="E21">
        <v>760</v>
      </c>
      <c r="F21" s="18">
        <v>18</v>
      </c>
      <c r="G21" s="18">
        <f t="shared" si="0"/>
        <v>7.6000000000000227</v>
      </c>
      <c r="H21" s="18">
        <f t="shared" si="1"/>
        <v>7.6000000000000227</v>
      </c>
      <c r="I21" s="18">
        <v>35</v>
      </c>
      <c r="J21" s="18">
        <v>0.35</v>
      </c>
      <c r="K21" s="25">
        <v>9.0920000000000005</v>
      </c>
      <c r="L21" s="25">
        <v>9.3960000000000008</v>
      </c>
      <c r="M21" s="25">
        <v>18.488</v>
      </c>
      <c r="N21" s="26">
        <v>1.0334359876814783</v>
      </c>
      <c r="O21" s="26">
        <v>0.96764580672626643</v>
      </c>
      <c r="P21" s="18"/>
      <c r="Q21" s="18"/>
      <c r="R21" s="19"/>
    </row>
    <row r="22" spans="1:18" x14ac:dyDescent="0.25">
      <c r="A22">
        <v>13365</v>
      </c>
      <c r="B22">
        <v>13329</v>
      </c>
      <c r="C22">
        <v>13817</v>
      </c>
      <c r="D22">
        <v>13120</v>
      </c>
      <c r="E22">
        <v>762</v>
      </c>
      <c r="F22" s="18">
        <v>19</v>
      </c>
      <c r="G22" s="18">
        <f t="shared" si="0"/>
        <v>7.6200000000000223</v>
      </c>
      <c r="H22" s="18">
        <f t="shared" si="1"/>
        <v>7.6200000000000223</v>
      </c>
      <c r="I22" s="18">
        <v>37</v>
      </c>
      <c r="J22" s="18">
        <v>0.37</v>
      </c>
      <c r="K22" s="25">
        <v>11.365</v>
      </c>
      <c r="L22" s="25">
        <v>9.3960000000000008</v>
      </c>
      <c r="M22" s="25">
        <v>20.761000000000003</v>
      </c>
      <c r="N22" s="26">
        <v>0.82674879014518265</v>
      </c>
      <c r="O22" s="26">
        <v>1.2095572584078331</v>
      </c>
      <c r="P22" s="18"/>
      <c r="Q22" s="18"/>
      <c r="R22" s="19"/>
    </row>
    <row r="23" spans="1:18" x14ac:dyDescent="0.25">
      <c r="A23">
        <v>13386</v>
      </c>
      <c r="B23">
        <v>13350</v>
      </c>
      <c r="C23">
        <v>13832</v>
      </c>
      <c r="D23">
        <v>13147</v>
      </c>
      <c r="E23">
        <v>764</v>
      </c>
      <c r="F23" s="18">
        <v>20</v>
      </c>
      <c r="G23" s="18">
        <f t="shared" si="0"/>
        <v>7.6400000000000219</v>
      </c>
      <c r="H23" s="18">
        <f t="shared" si="1"/>
        <v>7.6400000000000219</v>
      </c>
      <c r="I23" s="18">
        <v>39</v>
      </c>
      <c r="J23" s="18">
        <v>0.39</v>
      </c>
      <c r="K23" s="25">
        <v>10.2285</v>
      </c>
      <c r="L23" s="25">
        <v>8.3520000000000003</v>
      </c>
      <c r="M23" s="25">
        <v>18.580500000000001</v>
      </c>
      <c r="N23" s="26">
        <v>0.816542014958205</v>
      </c>
      <c r="O23" s="26">
        <v>1.224676724137931</v>
      </c>
      <c r="P23" s="18"/>
      <c r="Q23" s="18"/>
      <c r="R23" s="19"/>
    </row>
    <row r="24" spans="1:18" x14ac:dyDescent="0.25">
      <c r="A24">
        <v>13407</v>
      </c>
      <c r="B24">
        <v>13372</v>
      </c>
      <c r="C24">
        <v>13849</v>
      </c>
      <c r="D24">
        <v>13166</v>
      </c>
      <c r="E24">
        <v>766</v>
      </c>
      <c r="F24" s="18">
        <v>21</v>
      </c>
      <c r="G24" s="18">
        <f t="shared" si="0"/>
        <v>7.6600000000000215</v>
      </c>
      <c r="H24" s="18">
        <f t="shared" si="1"/>
        <v>7.6600000000000215</v>
      </c>
      <c r="I24" s="18">
        <v>41</v>
      </c>
      <c r="J24" s="18">
        <v>0.41</v>
      </c>
      <c r="K24" s="25">
        <v>9.0920000000000005</v>
      </c>
      <c r="L24" s="25">
        <v>8.3520000000000003</v>
      </c>
      <c r="M24" s="25">
        <v>17.444000000000003</v>
      </c>
      <c r="N24" s="26">
        <v>0.91860976682798068</v>
      </c>
      <c r="O24" s="26">
        <v>1.0886015325670497</v>
      </c>
      <c r="P24" s="18"/>
      <c r="Q24" s="13" t="s">
        <v>122</v>
      </c>
      <c r="R24" s="19"/>
    </row>
    <row r="25" spans="1:18" x14ac:dyDescent="0.25">
      <c r="A25">
        <v>13429</v>
      </c>
      <c r="B25">
        <v>13391</v>
      </c>
      <c r="C25">
        <v>13875</v>
      </c>
      <c r="D25">
        <v>13196</v>
      </c>
      <c r="E25">
        <v>768</v>
      </c>
      <c r="F25" s="18">
        <v>22</v>
      </c>
      <c r="G25" s="18">
        <f t="shared" si="0"/>
        <v>7.680000000000021</v>
      </c>
      <c r="H25" s="18">
        <f t="shared" si="1"/>
        <v>7.680000000000021</v>
      </c>
      <c r="I25" s="18">
        <v>43</v>
      </c>
      <c r="J25" s="18">
        <v>0.43</v>
      </c>
      <c r="K25" s="25">
        <v>7.9555000000000007</v>
      </c>
      <c r="L25" s="25">
        <v>8.3520000000000003</v>
      </c>
      <c r="M25" s="25">
        <v>16.307500000000001</v>
      </c>
      <c r="N25" s="26">
        <v>1.0498397335176921</v>
      </c>
      <c r="O25" s="26">
        <v>0.95252634099616862</v>
      </c>
      <c r="P25" s="18"/>
      <c r="Q25" s="18"/>
      <c r="R25" s="19"/>
    </row>
    <row r="26" spans="1:18" x14ac:dyDescent="0.25">
      <c r="A26">
        <v>13450</v>
      </c>
      <c r="B26">
        <v>13411</v>
      </c>
      <c r="C26">
        <v>13903</v>
      </c>
      <c r="D26">
        <v>13214</v>
      </c>
      <c r="E26">
        <v>770</v>
      </c>
      <c r="F26" s="18">
        <v>23</v>
      </c>
      <c r="G26" s="18">
        <f t="shared" si="0"/>
        <v>7.7000000000000206</v>
      </c>
      <c r="H26" s="18">
        <f t="shared" si="1"/>
        <v>7.7000000000000206</v>
      </c>
      <c r="I26" s="18">
        <v>45</v>
      </c>
      <c r="J26" s="18">
        <v>0.45</v>
      </c>
      <c r="K26" s="25">
        <v>9.0920000000000005</v>
      </c>
      <c r="L26" s="25">
        <v>5.2200000000000006</v>
      </c>
      <c r="M26" s="25">
        <v>14.312000000000001</v>
      </c>
      <c r="N26" s="26">
        <v>0.57413110426748792</v>
      </c>
      <c r="O26" s="26">
        <v>1.7417624521072796</v>
      </c>
      <c r="P26" s="18"/>
      <c r="Q26" s="13" t="s">
        <v>123</v>
      </c>
      <c r="R26" s="19"/>
    </row>
    <row r="27" spans="1:18" x14ac:dyDescent="0.25">
      <c r="A27">
        <v>13471</v>
      </c>
      <c r="B27">
        <v>13430</v>
      </c>
      <c r="C27">
        <v>13923</v>
      </c>
      <c r="D27">
        <v>13243</v>
      </c>
      <c r="E27">
        <v>772</v>
      </c>
      <c r="F27" s="18">
        <v>24</v>
      </c>
      <c r="G27" s="18">
        <f t="shared" si="0"/>
        <v>7.7200000000000202</v>
      </c>
      <c r="H27" s="18">
        <f t="shared" si="1"/>
        <v>7.7200000000000202</v>
      </c>
      <c r="I27" s="18">
        <v>47</v>
      </c>
      <c r="J27" s="18">
        <v>0.47</v>
      </c>
      <c r="K27" s="25">
        <v>18.184000000000001</v>
      </c>
      <c r="L27" s="25">
        <v>8.3520000000000003</v>
      </c>
      <c r="M27" s="25">
        <v>26.536000000000001</v>
      </c>
      <c r="N27" s="26">
        <v>0.45930488341399034</v>
      </c>
      <c r="O27" s="26">
        <v>2.1772030651340994</v>
      </c>
      <c r="P27" s="18"/>
      <c r="Q27" s="18"/>
      <c r="R27" s="19"/>
    </row>
    <row r="28" spans="1:18" x14ac:dyDescent="0.25">
      <c r="A28">
        <v>13492</v>
      </c>
      <c r="B28">
        <v>13450</v>
      </c>
      <c r="C28">
        <v>13941</v>
      </c>
      <c r="D28">
        <v>13265</v>
      </c>
      <c r="E28">
        <v>774</v>
      </c>
      <c r="F28" s="18">
        <v>25</v>
      </c>
      <c r="G28" s="18">
        <f t="shared" si="0"/>
        <v>7.7400000000000198</v>
      </c>
      <c r="H28" s="18">
        <f t="shared" si="1"/>
        <v>7.7400000000000198</v>
      </c>
      <c r="I28" s="18">
        <v>49</v>
      </c>
      <c r="J28" s="18">
        <v>0.49</v>
      </c>
      <c r="K28" s="25">
        <v>19.320500000000003</v>
      </c>
      <c r="L28" s="25">
        <v>6.2640000000000002</v>
      </c>
      <c r="M28" s="25">
        <v>25.584500000000002</v>
      </c>
      <c r="N28" s="26">
        <v>0.3242152118216402</v>
      </c>
      <c r="O28" s="26">
        <v>3.084371008939975</v>
      </c>
      <c r="P28" s="18"/>
      <c r="Q28" s="13" t="s">
        <v>124</v>
      </c>
      <c r="R28" s="19"/>
    </row>
    <row r="29" spans="1:18" x14ac:dyDescent="0.25">
      <c r="A29">
        <v>13513</v>
      </c>
      <c r="B29">
        <v>13469</v>
      </c>
      <c r="C29">
        <v>13960</v>
      </c>
      <c r="D29">
        <v>13299</v>
      </c>
      <c r="E29">
        <v>776</v>
      </c>
      <c r="F29" s="18">
        <v>26</v>
      </c>
      <c r="G29" s="18">
        <f t="shared" si="0"/>
        <v>7.7600000000000193</v>
      </c>
      <c r="H29" s="18">
        <f t="shared" si="1"/>
        <v>7.7600000000000193</v>
      </c>
      <c r="I29" s="18">
        <v>51</v>
      </c>
      <c r="J29" s="18">
        <v>0.51</v>
      </c>
      <c r="K29" s="25">
        <v>23.866500000000002</v>
      </c>
      <c r="L29" s="25">
        <v>9.3960000000000008</v>
      </c>
      <c r="M29" s="25">
        <v>33.262500000000003</v>
      </c>
      <c r="N29" s="26">
        <v>0.39368990006913457</v>
      </c>
      <c r="O29" s="26">
        <v>2.5400702426564497</v>
      </c>
      <c r="P29" s="18"/>
      <c r="Q29" s="18"/>
      <c r="R29" s="19"/>
    </row>
    <row r="30" spans="1:18" x14ac:dyDescent="0.25">
      <c r="A30">
        <v>13534</v>
      </c>
      <c r="B30">
        <v>13491</v>
      </c>
      <c r="C30">
        <v>13978</v>
      </c>
      <c r="D30">
        <v>13324</v>
      </c>
      <c r="E30">
        <v>778</v>
      </c>
      <c r="F30" s="18">
        <v>27</v>
      </c>
      <c r="G30" s="27">
        <f t="shared" si="0"/>
        <v>7.7800000000000189</v>
      </c>
      <c r="H30" s="18">
        <f t="shared" si="1"/>
        <v>7.7800000000000189</v>
      </c>
      <c r="I30" s="18">
        <v>53</v>
      </c>
      <c r="J30" s="18">
        <v>0.53</v>
      </c>
      <c r="K30" s="25">
        <v>23.866500000000002</v>
      </c>
      <c r="L30" s="25">
        <v>9.3960000000000008</v>
      </c>
      <c r="M30" s="25">
        <v>33.262500000000003</v>
      </c>
      <c r="N30" s="26">
        <v>0.39368990006913457</v>
      </c>
      <c r="O30" s="26">
        <v>2.5400702426564497</v>
      </c>
      <c r="P30" s="18" t="s">
        <v>125</v>
      </c>
      <c r="Q30" s="18"/>
      <c r="R30" s="19"/>
    </row>
    <row r="31" spans="1:18" x14ac:dyDescent="0.25">
      <c r="A31">
        <v>13557</v>
      </c>
      <c r="B31">
        <v>13514</v>
      </c>
      <c r="C31">
        <v>14007</v>
      </c>
      <c r="D31">
        <v>13341</v>
      </c>
      <c r="E31">
        <v>780</v>
      </c>
      <c r="F31" s="18">
        <v>28</v>
      </c>
      <c r="G31" s="18">
        <f t="shared" si="0"/>
        <v>7.8000000000000185</v>
      </c>
      <c r="H31" s="18">
        <f t="shared" si="1"/>
        <v>7.8000000000000185</v>
      </c>
      <c r="I31" s="18">
        <v>55</v>
      </c>
      <c r="J31" s="18">
        <v>0.55000000000000004</v>
      </c>
      <c r="K31" s="25">
        <v>39.104692000000007</v>
      </c>
      <c r="L31" s="25">
        <v>11.621808</v>
      </c>
      <c r="M31" s="25">
        <v>50.726500000000009</v>
      </c>
      <c r="N31" s="26">
        <v>0.29719727750317015</v>
      </c>
      <c r="O31" s="26">
        <v>3.3647683733890639</v>
      </c>
      <c r="P31" s="18"/>
      <c r="Q31" s="13" t="s">
        <v>126</v>
      </c>
      <c r="R31" s="19"/>
    </row>
    <row r="32" spans="1:18" x14ac:dyDescent="0.25">
      <c r="A32">
        <v>13579</v>
      </c>
      <c r="B32">
        <v>13536</v>
      </c>
      <c r="C32">
        <v>14036</v>
      </c>
      <c r="D32">
        <v>13353</v>
      </c>
      <c r="E32">
        <v>782</v>
      </c>
      <c r="F32" s="18">
        <v>29</v>
      </c>
      <c r="G32" s="18">
        <f t="shared" si="0"/>
        <v>7.820000000000018</v>
      </c>
      <c r="H32" s="18">
        <f t="shared" si="1"/>
        <v>7.820000000000018</v>
      </c>
      <c r="I32" s="18">
        <v>57</v>
      </c>
      <c r="J32" s="18">
        <v>0.56999999999999995</v>
      </c>
      <c r="K32" s="25">
        <v>26.453174000000001</v>
      </c>
      <c r="L32" s="25">
        <v>9.5087520000000012</v>
      </c>
      <c r="M32" s="25">
        <v>35.961926000000005</v>
      </c>
      <c r="N32" s="26">
        <v>0.35945599571529679</v>
      </c>
      <c r="O32" s="26">
        <v>2.781981694338016</v>
      </c>
      <c r="P32" s="18"/>
      <c r="Q32" s="13" t="s">
        <v>124</v>
      </c>
      <c r="R32" s="19"/>
    </row>
    <row r="33" spans="1:18" x14ac:dyDescent="0.25">
      <c r="A33">
        <v>13601</v>
      </c>
      <c r="B33">
        <v>13559</v>
      </c>
      <c r="C33">
        <v>14059</v>
      </c>
      <c r="D33">
        <v>13369</v>
      </c>
      <c r="E33">
        <v>784</v>
      </c>
      <c r="F33" s="18">
        <v>30</v>
      </c>
      <c r="G33" s="18">
        <f t="shared" si="0"/>
        <v>7.8400000000000176</v>
      </c>
      <c r="H33" s="18">
        <f t="shared" si="1"/>
        <v>7.8400000000000176</v>
      </c>
      <c r="I33" s="18">
        <v>59</v>
      </c>
      <c r="J33" s="18">
        <v>0.59</v>
      </c>
      <c r="K33" s="25">
        <v>34.50414</v>
      </c>
      <c r="L33" s="25">
        <v>12.678336</v>
      </c>
      <c r="M33" s="25">
        <v>47.182476000000001</v>
      </c>
      <c r="N33" s="26">
        <v>0.36744390673119226</v>
      </c>
      <c r="O33" s="26">
        <v>2.7215038314176243</v>
      </c>
      <c r="P33" s="18"/>
      <c r="Q33" s="18"/>
      <c r="R33" s="19"/>
    </row>
    <row r="34" spans="1:18" x14ac:dyDescent="0.25">
      <c r="A34">
        <v>13624</v>
      </c>
      <c r="B34">
        <v>13582</v>
      </c>
      <c r="C34">
        <v>14085</v>
      </c>
      <c r="D34">
        <v>13382</v>
      </c>
      <c r="E34">
        <v>786</v>
      </c>
      <c r="F34" s="18">
        <v>31</v>
      </c>
      <c r="G34" s="18">
        <f t="shared" si="0"/>
        <v>7.8600000000000172</v>
      </c>
      <c r="H34" s="18">
        <f t="shared" si="1"/>
        <v>7.8600000000000172</v>
      </c>
      <c r="I34" s="18">
        <v>61</v>
      </c>
      <c r="J34" s="18">
        <v>0.61</v>
      </c>
      <c r="K34" s="25">
        <v>28.753450000000001</v>
      </c>
      <c r="L34" s="25">
        <v>8.4522240000000011</v>
      </c>
      <c r="M34" s="25">
        <v>37.205674000000002</v>
      </c>
      <c r="N34" s="26">
        <v>0.29395512538495383</v>
      </c>
      <c r="O34" s="26">
        <v>3.4018797892720305</v>
      </c>
      <c r="P34" s="18"/>
      <c r="Q34" s="18"/>
      <c r="R34" s="19"/>
    </row>
    <row r="35" spans="1:18" x14ac:dyDescent="0.25">
      <c r="A35">
        <v>13646</v>
      </c>
      <c r="B35">
        <v>13605</v>
      </c>
      <c r="C35">
        <v>14107</v>
      </c>
      <c r="D35">
        <v>13400</v>
      </c>
      <c r="E35">
        <v>788</v>
      </c>
      <c r="F35" s="18">
        <v>32</v>
      </c>
      <c r="G35" s="18">
        <f t="shared" si="0"/>
        <v>7.8800000000000168</v>
      </c>
      <c r="H35" s="18">
        <f t="shared" si="1"/>
        <v>7.8800000000000168</v>
      </c>
      <c r="I35" s="18">
        <v>63</v>
      </c>
      <c r="J35" s="18">
        <v>0.63</v>
      </c>
      <c r="K35" s="25">
        <v>36.804416000000003</v>
      </c>
      <c r="L35" s="25">
        <v>10.565280000000001</v>
      </c>
      <c r="M35" s="25">
        <v>47.369696000000005</v>
      </c>
      <c r="N35" s="26">
        <v>0.28706555213374396</v>
      </c>
      <c r="O35" s="26">
        <v>3.4835249042145593</v>
      </c>
      <c r="P35" s="18"/>
      <c r="Q35" s="18"/>
      <c r="R35" s="19"/>
    </row>
    <row r="36" spans="1:18" x14ac:dyDescent="0.25">
      <c r="A36">
        <v>13668</v>
      </c>
      <c r="B36">
        <v>13624</v>
      </c>
      <c r="C36">
        <v>14131</v>
      </c>
      <c r="D36">
        <v>13416</v>
      </c>
      <c r="E36">
        <v>790</v>
      </c>
      <c r="F36" s="18">
        <v>33</v>
      </c>
      <c r="G36" s="18">
        <f t="shared" si="0"/>
        <v>7.9000000000000163</v>
      </c>
      <c r="H36" s="18">
        <f t="shared" si="1"/>
        <v>7.9000000000000163</v>
      </c>
      <c r="I36" s="18">
        <v>65</v>
      </c>
      <c r="J36" s="18">
        <v>0.65</v>
      </c>
      <c r="K36" s="25">
        <v>36.804416000000003</v>
      </c>
      <c r="L36" s="25">
        <v>10.565280000000001</v>
      </c>
      <c r="M36" s="25">
        <v>47.369696000000005</v>
      </c>
      <c r="N36" s="26">
        <v>0.28706555213374396</v>
      </c>
      <c r="O36" s="26">
        <v>3.4835249042145593</v>
      </c>
      <c r="P36" s="18"/>
      <c r="Q36" s="18"/>
      <c r="R36" s="19"/>
    </row>
    <row r="37" spans="1:18" x14ac:dyDescent="0.25">
      <c r="A37">
        <v>13690</v>
      </c>
      <c r="B37">
        <v>13647</v>
      </c>
      <c r="C37">
        <v>14159</v>
      </c>
      <c r="D37">
        <v>13430</v>
      </c>
      <c r="E37">
        <v>792</v>
      </c>
      <c r="F37" s="18">
        <v>34</v>
      </c>
      <c r="G37" s="18">
        <f t="shared" si="0"/>
        <v>7.9200000000000159</v>
      </c>
      <c r="H37" s="18">
        <f t="shared" si="1"/>
        <v>7.9200000000000159</v>
      </c>
      <c r="I37" s="18">
        <v>67</v>
      </c>
      <c r="J37" s="18">
        <v>0.67</v>
      </c>
      <c r="K37" s="25">
        <v>37.204464000000002</v>
      </c>
      <c r="L37" s="25">
        <v>10.680119999999999</v>
      </c>
      <c r="M37" s="25">
        <v>47.884584000000004</v>
      </c>
      <c r="N37" s="26">
        <v>0.28706555213374391</v>
      </c>
      <c r="O37" s="26">
        <v>3.4835249042145597</v>
      </c>
      <c r="P37" s="18"/>
      <c r="Q37" s="18"/>
      <c r="R37" s="19"/>
    </row>
    <row r="38" spans="1:18" x14ac:dyDescent="0.25">
      <c r="A38">
        <v>13713</v>
      </c>
      <c r="B38">
        <v>13669</v>
      </c>
      <c r="C38">
        <v>14196</v>
      </c>
      <c r="D38">
        <v>13442</v>
      </c>
      <c r="E38">
        <v>794</v>
      </c>
      <c r="F38" s="18">
        <v>35</v>
      </c>
      <c r="G38" s="18">
        <f t="shared" si="0"/>
        <v>7.9400000000000155</v>
      </c>
      <c r="H38" s="18">
        <f t="shared" si="1"/>
        <v>7.9400000000000155</v>
      </c>
      <c r="I38" s="18">
        <v>69</v>
      </c>
      <c r="J38" s="18">
        <v>0.69</v>
      </c>
      <c r="K38" s="25">
        <v>36.583934999999997</v>
      </c>
      <c r="L38" s="25">
        <v>8.9616959999999999</v>
      </c>
      <c r="M38" s="25">
        <v>45.545631</v>
      </c>
      <c r="N38" s="26">
        <v>0.24496260448746152</v>
      </c>
      <c r="O38" s="26">
        <v>4.0822557471264362</v>
      </c>
      <c r="P38" s="18"/>
      <c r="Q38" s="18"/>
      <c r="R38" s="19"/>
    </row>
    <row r="39" spans="1:18" x14ac:dyDescent="0.25">
      <c r="A39">
        <v>13735</v>
      </c>
      <c r="B39">
        <v>13692</v>
      </c>
      <c r="C39">
        <v>14218</v>
      </c>
      <c r="D39">
        <v>13463</v>
      </c>
      <c r="E39">
        <v>796</v>
      </c>
      <c r="F39" s="18">
        <v>36</v>
      </c>
      <c r="G39" s="18">
        <f t="shared" si="0"/>
        <v>7.9600000000000151</v>
      </c>
      <c r="H39" s="18">
        <f t="shared" si="1"/>
        <v>7.9600000000000151</v>
      </c>
      <c r="I39" s="18">
        <v>71</v>
      </c>
      <c r="J39" s="18">
        <v>0.71</v>
      </c>
      <c r="K39" s="25">
        <v>35.364470499999996</v>
      </c>
      <c r="L39" s="25">
        <v>10.081908</v>
      </c>
      <c r="M39" s="25">
        <v>45.446378499999994</v>
      </c>
      <c r="N39" s="26">
        <v>0.2850857897052354</v>
      </c>
      <c r="O39" s="26">
        <v>3.5077160493827155</v>
      </c>
      <c r="P39" s="18"/>
      <c r="Q39" s="18"/>
      <c r="R39" s="19"/>
    </row>
    <row r="40" spans="1:18" x14ac:dyDescent="0.25">
      <c r="A40">
        <v>13757</v>
      </c>
      <c r="B40">
        <v>13714</v>
      </c>
      <c r="C40">
        <v>14253</v>
      </c>
      <c r="D40">
        <v>13477</v>
      </c>
      <c r="E40">
        <v>798</v>
      </c>
      <c r="F40" s="18">
        <v>37</v>
      </c>
      <c r="G40" s="18">
        <f t="shared" si="0"/>
        <v>7.9800000000000146</v>
      </c>
      <c r="H40" s="18">
        <f t="shared" si="1"/>
        <v>7.9800000000000146</v>
      </c>
      <c r="I40" s="18">
        <v>73</v>
      </c>
      <c r="J40" s="18">
        <v>0.73</v>
      </c>
      <c r="K40" s="25">
        <v>36.583934999999997</v>
      </c>
      <c r="L40" s="25">
        <v>11.202120000000001</v>
      </c>
      <c r="M40" s="25">
        <v>47.786054999999998</v>
      </c>
      <c r="N40" s="26">
        <v>0.30620325560932693</v>
      </c>
      <c r="O40" s="26">
        <v>3.2658045977011487</v>
      </c>
      <c r="P40" s="18"/>
      <c r="Q40" s="18"/>
      <c r="R40" s="19"/>
    </row>
    <row r="41" spans="1:18" x14ac:dyDescent="0.25">
      <c r="A41">
        <v>13780</v>
      </c>
      <c r="B41">
        <v>13736</v>
      </c>
      <c r="C41">
        <v>14284</v>
      </c>
      <c r="D41">
        <v>13495</v>
      </c>
      <c r="E41">
        <v>800</v>
      </c>
      <c r="F41" s="18">
        <v>38</v>
      </c>
      <c r="G41" s="18">
        <f t="shared" si="0"/>
        <v>8.0000000000000142</v>
      </c>
      <c r="H41" s="18">
        <f t="shared" si="1"/>
        <v>8.0000000000000142</v>
      </c>
      <c r="I41" s="18">
        <v>75</v>
      </c>
      <c r="J41" s="18">
        <v>0.75</v>
      </c>
      <c r="K41" s="25">
        <v>30.4866125</v>
      </c>
      <c r="L41" s="25">
        <v>14.562756</v>
      </c>
      <c r="M41" s="25">
        <v>45.0493685</v>
      </c>
      <c r="N41" s="26">
        <v>0.47767707875054993</v>
      </c>
      <c r="O41" s="26">
        <v>2.0934644857058649</v>
      </c>
      <c r="P41" s="18"/>
      <c r="Q41" s="18"/>
      <c r="R41" s="19"/>
    </row>
    <row r="42" spans="1:18" x14ac:dyDescent="0.25">
      <c r="A42">
        <v>13803</v>
      </c>
      <c r="B42">
        <v>13757</v>
      </c>
      <c r="C42">
        <v>14329</v>
      </c>
      <c r="D42">
        <v>13508</v>
      </c>
      <c r="E42">
        <v>802</v>
      </c>
      <c r="F42" s="18">
        <v>39</v>
      </c>
      <c r="G42" s="18">
        <f t="shared" si="0"/>
        <v>8.0200000000000138</v>
      </c>
      <c r="H42" s="18">
        <f t="shared" si="1"/>
        <v>8.0200000000000138</v>
      </c>
      <c r="I42" s="18">
        <v>77</v>
      </c>
      <c r="J42" s="18">
        <v>0.77</v>
      </c>
      <c r="K42" s="25">
        <v>30.4866125</v>
      </c>
      <c r="L42" s="25">
        <v>13.442544</v>
      </c>
      <c r="M42" s="25">
        <v>43.929156499999998</v>
      </c>
      <c r="N42" s="26">
        <v>0.44093268807743069</v>
      </c>
      <c r="O42" s="26">
        <v>2.267919859514687</v>
      </c>
      <c r="P42" s="18"/>
      <c r="Q42" s="18"/>
      <c r="R42" s="19"/>
    </row>
    <row r="43" spans="1:18" x14ac:dyDescent="0.25">
      <c r="A43">
        <v>13824</v>
      </c>
      <c r="B43">
        <v>13777</v>
      </c>
      <c r="C43">
        <v>14355</v>
      </c>
      <c r="D43">
        <v>13525</v>
      </c>
      <c r="E43">
        <v>804</v>
      </c>
      <c r="F43" s="18">
        <v>40</v>
      </c>
      <c r="G43" s="18">
        <f t="shared" si="0"/>
        <v>8.0400000000000134</v>
      </c>
      <c r="H43" s="18">
        <f t="shared" si="1"/>
        <v>8.0400000000000134</v>
      </c>
      <c r="I43" s="18">
        <v>79</v>
      </c>
      <c r="J43" s="18">
        <v>0.79</v>
      </c>
      <c r="K43" s="25">
        <v>29.188161250000004</v>
      </c>
      <c r="L43" s="25">
        <v>12.816144</v>
      </c>
      <c r="M43" s="25">
        <v>42.004305250000002</v>
      </c>
      <c r="N43" s="26">
        <v>0.43908706308109757</v>
      </c>
      <c r="O43" s="26">
        <v>2.2774526604882097</v>
      </c>
      <c r="P43" s="18"/>
      <c r="Q43" s="18"/>
      <c r="R43" s="19"/>
    </row>
    <row r="44" spans="1:18" x14ac:dyDescent="0.25">
      <c r="A44">
        <v>13846</v>
      </c>
      <c r="B44">
        <v>13798</v>
      </c>
      <c r="C44">
        <v>14390</v>
      </c>
      <c r="D44">
        <v>13539</v>
      </c>
      <c r="E44">
        <v>806</v>
      </c>
      <c r="F44" s="18">
        <v>41</v>
      </c>
      <c r="G44" s="18">
        <f t="shared" si="0"/>
        <v>8.0600000000000129</v>
      </c>
      <c r="H44" s="18">
        <f t="shared" si="1"/>
        <v>8.0600000000000129</v>
      </c>
      <c r="I44" s="18">
        <v>81</v>
      </c>
      <c r="J44" s="18">
        <v>0.81</v>
      </c>
      <c r="K44" s="25">
        <v>32.690740600000005</v>
      </c>
      <c r="L44" s="25">
        <v>12.816144</v>
      </c>
      <c r="M44" s="25">
        <v>45.506884600000006</v>
      </c>
      <c r="N44" s="26">
        <v>0.39204202060812282</v>
      </c>
      <c r="O44" s="26">
        <v>2.550746979746795</v>
      </c>
      <c r="P44" s="18"/>
      <c r="Q44" s="18"/>
      <c r="R44" s="19"/>
    </row>
    <row r="45" spans="1:18" x14ac:dyDescent="0.25">
      <c r="A45">
        <v>13869</v>
      </c>
      <c r="B45">
        <v>13821</v>
      </c>
      <c r="C45">
        <v>14417</v>
      </c>
      <c r="D45">
        <v>13557</v>
      </c>
      <c r="E45">
        <v>808</v>
      </c>
      <c r="F45" s="18">
        <v>42</v>
      </c>
      <c r="G45" s="18">
        <f t="shared" si="0"/>
        <v>8.0800000000000125</v>
      </c>
      <c r="H45" s="18">
        <f t="shared" si="1"/>
        <v>8.0800000000000125</v>
      </c>
      <c r="I45" s="18">
        <v>83</v>
      </c>
      <c r="J45" s="18">
        <v>0.83</v>
      </c>
      <c r="K45" s="25">
        <v>26.853108350000007</v>
      </c>
      <c r="L45" s="25">
        <v>13.884156000000001</v>
      </c>
      <c r="M45" s="25">
        <v>40.737264350000004</v>
      </c>
      <c r="N45" s="26">
        <v>0.51704092572955329</v>
      </c>
      <c r="O45" s="26">
        <v>1.9340828747530643</v>
      </c>
      <c r="P45" s="18"/>
      <c r="Q45" s="18"/>
      <c r="R45" s="19"/>
    </row>
    <row r="46" spans="1:18" x14ac:dyDescent="0.25">
      <c r="A46">
        <v>13891</v>
      </c>
      <c r="B46">
        <v>13841</v>
      </c>
      <c r="C46">
        <v>14451</v>
      </c>
      <c r="D46">
        <v>13573</v>
      </c>
      <c r="E46">
        <v>810</v>
      </c>
      <c r="F46" s="18">
        <v>43</v>
      </c>
      <c r="G46" s="18">
        <f t="shared" si="0"/>
        <v>8.1000000000000121</v>
      </c>
      <c r="H46" s="18">
        <f t="shared" si="1"/>
        <v>8.1000000000000121</v>
      </c>
      <c r="I46" s="18">
        <v>85</v>
      </c>
      <c r="J46" s="18">
        <v>0.85</v>
      </c>
      <c r="K46" s="25">
        <v>28.020634800000003</v>
      </c>
      <c r="L46" s="25">
        <v>12.816144</v>
      </c>
      <c r="M46" s="25">
        <v>40.836778800000005</v>
      </c>
      <c r="N46" s="26">
        <v>0.4573823573761433</v>
      </c>
      <c r="O46" s="26">
        <v>2.1863545540686813</v>
      </c>
      <c r="P46" s="18"/>
      <c r="Q46" s="18"/>
      <c r="R46" s="19"/>
    </row>
    <row r="47" spans="1:18" x14ac:dyDescent="0.25">
      <c r="A47">
        <v>13913</v>
      </c>
      <c r="B47">
        <v>13863</v>
      </c>
      <c r="C47">
        <v>14476</v>
      </c>
      <c r="D47">
        <v>13589</v>
      </c>
      <c r="E47">
        <v>812</v>
      </c>
      <c r="F47" s="18">
        <v>44</v>
      </c>
      <c r="G47" s="18">
        <f t="shared" si="0"/>
        <v>8.1200000000000117</v>
      </c>
      <c r="H47" s="18">
        <f t="shared" si="1"/>
        <v>8.1200000000000117</v>
      </c>
      <c r="I47" s="18">
        <v>87</v>
      </c>
      <c r="J47" s="18">
        <v>0.87</v>
      </c>
      <c r="K47" s="25">
        <v>28.020634800000003</v>
      </c>
      <c r="L47" s="25">
        <v>12.816144</v>
      </c>
      <c r="M47" s="25">
        <v>40.836778800000005</v>
      </c>
      <c r="N47" s="26">
        <v>0.4573823573761433</v>
      </c>
      <c r="O47" s="26">
        <v>2.1863545540686813</v>
      </c>
      <c r="P47" s="18"/>
      <c r="Q47" s="18"/>
      <c r="R47" s="19"/>
    </row>
    <row r="48" spans="1:18" x14ac:dyDescent="0.25">
      <c r="A48">
        <v>13935</v>
      </c>
      <c r="B48">
        <v>13884</v>
      </c>
      <c r="C48">
        <v>14512</v>
      </c>
      <c r="D48">
        <v>13606</v>
      </c>
      <c r="E48">
        <v>814</v>
      </c>
      <c r="F48" s="18">
        <v>45</v>
      </c>
      <c r="G48" s="18">
        <f t="shared" si="0"/>
        <v>8.1400000000000112</v>
      </c>
      <c r="H48" s="18">
        <f t="shared" si="1"/>
        <v>8.1400000000000112</v>
      </c>
      <c r="I48" s="18">
        <v>89</v>
      </c>
      <c r="J48" s="18">
        <v>0.89</v>
      </c>
      <c r="K48" s="25">
        <v>35.025793500000006</v>
      </c>
      <c r="L48" s="25">
        <v>12.816144</v>
      </c>
      <c r="M48" s="25">
        <v>47.841937500000007</v>
      </c>
      <c r="N48" s="26">
        <v>0.36590588590091461</v>
      </c>
      <c r="O48" s="26">
        <v>2.7329431925858518</v>
      </c>
      <c r="P48" s="18"/>
      <c r="Q48" s="18"/>
      <c r="R48" s="19"/>
    </row>
    <row r="49" spans="1:18" x14ac:dyDescent="0.25">
      <c r="A49">
        <v>13958</v>
      </c>
      <c r="B49">
        <v>13904</v>
      </c>
      <c r="C49">
        <v>14542</v>
      </c>
      <c r="D49">
        <v>13626</v>
      </c>
      <c r="E49">
        <v>816</v>
      </c>
      <c r="F49" s="18">
        <v>46</v>
      </c>
      <c r="G49" s="18">
        <f t="shared" si="0"/>
        <v>8.1600000000000108</v>
      </c>
      <c r="H49" s="18">
        <f t="shared" si="1"/>
        <v>8.1600000000000108</v>
      </c>
      <c r="I49" s="18">
        <v>91</v>
      </c>
      <c r="J49" s="18">
        <v>0.91</v>
      </c>
      <c r="K49" s="25">
        <v>27.276000000000003</v>
      </c>
      <c r="L49" s="25">
        <v>12.528</v>
      </c>
      <c r="M49" s="25">
        <v>39.804000000000002</v>
      </c>
      <c r="N49" s="26">
        <v>0.45930488341399028</v>
      </c>
      <c r="O49" s="26">
        <v>2.1772030651340999</v>
      </c>
      <c r="P49" s="18"/>
      <c r="Q49" s="18"/>
      <c r="R49" s="19"/>
    </row>
    <row r="50" spans="1:18" x14ac:dyDescent="0.25">
      <c r="A50">
        <v>13981</v>
      </c>
      <c r="B50">
        <v>13925</v>
      </c>
      <c r="C50">
        <v>14576</v>
      </c>
      <c r="D50">
        <v>13643</v>
      </c>
      <c r="E50">
        <v>818</v>
      </c>
      <c r="F50" s="18">
        <v>47</v>
      </c>
      <c r="G50" s="18">
        <f t="shared" si="0"/>
        <v>8.1800000000000104</v>
      </c>
      <c r="H50" s="18">
        <f t="shared" si="1"/>
        <v>8.1800000000000104</v>
      </c>
      <c r="I50" s="18">
        <v>93</v>
      </c>
      <c r="J50" s="18">
        <v>0.93</v>
      </c>
      <c r="K50" s="25">
        <v>23.866500000000002</v>
      </c>
      <c r="L50" s="25">
        <v>13.572000000000001</v>
      </c>
      <c r="M50" s="25">
        <v>37.438500000000005</v>
      </c>
      <c r="N50" s="26">
        <v>0.5686631889887499</v>
      </c>
      <c r="O50" s="26">
        <v>1.7585101679929267</v>
      </c>
      <c r="P50" s="18"/>
      <c r="Q50" s="18"/>
      <c r="R50" s="19"/>
    </row>
    <row r="51" spans="1:18" x14ac:dyDescent="0.25">
      <c r="A51">
        <v>14003</v>
      </c>
      <c r="B51">
        <v>13945</v>
      </c>
      <c r="C51">
        <v>14598</v>
      </c>
      <c r="D51">
        <v>13661</v>
      </c>
      <c r="E51">
        <v>820</v>
      </c>
      <c r="F51" s="18">
        <v>48</v>
      </c>
      <c r="G51" s="18">
        <f t="shared" si="0"/>
        <v>8.2000000000000099</v>
      </c>
      <c r="H51" s="18">
        <f t="shared" si="1"/>
        <v>8.2000000000000099</v>
      </c>
      <c r="I51" s="18">
        <v>95</v>
      </c>
      <c r="J51" s="18">
        <v>0.95</v>
      </c>
      <c r="K51" s="25">
        <v>28.412500000000001</v>
      </c>
      <c r="L51" s="25">
        <v>12.528</v>
      </c>
      <c r="M51" s="25">
        <v>40.9405</v>
      </c>
      <c r="N51" s="26">
        <v>0.44093268807743069</v>
      </c>
      <c r="O51" s="26">
        <v>2.267919859514687</v>
      </c>
      <c r="P51" s="18"/>
      <c r="Q51" s="18"/>
      <c r="R51" s="19"/>
    </row>
    <row r="52" spans="1:18" x14ac:dyDescent="0.25">
      <c r="A52">
        <v>14026</v>
      </c>
      <c r="B52">
        <v>13965</v>
      </c>
      <c r="C52">
        <v>14630</v>
      </c>
      <c r="D52">
        <v>13676</v>
      </c>
      <c r="E52">
        <v>822</v>
      </c>
      <c r="F52" s="18">
        <v>49</v>
      </c>
      <c r="G52" s="18">
        <f t="shared" si="0"/>
        <v>8.2200000000000095</v>
      </c>
      <c r="H52" s="18">
        <f t="shared" si="1"/>
        <v>8.2200000000000095</v>
      </c>
      <c r="I52" s="18">
        <v>97</v>
      </c>
      <c r="J52" s="18">
        <v>0.97</v>
      </c>
      <c r="K52" s="25">
        <v>28.412500000000001</v>
      </c>
      <c r="L52" s="25">
        <v>12.528</v>
      </c>
      <c r="M52" s="25">
        <v>40.9405</v>
      </c>
      <c r="N52" s="26">
        <v>0.44093268807743069</v>
      </c>
      <c r="O52" s="26">
        <v>2.267919859514687</v>
      </c>
      <c r="P52" s="18"/>
      <c r="Q52" s="18"/>
      <c r="R52" s="19"/>
    </row>
    <row r="53" spans="1:18" x14ac:dyDescent="0.25">
      <c r="A53">
        <v>14047</v>
      </c>
      <c r="B53">
        <v>13986</v>
      </c>
      <c r="C53">
        <v>14662</v>
      </c>
      <c r="D53">
        <v>13693</v>
      </c>
      <c r="E53">
        <v>824</v>
      </c>
      <c r="F53" s="18">
        <v>50</v>
      </c>
      <c r="G53" s="18">
        <f t="shared" si="0"/>
        <v>8.2400000000000091</v>
      </c>
      <c r="H53" s="18">
        <f t="shared" si="1"/>
        <v>8.2400000000000091</v>
      </c>
      <c r="I53" s="18">
        <v>99</v>
      </c>
      <c r="J53" s="18">
        <v>0.99</v>
      </c>
      <c r="K53" s="25">
        <v>29.549000000000003</v>
      </c>
      <c r="L53" s="25">
        <v>12.528</v>
      </c>
      <c r="M53" s="25">
        <v>42.077000000000005</v>
      </c>
      <c r="N53" s="26">
        <v>0.42397373853599102</v>
      </c>
      <c r="O53" s="26">
        <v>2.3586366538952745</v>
      </c>
      <c r="P53" s="18"/>
      <c r="Q53" s="18"/>
      <c r="R53" s="19"/>
    </row>
    <row r="54" spans="1:18" x14ac:dyDescent="0.25">
      <c r="A54">
        <v>14069</v>
      </c>
      <c r="B54">
        <v>14007</v>
      </c>
      <c r="C54">
        <v>14698</v>
      </c>
      <c r="D54">
        <v>13710</v>
      </c>
      <c r="E54">
        <v>826</v>
      </c>
      <c r="F54" s="18">
        <v>51</v>
      </c>
      <c r="G54" s="18">
        <f t="shared" si="0"/>
        <v>8.2600000000000087</v>
      </c>
      <c r="H54" s="18">
        <f t="shared" si="1"/>
        <v>8.2600000000000087</v>
      </c>
      <c r="I54" s="18">
        <v>101</v>
      </c>
      <c r="J54" s="18">
        <v>1.01</v>
      </c>
      <c r="K54" s="25">
        <v>31.822000000000003</v>
      </c>
      <c r="L54" s="25">
        <v>12.528</v>
      </c>
      <c r="M54" s="25">
        <v>44.35</v>
      </c>
      <c r="N54" s="26">
        <v>0.39368990006913457</v>
      </c>
      <c r="O54" s="26">
        <v>2.5400702426564497</v>
      </c>
      <c r="P54" s="18"/>
      <c r="Q54" s="18"/>
      <c r="R54" s="19"/>
    </row>
    <row r="55" spans="1:18" x14ac:dyDescent="0.25">
      <c r="A55">
        <v>14091</v>
      </c>
      <c r="B55">
        <v>14027</v>
      </c>
      <c r="C55">
        <v>14722</v>
      </c>
      <c r="D55">
        <v>13729</v>
      </c>
      <c r="E55">
        <v>828</v>
      </c>
      <c r="F55" s="18">
        <v>52</v>
      </c>
      <c r="G55" s="18">
        <f t="shared" si="0"/>
        <v>8.2800000000000082</v>
      </c>
      <c r="H55" s="18">
        <f t="shared" si="1"/>
        <v>8.2800000000000082</v>
      </c>
      <c r="I55" s="18">
        <v>103</v>
      </c>
      <c r="J55" s="18">
        <v>1.03</v>
      </c>
      <c r="K55" s="25">
        <v>25.003</v>
      </c>
      <c r="L55" s="25">
        <v>10.440000000000001</v>
      </c>
      <c r="M55" s="25">
        <v>35.442999999999998</v>
      </c>
      <c r="N55" s="26">
        <v>0.41754989401271853</v>
      </c>
      <c r="O55" s="26">
        <v>2.3949233716475091</v>
      </c>
      <c r="P55" s="18"/>
      <c r="Q55" s="18"/>
      <c r="R55" s="19"/>
    </row>
    <row r="56" spans="1:18" x14ac:dyDescent="0.25">
      <c r="A56">
        <v>14114</v>
      </c>
      <c r="B56">
        <v>14050</v>
      </c>
      <c r="C56">
        <v>14757</v>
      </c>
      <c r="D56">
        <v>13744</v>
      </c>
      <c r="E56">
        <v>830</v>
      </c>
      <c r="F56" s="18">
        <v>53</v>
      </c>
      <c r="G56" s="18">
        <f t="shared" si="0"/>
        <v>8.3000000000000078</v>
      </c>
      <c r="H56" s="18">
        <f t="shared" si="1"/>
        <v>8.3000000000000078</v>
      </c>
      <c r="I56" s="18">
        <v>105</v>
      </c>
      <c r="J56" s="18">
        <v>1.05</v>
      </c>
      <c r="K56" s="25">
        <v>23.341437000000003</v>
      </c>
      <c r="L56" s="25">
        <v>11.231351999999999</v>
      </c>
      <c r="M56" s="25">
        <v>34.572789</v>
      </c>
      <c r="N56" s="26">
        <v>0.48117654452894215</v>
      </c>
      <c r="O56" s="26">
        <v>2.0782392894461865</v>
      </c>
      <c r="P56" s="18"/>
      <c r="Q56" s="18"/>
      <c r="R56" s="19"/>
    </row>
    <row r="57" spans="1:18" x14ac:dyDescent="0.25">
      <c r="A57">
        <v>14136</v>
      </c>
      <c r="B57">
        <v>14069</v>
      </c>
      <c r="C57">
        <v>14780</v>
      </c>
      <c r="D57">
        <v>13763</v>
      </c>
      <c r="E57">
        <v>832</v>
      </c>
      <c r="F57" s="18">
        <v>54</v>
      </c>
      <c r="G57" s="18">
        <f t="shared" si="0"/>
        <v>8.3200000000000074</v>
      </c>
      <c r="H57" s="18">
        <f t="shared" si="1"/>
        <v>8.3200000000000074</v>
      </c>
      <c r="I57" s="18">
        <v>107</v>
      </c>
      <c r="J57" s="18">
        <v>1.07</v>
      </c>
      <c r="K57" s="25">
        <v>20.006945999999999</v>
      </c>
      <c r="L57" s="25">
        <v>12.252384000000001</v>
      </c>
      <c r="M57" s="25">
        <v>32.259329999999999</v>
      </c>
      <c r="N57" s="26">
        <v>0.61240651121865386</v>
      </c>
      <c r="O57" s="26">
        <v>1.6329022988505746</v>
      </c>
      <c r="P57" s="18"/>
      <c r="Q57" s="18"/>
      <c r="R57" s="19"/>
    </row>
    <row r="58" spans="1:18" x14ac:dyDescent="0.25">
      <c r="A58">
        <v>14158</v>
      </c>
      <c r="B58">
        <v>14089</v>
      </c>
      <c r="C58">
        <v>14813</v>
      </c>
      <c r="D58">
        <v>13777</v>
      </c>
      <c r="E58">
        <v>834</v>
      </c>
      <c r="F58" s="18">
        <v>55</v>
      </c>
      <c r="G58" s="18">
        <f t="shared" si="0"/>
        <v>8.340000000000007</v>
      </c>
      <c r="H58" s="18">
        <f t="shared" si="1"/>
        <v>8.340000000000007</v>
      </c>
      <c r="I58" s="18">
        <v>109</v>
      </c>
      <c r="J58" s="18">
        <v>1.0900000000000001</v>
      </c>
      <c r="K58" s="25">
        <v>14.449461000000001</v>
      </c>
      <c r="L58" s="25">
        <v>10.210319999999999</v>
      </c>
      <c r="M58" s="25">
        <v>24.659781000000002</v>
      </c>
      <c r="N58" s="26">
        <v>0.70662289755998497</v>
      </c>
      <c r="O58" s="26">
        <v>1.4151819923371649</v>
      </c>
      <c r="P58" s="18"/>
      <c r="Q58" s="18"/>
      <c r="R58" s="19"/>
    </row>
    <row r="59" spans="1:18" x14ac:dyDescent="0.25">
      <c r="A59">
        <v>14180</v>
      </c>
      <c r="B59">
        <v>14110</v>
      </c>
      <c r="C59">
        <v>14843</v>
      </c>
      <c r="D59">
        <v>13800</v>
      </c>
      <c r="E59">
        <v>836</v>
      </c>
      <c r="F59" s="18">
        <v>56</v>
      </c>
      <c r="G59" s="18">
        <f t="shared" si="0"/>
        <v>8.3600000000000065</v>
      </c>
      <c r="H59" s="18">
        <f t="shared" si="1"/>
        <v>8.3600000000000065</v>
      </c>
      <c r="I59" s="18">
        <v>111</v>
      </c>
      <c r="J59" s="18">
        <v>1.1100000000000001</v>
      </c>
      <c r="K59" s="25">
        <v>12.226467</v>
      </c>
      <c r="L59" s="25">
        <v>6.1261920000000005</v>
      </c>
      <c r="M59" s="25">
        <v>18.352658999999999</v>
      </c>
      <c r="N59" s="26">
        <v>0.50105987281526221</v>
      </c>
      <c r="O59" s="26">
        <v>1.9957694763729243</v>
      </c>
      <c r="P59" s="18"/>
      <c r="Q59" s="18"/>
      <c r="R59" s="19"/>
    </row>
    <row r="60" spans="1:18" x14ac:dyDescent="0.25">
      <c r="A60">
        <v>14203</v>
      </c>
      <c r="B60">
        <v>14132</v>
      </c>
      <c r="C60">
        <v>14872</v>
      </c>
      <c r="D60">
        <v>13818</v>
      </c>
      <c r="E60">
        <v>838</v>
      </c>
      <c r="F60" s="18">
        <v>57</v>
      </c>
      <c r="G60" s="18">
        <f t="shared" si="0"/>
        <v>8.3800000000000061</v>
      </c>
      <c r="H60" s="18">
        <f t="shared" si="1"/>
        <v>8.3800000000000061</v>
      </c>
      <c r="I60" s="18">
        <v>113</v>
      </c>
      <c r="J60" s="18">
        <v>1.1299999999999999</v>
      </c>
      <c r="K60" s="25">
        <v>12.226467</v>
      </c>
      <c r="L60" s="25">
        <v>6.1261920000000005</v>
      </c>
      <c r="M60" s="25">
        <v>18.352658999999999</v>
      </c>
      <c r="N60" s="26">
        <v>0.50105987281526221</v>
      </c>
      <c r="O60" s="26">
        <v>1.9957694763729243</v>
      </c>
      <c r="P60" s="18"/>
      <c r="Q60" s="18"/>
      <c r="R60" s="19"/>
    </row>
    <row r="61" spans="1:18" x14ac:dyDescent="0.25">
      <c r="A61">
        <v>14225</v>
      </c>
      <c r="B61">
        <v>14154</v>
      </c>
      <c r="C61">
        <v>14910</v>
      </c>
      <c r="D61">
        <v>13839</v>
      </c>
      <c r="E61">
        <v>840</v>
      </c>
      <c r="F61" s="18">
        <v>58</v>
      </c>
      <c r="G61" s="18">
        <f t="shared" si="0"/>
        <v>8.4000000000000057</v>
      </c>
      <c r="H61" s="18">
        <f t="shared" si="1"/>
        <v>8.4000000000000057</v>
      </c>
      <c r="I61" s="18">
        <v>115</v>
      </c>
      <c r="J61" s="18">
        <v>1.1499999999999999</v>
      </c>
      <c r="K61" s="25">
        <v>12.226467</v>
      </c>
      <c r="L61" s="25">
        <v>6.1261920000000005</v>
      </c>
      <c r="M61" s="25">
        <v>18.352658999999999</v>
      </c>
      <c r="N61" s="26">
        <v>0.50105987281526221</v>
      </c>
      <c r="O61" s="26">
        <v>1.9957694763729243</v>
      </c>
      <c r="P61" s="18"/>
      <c r="Q61" s="18"/>
      <c r="R61" s="19"/>
    </row>
    <row r="62" spans="1:18" x14ac:dyDescent="0.25">
      <c r="A62">
        <v>14247</v>
      </c>
      <c r="B62">
        <v>14176</v>
      </c>
      <c r="C62">
        <v>14938</v>
      </c>
      <c r="D62">
        <v>13855</v>
      </c>
      <c r="E62">
        <v>842</v>
      </c>
      <c r="F62" s="18">
        <v>59</v>
      </c>
      <c r="G62" s="18">
        <f t="shared" si="0"/>
        <v>8.4200000000000053</v>
      </c>
      <c r="H62" s="18">
        <f t="shared" si="1"/>
        <v>8.4200000000000053</v>
      </c>
      <c r="I62" s="18">
        <v>117</v>
      </c>
      <c r="J62" s="18">
        <v>1.17</v>
      </c>
      <c r="K62" s="25">
        <v>10.1159865</v>
      </c>
      <c r="L62" s="25">
        <v>6.1950960000000004</v>
      </c>
      <c r="M62" s="25">
        <v>16.311082500000001</v>
      </c>
      <c r="N62" s="26">
        <v>0.61240651121865375</v>
      </c>
      <c r="O62" s="26">
        <v>1.6329022988505746</v>
      </c>
      <c r="P62" s="18"/>
      <c r="Q62" s="18"/>
      <c r="R62" s="19"/>
    </row>
    <row r="63" spans="1:18" x14ac:dyDescent="0.25">
      <c r="A63">
        <v>14269</v>
      </c>
      <c r="B63">
        <v>14199</v>
      </c>
      <c r="C63">
        <v>14974</v>
      </c>
      <c r="D63">
        <v>13877</v>
      </c>
      <c r="E63">
        <v>844</v>
      </c>
      <c r="F63" s="18">
        <v>60</v>
      </c>
      <c r="G63" s="18">
        <f t="shared" si="0"/>
        <v>8.4400000000000048</v>
      </c>
      <c r="H63" s="18">
        <f t="shared" si="1"/>
        <v>8.4400000000000048</v>
      </c>
      <c r="I63" s="18">
        <v>119</v>
      </c>
      <c r="J63" s="18">
        <v>1.19</v>
      </c>
      <c r="K63" s="25">
        <v>14.6119805</v>
      </c>
      <c r="L63" s="25">
        <v>5.1625800000000002</v>
      </c>
      <c r="M63" s="25">
        <v>19.7745605</v>
      </c>
      <c r="N63" s="26">
        <v>0.3533114487799926</v>
      </c>
      <c r="O63" s="26">
        <v>2.8303639846743294</v>
      </c>
      <c r="P63" s="18"/>
      <c r="Q63" s="18"/>
      <c r="R63" s="19"/>
    </row>
    <row r="64" spans="1:18" x14ac:dyDescent="0.25">
      <c r="A64">
        <v>14291</v>
      </c>
      <c r="B64">
        <v>14217</v>
      </c>
      <c r="C64">
        <v>15010</v>
      </c>
      <c r="D64">
        <v>13896</v>
      </c>
      <c r="E64">
        <v>846</v>
      </c>
      <c r="F64" s="18">
        <v>61</v>
      </c>
      <c r="G64" s="18">
        <f t="shared" si="0"/>
        <v>8.4600000000000044</v>
      </c>
      <c r="H64" s="18">
        <f t="shared" si="1"/>
        <v>8.4600000000000044</v>
      </c>
      <c r="I64" s="18">
        <v>121</v>
      </c>
      <c r="J64" s="18">
        <v>1.21</v>
      </c>
      <c r="K64" s="25">
        <v>13.487982000000001</v>
      </c>
      <c r="L64" s="25">
        <v>8.2601279999999999</v>
      </c>
      <c r="M64" s="25">
        <v>21.74811</v>
      </c>
      <c r="N64" s="26">
        <v>0.61240651121865375</v>
      </c>
      <c r="O64" s="26">
        <v>1.6329022988505748</v>
      </c>
      <c r="P64" s="18"/>
      <c r="Q64" s="18"/>
      <c r="R64" s="19"/>
    </row>
    <row r="65" spans="1:18" x14ac:dyDescent="0.25">
      <c r="A65">
        <v>14304</v>
      </c>
      <c r="B65">
        <v>14230</v>
      </c>
      <c r="C65">
        <v>15025</v>
      </c>
      <c r="D65">
        <v>13911</v>
      </c>
      <c r="E65">
        <v>848</v>
      </c>
      <c r="F65" s="18">
        <v>62</v>
      </c>
      <c r="G65" s="18">
        <f t="shared" si="0"/>
        <v>8.480000000000004</v>
      </c>
      <c r="H65" s="18">
        <f t="shared" si="1"/>
        <v>8.480000000000004</v>
      </c>
      <c r="I65" s="18">
        <v>123</v>
      </c>
      <c r="J65" s="18">
        <v>1.23</v>
      </c>
      <c r="K65" s="25">
        <v>23.603968500000001</v>
      </c>
      <c r="L65" s="25">
        <v>9.292644000000001</v>
      </c>
      <c r="M65" s="25">
        <v>32.896612500000003</v>
      </c>
      <c r="N65" s="26">
        <v>0.39368990006913457</v>
      </c>
      <c r="O65" s="26">
        <v>2.5400702426564492</v>
      </c>
      <c r="P65" s="18"/>
      <c r="Q65" s="18"/>
      <c r="R65" s="19"/>
    </row>
    <row r="66" spans="1:18" x14ac:dyDescent="0.25">
      <c r="A66">
        <v>14317</v>
      </c>
      <c r="B66">
        <v>14241</v>
      </c>
      <c r="C66">
        <v>15042</v>
      </c>
      <c r="D66">
        <v>13921</v>
      </c>
      <c r="E66">
        <v>850</v>
      </c>
      <c r="F66" s="18">
        <v>63</v>
      </c>
      <c r="G66" s="27">
        <f t="shared" si="0"/>
        <v>8.5000000000000036</v>
      </c>
      <c r="H66" s="18">
        <f t="shared" si="1"/>
        <v>8.5000000000000036</v>
      </c>
      <c r="I66" s="18">
        <v>125</v>
      </c>
      <c r="J66" s="18">
        <v>1.25</v>
      </c>
      <c r="K66" s="25">
        <v>47.207937000000001</v>
      </c>
      <c r="L66" s="25">
        <v>8.2601279999999999</v>
      </c>
      <c r="M66" s="25">
        <v>55.468065000000003</v>
      </c>
      <c r="N66" s="26">
        <v>0.17497328891961536</v>
      </c>
      <c r="O66" s="26">
        <v>5.7151580459770113</v>
      </c>
      <c r="P66" s="18" t="s">
        <v>160</v>
      </c>
      <c r="Q66" s="13" t="s">
        <v>127</v>
      </c>
      <c r="R66" s="19"/>
    </row>
    <row r="67" spans="1:18" x14ac:dyDescent="0.25">
      <c r="A67">
        <v>14679</v>
      </c>
      <c r="B67">
        <v>14642</v>
      </c>
      <c r="C67">
        <v>15476</v>
      </c>
      <c r="D67">
        <v>14086</v>
      </c>
      <c r="E67">
        <v>852</v>
      </c>
      <c r="F67" s="18">
        <v>64</v>
      </c>
      <c r="G67" s="18">
        <f t="shared" ref="G67:G75" si="2">G68-(J68-J67)</f>
        <v>8.5200000000000031</v>
      </c>
      <c r="H67" s="18">
        <f t="shared" ref="H67:H75" si="3">H68-(J68-J67)</f>
        <v>8.5200000000000031</v>
      </c>
      <c r="I67" s="18">
        <v>127</v>
      </c>
      <c r="J67" s="18">
        <v>1.27</v>
      </c>
      <c r="K67" s="25">
        <v>30.347959500000002</v>
      </c>
      <c r="L67" s="25">
        <v>9.292644000000001</v>
      </c>
      <c r="M67" s="25">
        <v>39.640603500000005</v>
      </c>
      <c r="N67" s="26">
        <v>0.30620325560932687</v>
      </c>
      <c r="O67" s="26">
        <v>3.2658045977011492</v>
      </c>
      <c r="P67" s="13"/>
      <c r="Q67" s="18"/>
      <c r="R67" s="19"/>
    </row>
    <row r="68" spans="1:18" x14ac:dyDescent="0.25">
      <c r="A68">
        <v>15041</v>
      </c>
      <c r="B68">
        <v>14989</v>
      </c>
      <c r="C68">
        <v>16206</v>
      </c>
      <c r="D68">
        <v>14164</v>
      </c>
      <c r="E68">
        <v>854</v>
      </c>
      <c r="F68" s="18">
        <v>65</v>
      </c>
      <c r="G68" s="18">
        <f t="shared" si="2"/>
        <v>8.5400000000000027</v>
      </c>
      <c r="H68" s="18">
        <f t="shared" si="3"/>
        <v>8.5400000000000027</v>
      </c>
      <c r="I68" s="18">
        <v>129</v>
      </c>
      <c r="J68" s="18">
        <v>1.29</v>
      </c>
      <c r="K68" s="25">
        <v>59.098000000000006</v>
      </c>
      <c r="L68" s="25">
        <v>4.1760000000000002</v>
      </c>
      <c r="M68" s="25">
        <v>63.274000000000008</v>
      </c>
      <c r="N68" s="26">
        <v>7.0662289755998503E-2</v>
      </c>
      <c r="O68" s="26">
        <v>14.151819923371649</v>
      </c>
      <c r="P68" s="18"/>
      <c r="Q68" s="18"/>
      <c r="R68" s="19"/>
    </row>
    <row r="69" spans="1:18" x14ac:dyDescent="0.25">
      <c r="A69">
        <v>15416</v>
      </c>
      <c r="B69">
        <v>15391</v>
      </c>
      <c r="C69">
        <v>16415</v>
      </c>
      <c r="D69">
        <v>14526</v>
      </c>
      <c r="E69">
        <v>856</v>
      </c>
      <c r="F69" s="18">
        <v>66</v>
      </c>
      <c r="G69" s="18">
        <f t="shared" si="2"/>
        <v>8.5600000000000023</v>
      </c>
      <c r="H69" s="18">
        <f t="shared" si="3"/>
        <v>8.5600000000000023</v>
      </c>
      <c r="I69" s="18">
        <v>131</v>
      </c>
      <c r="J69" s="18">
        <v>1.31</v>
      </c>
      <c r="K69" s="25">
        <v>70.463000000000008</v>
      </c>
      <c r="L69" s="25">
        <v>8.3520000000000003</v>
      </c>
      <c r="M69" s="25">
        <v>78.815000000000012</v>
      </c>
      <c r="N69" s="26">
        <v>0.11853029249393297</v>
      </c>
      <c r="O69" s="26">
        <v>8.436661877394636</v>
      </c>
      <c r="P69" s="18"/>
      <c r="Q69" s="18"/>
      <c r="R69" s="19"/>
    </row>
    <row r="70" spans="1:18" x14ac:dyDescent="0.25">
      <c r="A70">
        <v>15790</v>
      </c>
      <c r="B70">
        <v>15808</v>
      </c>
      <c r="C70">
        <v>16802</v>
      </c>
      <c r="D70">
        <v>14708</v>
      </c>
      <c r="E70">
        <v>858</v>
      </c>
      <c r="F70" s="18">
        <v>67</v>
      </c>
      <c r="G70" s="18">
        <f t="shared" si="2"/>
        <v>8.5800000000000018</v>
      </c>
      <c r="H70" s="18">
        <f t="shared" si="3"/>
        <v>8.5800000000000018</v>
      </c>
      <c r="I70" s="18">
        <v>133</v>
      </c>
      <c r="J70" s="18">
        <v>1.33</v>
      </c>
      <c r="K70" s="25">
        <v>61.371000000000002</v>
      </c>
      <c r="L70" s="25">
        <v>6.2640000000000002</v>
      </c>
      <c r="M70" s="25">
        <v>67.635000000000005</v>
      </c>
      <c r="N70" s="26">
        <v>0.10206775186977562</v>
      </c>
      <c r="O70" s="26">
        <v>9.7974137931034484</v>
      </c>
      <c r="P70" s="18"/>
      <c r="Q70" s="18"/>
      <c r="R70" s="19"/>
    </row>
    <row r="71" spans="1:18" x14ac:dyDescent="0.25">
      <c r="A71">
        <v>16179</v>
      </c>
      <c r="B71">
        <v>16164</v>
      </c>
      <c r="C71">
        <v>16997</v>
      </c>
      <c r="D71">
        <v>15460</v>
      </c>
      <c r="E71">
        <v>860</v>
      </c>
      <c r="F71" s="18">
        <v>68</v>
      </c>
      <c r="G71" s="18">
        <f t="shared" si="2"/>
        <v>8.6000000000000014</v>
      </c>
      <c r="H71" s="18">
        <f t="shared" si="3"/>
        <v>8.6000000000000014</v>
      </c>
      <c r="I71" s="18">
        <v>135</v>
      </c>
      <c r="J71" s="18">
        <v>1.35</v>
      </c>
      <c r="K71" s="25">
        <v>56.825000000000003</v>
      </c>
      <c r="L71" s="25">
        <v>8.3520000000000003</v>
      </c>
      <c r="M71" s="25">
        <v>65.177000000000007</v>
      </c>
      <c r="N71" s="26">
        <v>0.14697756269247689</v>
      </c>
      <c r="O71" s="26">
        <v>6.803759578544061</v>
      </c>
      <c r="P71" s="18"/>
      <c r="Q71" s="18"/>
      <c r="R71" s="19"/>
    </row>
    <row r="72" spans="1:18" x14ac:dyDescent="0.25">
      <c r="A72">
        <v>16568</v>
      </c>
      <c r="B72">
        <v>16549</v>
      </c>
      <c r="C72">
        <v>17320</v>
      </c>
      <c r="D72">
        <v>15942</v>
      </c>
      <c r="E72">
        <v>862</v>
      </c>
      <c r="F72" s="18">
        <v>69</v>
      </c>
      <c r="G72" s="18">
        <f t="shared" si="2"/>
        <v>8.620000000000001</v>
      </c>
      <c r="H72" s="18">
        <f t="shared" si="3"/>
        <v>8.620000000000001</v>
      </c>
      <c r="I72" s="18">
        <v>137</v>
      </c>
      <c r="J72" s="18">
        <v>1.37</v>
      </c>
      <c r="K72" s="25">
        <v>61.371000000000002</v>
      </c>
      <c r="L72" s="25">
        <v>8.3520000000000003</v>
      </c>
      <c r="M72" s="25">
        <v>69.722999999999999</v>
      </c>
      <c r="N72" s="26">
        <v>0.13609033582636751</v>
      </c>
      <c r="O72" s="26">
        <v>7.3480603448275863</v>
      </c>
      <c r="P72" s="18"/>
      <c r="Q72" s="18"/>
      <c r="R72" s="19"/>
    </row>
    <row r="73" spans="1:18" ht="15.75" x14ac:dyDescent="0.25">
      <c r="A73">
        <v>16722</v>
      </c>
      <c r="B73">
        <v>16707</v>
      </c>
      <c r="C73">
        <v>17439</v>
      </c>
      <c r="D73">
        <v>16127</v>
      </c>
      <c r="E73">
        <v>864</v>
      </c>
      <c r="F73" s="18">
        <v>70</v>
      </c>
      <c r="G73" s="18">
        <f t="shared" si="2"/>
        <v>8.64</v>
      </c>
      <c r="H73" s="18">
        <f t="shared" si="3"/>
        <v>8.64</v>
      </c>
      <c r="I73" s="18">
        <v>139</v>
      </c>
      <c r="J73" s="18">
        <v>1.39</v>
      </c>
      <c r="K73" s="25">
        <v>36.368000000000002</v>
      </c>
      <c r="L73" s="25">
        <v>8.3520000000000003</v>
      </c>
      <c r="M73" s="25">
        <v>44.72</v>
      </c>
      <c r="N73" s="26">
        <v>0.22965244170699517</v>
      </c>
      <c r="O73" s="26">
        <v>4.3544061302681989</v>
      </c>
      <c r="Q73" s="28" t="s">
        <v>161</v>
      </c>
      <c r="R73" s="19"/>
    </row>
    <row r="74" spans="1:18" x14ac:dyDescent="0.25">
      <c r="F74" s="18">
        <v>71</v>
      </c>
      <c r="G74" s="21">
        <f t="shared" si="2"/>
        <v>8.66</v>
      </c>
      <c r="H74" s="21">
        <f t="shared" si="3"/>
        <v>8.66</v>
      </c>
      <c r="I74" s="18">
        <v>141</v>
      </c>
      <c r="J74" s="18">
        <v>1.41</v>
      </c>
      <c r="K74" s="25">
        <v>7.9555000000000007</v>
      </c>
      <c r="L74" s="25">
        <v>6.2640000000000002</v>
      </c>
      <c r="M74" s="25">
        <v>14.2195</v>
      </c>
      <c r="N74" s="26">
        <v>0.78737980013826914</v>
      </c>
      <c r="O74" s="26">
        <v>1.2700351213282248</v>
      </c>
      <c r="Q74" s="13" t="s">
        <v>162</v>
      </c>
      <c r="R74" s="19"/>
    </row>
    <row r="75" spans="1:18" x14ac:dyDescent="0.25">
      <c r="F75" s="18">
        <v>72</v>
      </c>
      <c r="G75" s="18">
        <f t="shared" si="2"/>
        <v>8.68</v>
      </c>
      <c r="H75" s="18">
        <f t="shared" si="3"/>
        <v>8.68</v>
      </c>
      <c r="I75" s="18">
        <v>143</v>
      </c>
      <c r="J75" s="18">
        <v>1.43</v>
      </c>
      <c r="K75" s="25">
        <v>5.6825000000000001</v>
      </c>
      <c r="L75" s="25">
        <v>7.3079999999999998</v>
      </c>
      <c r="M75" s="25">
        <v>12.990500000000001</v>
      </c>
      <c r="N75" s="26">
        <v>1.2860536735591728</v>
      </c>
      <c r="O75" s="26">
        <v>0.77757252326217852</v>
      </c>
      <c r="Q75" s="13" t="s">
        <v>163</v>
      </c>
      <c r="R75" s="19"/>
    </row>
    <row r="76" spans="1:18" x14ac:dyDescent="0.25">
      <c r="F76" s="18">
        <v>73</v>
      </c>
      <c r="G76" s="18">
        <v>8.6999999999999993</v>
      </c>
      <c r="H76" s="29">
        <v>8.6999999999999993</v>
      </c>
      <c r="I76" s="18">
        <v>145</v>
      </c>
      <c r="J76" s="18">
        <v>1.45</v>
      </c>
      <c r="K76" s="25">
        <v>4.5460000000000003</v>
      </c>
      <c r="L76" s="25">
        <v>6.2640000000000002</v>
      </c>
      <c r="M76" s="25">
        <v>10.81</v>
      </c>
      <c r="N76" s="26">
        <v>1.377914650241971</v>
      </c>
      <c r="O76" s="26">
        <v>0.72573435504469985</v>
      </c>
      <c r="P76" s="30"/>
      <c r="Q76" s="30"/>
      <c r="R76" s="19"/>
    </row>
  </sheetData>
  <mergeCells count="1">
    <mergeCell ref="F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MODELIS</vt:lpstr>
      <vt:lpstr>Visos_modeliuotos_datos</vt:lpstr>
      <vt:lpstr>sl. gran.</vt:lpstr>
      <vt:lpstr>gr_ID_gylis_yr</vt:lpstr>
      <vt:lpstr>sl. (pjuvis)</vt:lpstr>
      <vt:lpstr>datos</vt:lpstr>
      <vt:lpstr>visi karbonatai</vt:lpstr>
      <vt:lpstr>granuliometrija</vt:lpstr>
      <vt:lpstr>gitijos karbonatai</vt:lpstr>
      <vt:lpstr>Karbonatai_Formatuota</vt:lpstr>
      <vt:lpstr>GISP2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Liudas</dc:creator>
  <cp:lastModifiedBy>1</cp:lastModifiedBy>
  <dcterms:created xsi:type="dcterms:W3CDTF">2015-06-05T18:17:20Z</dcterms:created>
  <dcterms:modified xsi:type="dcterms:W3CDTF">2021-07-15T13:58:57Z</dcterms:modified>
</cp:coreProperties>
</file>