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tudy\Data BI\SQL\КУРСОВИЙ ПРОЕКТ\"/>
    </mc:Choice>
  </mc:AlternateContent>
  <xr:revisionPtr revIDLastSave="0" documentId="13_ncr:1_{98E78D6D-347B-49E7-8022-96FDF8133434}" xr6:coauthVersionLast="47" xr6:coauthVersionMax="47" xr10:uidLastSave="{00000000-0000-0000-0000-000000000000}"/>
  <bookViews>
    <workbookView xWindow="-120" yWindow="-120" windowWidth="29040" windowHeight="15720" tabRatio="785" xr2:uid="{00000000-000D-0000-FFFF-FFFF00000000}"/>
  </bookViews>
  <sheets>
    <sheet name="contract_details" sheetId="1" r:id="rId1"/>
    <sheet name="contract_summary" sheetId="4" r:id="rId2"/>
    <sheet name="contract_payments" sheetId="3" r:id="rId3"/>
    <sheet name="portfolio_summary" sheetId="8" r:id="rId4"/>
    <sheet name="84-228" sheetId="7" r:id="rId5"/>
    <sheet name="67-227" sheetId="9" r:id="rId6"/>
  </sheets>
  <definedNames>
    <definedName name="DESKTOP_LPEU9JD_SQLEXPRESS_P_STORE_installment_plan" localSheetId="5" hidden="1">'67-227'!$B$2:$M$3</definedName>
    <definedName name="DESKTOP_LPEU9JD_SQLEXPRESS_P_STORE_installment_plan" localSheetId="4" hidden="1">'84-228'!$B$2:$M$3</definedName>
    <definedName name="DESKTOP_LPEU9JD_SQLEXPRESS_P_STORE_installment_plan" localSheetId="2" hidden="1">contract_payments!$B$2:$H$14</definedName>
    <definedName name="DESKTOP_LPEU9JD_SQLEXPRESS_P_STORE_installment_plan_1" localSheetId="5" hidden="1">'67-227'!$B$5:$H$13</definedName>
    <definedName name="DESKTOP_LPEU9JD_SQLEXPRESS_P_STORE_installment_plan_1" localSheetId="4" hidden="1">'84-228'!$B$5:$H$17</definedName>
    <definedName name="DESKTOP_LPEU9JD_SQLEXPRESS_P_STORE_installment_plan_1" localSheetId="1" hidden="1">contract_summary!$B$2:$G$3</definedName>
    <definedName name="DESKTOP_LPEU9JD_SQLEXPRESS_P_STORE_installment_plan_2" localSheetId="5" hidden="1">'67-227'!$B$15:$G$16</definedName>
    <definedName name="DESKTOP_LPEU9JD_SQLEXPRESS_P_STORE_installment_plan_2" localSheetId="4" hidden="1">'84-228'!$B$19:$G$20</definedName>
    <definedName name="DESKTOP_LPEU9JD_SQLEXPRESS_P_STORE_installment_plan_3" localSheetId="3" hidden="1">portfolio_summary!$B$4:$S$8</definedName>
    <definedName name="Запрос_к___P_STORE" localSheetId="0" hidden="1">contract_details!$B$2:$M$5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8" l="1"/>
  <c r="N9" i="8"/>
  <c r="H9" i="8"/>
  <c r="G9" i="8"/>
  <c r="F9" i="8"/>
  <c r="E9" i="8"/>
  <c r="D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SKTOP-LPEU9JD_SQLEXPRESS P_STORE" type="5" refreshedVersion="2" saveData="1">
    <dbPr connection="" command=""/>
  </connection>
  <connection id="2" xr16:uid="{00000000-0015-0000-FFFF-FFFF01000000}" name="DESKTOP-LPEU9JD_SQLEXPRESS P_STORE installment_plan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84          _x000d__x000a_DECLARE @contract_number INT = 228 _x000d__x000a_DECLARE @MaxNumber INT = 100;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JoinedPayment AS (                    -- Очікувані платежі + Фактичні (що реально сплатили до цих очікуваних дат)_x000d__x000a_    SELECT ep.merchant_id_x000d__x000a_     , ep.contract_number_x000d__x000a_     , YEAR (ep.expected_date) AS year_expected_x000d__x000a_     , MONTH (ep.expected_date) AS month_expected_x000d__x000a_     , ep.expected_date_x000d__x000a_     , ep.inst_x000d__x000a_     , p.date_payment _x000d__x000a_     , p.payment _x000d__x000a_    FROM ExpectedPayments ep_x000d__x000a_    LEFT JOIN payments p ON p.contract_number=ep.contract_number _x000d__x000a_      AND p.merchant_id=ep.merchant_id_x000d__x000a_      AND YEAR(p.date_payment) = YEAR(ep.expected_date)_x000d__x000a_      AND MONTH(p.date_payment) = MONTH(ep.expected_date)_x000d__x000a_      AND p.date_payment &lt;= @reporting_date_x000d__x000a_   ),_x000d__x000a_RankedPayments AS (                    -- Пронумеровані платежі - ранжування (нумерація) фактичних платежів для кожної очікуваної дати (залишаємо тільки один факт.платіж (найперший) на кожну очікувану дату)_x000d__x000a_    SELECT * _x000d__x000a_     , ROW_NUMBER () OVER (_x000d__x000a_          PARTITION BY merchant_id, contract_number, year_expected, month_expected_x000d__x000a_          ORDER BY date_payment_x000d__x000a_     ) AS payment_rank_x000d__x000a_    FROM JoinedPayment_x000d__x000a_   )_x000d__x000a_SELECT merchant_id as [ID продавця] _x000d__x000a_ , contract_number as [№ контракту розстрочки]_x000d__x000a_ , year_expected AS [Рік оплати очікуваних платежів]_x000d__x000a_ , month_expected AS [Місяць оплати очікуваних платежів]_x000d__x000a_ , CASE _x000d__x000a_   WHEN payment_rank = 1 THEN inst_x000d__x000a_   ELSE 0_x000d__x000a_   END  AS [Розмір щомісячного внеску, грн]_x000d__x000a_ , date_payment as [Дата фактичного платежу]_x000d__x000a_ , ISNULL (payment, 0) as [Оплачена сума, грн]_x000d__x000a_FROM RankedPayments_x000d__x000a_WHERE merchant_id=@merchant_id and contract_number=@contract_number_x000d__x000a_ORDER BY contract_number, year_expected, month_expected, date_payment_x000d__x000a_OPTION (MAXRECURSION 0)"/>
  </connection>
  <connection id="3" xr16:uid="{00000000-0015-0000-FFFF-FFFF02000000}" name="DESKTOP-LPEU9JD_SQLEXPRESS P_STORE installment_plan1" type="5" refreshedVersion="7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-- I.3. SQL-запит, що вибирає підсумкові дані про платежі за контрактом розстрочки_x000d__x000a__x000d__x000a_DECLARE @reporting_date DATE = '2020-04-30'_x000d__x000a_DECLARE @merchant_id INT = _x000d__x000a_ 84  _x000d__x000a_ -- 44_x000d__x000a_ -- 67_x000d__x000a_DECLARE @contract_number INT = _x000d__x000a_ 228_x000d__x000a_ -- 1229_x000d__x000a_ -- 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4" xr16:uid="{00000000-0015-0000-FFFF-FFFF03000000}" name="DESKTOP-LPEU9JD_SQLEXPRESS P_STORE installment_plan2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DECLARE @merchant_id INT = 84          -- брали різних продавців для перевірки (67, 84, 44)_x000d__x000a_DECLARE @contract_number INT = 228 _x000d__x000a_SELECT i.merchant_id AS [ID продавця]_x000d__x000a_ , i.contract_number AS [№ контракту розстрочки]_x000d__x000a_ , m.merchant_name AS [Назва продавця]_x000d__x000a_ , c.client_name AS [ПІБ клієнта]_x000d__x000a_ , b.Brand_name AS [Назва бренду]_x000d__x000a_ , p.phone_name AS [Назва телефону]_x000d__x000a_ , col.color_name AS [Колір]_x000d__x000a_ , i.qu_inst AS [К-ть місяців розстрочки]_x000d__x000a_ , i.inst AS [Розмір щомісячного внеску, грн]_x000d__x000a_ , i.date_purch AS [Дата покупки/оплати першого внеску розстрочки]_x000d__x000a_-- Скільки внесків, які мали бути сплачені станом на 30.04.2020 _x000d__x000a_ , CASE                        _x000d__x000a_   WHEN DATEDIFF(month, i.date_purch, @reporting_date) + 1 &gt; i.qu_inst_x000d__x000a_   THEN i.qu_inst_x000d__x000a_   ELSE DATEDIFF(month, i.date_purch, @reporting_date) + 1_x000d__x000a_ END AS [К-ть очікуваних щомісячних внесків на останній день звітного місяця]_x000d__x000a_-- Яка сума внесків у грн, яка мала бути сплачена станом на 30.04.2020_x000d__x000a_ , i.inst * _x000d__x000a_    CASE_x000d__x000a_     WHEN DATEDIFF(month, i.date_purch, @reporting_date) + 1 &gt; i.qu_inst_x000d__x000a_     THEN i.qu_inst_x000d__x000a_     ELSE DATEDIFF(month, i.date_purch, @reporting_date) + 1_x000d__x000a_    END AS [Сума очікуваних щомісячних платежів на кінець звітного місяця, грн]_x000d__x000a_FROM installment_plan i_x000d__x000a_LEFT JOIN merchants m ON m.merchant_id=i.merchant_id_x000d__x000a_LEFT JOIN clients c ON c.client_id=i.client_id_x000d__x000a_LEFT JOIN phones p ON p.phone_id=i.phone_id_x000d__x000a_LEFT JOIN brands b ON b.brand_id=p.brand_id_x000d__x000a_LEFT JOIN colors col ON col.color_id=i.color_id_x000d__x000a_WHERE i.merchant_id=@merchant_id and i.contract_number=@contract_number"/>
  </connection>
  <connection id="5" xr16:uid="{00000000-0015-0000-FFFF-FFFF04000000}" name="DESKTOP-LPEU9JD_SQLEXPRESS P_STORE installment_plan2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DECLARE @merchant_id INT = 67          -- брали різних продавців для перевірки (67, 84, 44)_x000d__x000a_DECLARE @contract_number INT = 227 _x000d__x000a_SELECT i.merchant_id AS [ID продавця]_x000d__x000a_ , i.contract_number AS [№ контракту розстрочки]_x000d__x000a_ , m.merchant_name AS [Назва продавця]_x000d__x000a_ , c.client_name AS [ПІБ клієнта]_x000d__x000a_ , b.Brand_name AS [Назва бренду]_x000d__x000a_ , p.phone_name AS [Назва телефону]_x000d__x000a_ , col.color_name AS [Колір]_x000d__x000a_ , i.qu_inst AS [К-ть місяців розстрочки]_x000d__x000a_ , i.inst AS [Розмір щомісячного внеску, грн]_x000d__x000a_ , i.date_purch AS [Дата покупки/оплати першого внеску розстрочки]_x000d__x000a_-- Скільки внесків, які мали бути сплачені станом на 30.04.2020 _x000d__x000a_ , CASE                        _x000d__x000a_   WHEN DATEDIFF(month, i.date_purch, @reporting_date) + 1 &gt; i.qu_inst_x000d__x000a_   THEN i.qu_inst_x000d__x000a_   ELSE DATEDIFF(month, i.date_purch, @reporting_date) + 1_x000d__x000a_ END AS [К-ть очікуваних щомісячних внесків на останній день звітного місяця]_x000d__x000a_-- Яка сума внесків у грн, яка мала бути сплачена станом на 30.04.2020_x000d__x000a_ , i.inst * _x000d__x000a_    CASE_x000d__x000a_     WHEN DATEDIFF(month, i.date_purch, @reporting_date) + 1 &gt; i.qu_inst_x000d__x000a_     THEN i.qu_inst_x000d__x000a_     ELSE DATEDIFF(month, i.date_purch, @reporting_date) + 1_x000d__x000a_    END AS [Сума очікуваних щомісячних платежів на кінець звітного місяця, грн]_x000d__x000a_FROM installment_plan i_x000d__x000a_LEFT JOIN merchants m ON m.merchant_id=i.merchant_id_x000d__x000a_LEFT JOIN clients c ON c.client_id=i.client_id_x000d__x000a_LEFT JOIN phones p ON p.phone_id=i.phone_id_x000d__x000a_LEFT JOIN brands b ON b.brand_id=p.brand_id_x000d__x000a_LEFT JOIN colors col ON col.color_id=i.color_id_x000d__x000a_WHERE i.merchant_id=@merchant_id and i.contract_number=@contract_number"/>
  </connection>
  <connection id="6" xr16:uid="{00000000-0015-0000-FFFF-FFFF05000000}" name="DESKTOP-LPEU9JD_SQLEXPRESS P_STORE installment_plan3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--67_x000d__x000a_      84_x000d__x000a_      --44_x000d__x000a_DECLARE @contract_number INT = --227_x000d__x000a_      228_x000d__x000a_      --1229_x000d__x000a_DECLARE @MaxNumber INT = 100;                -- Максимальна кількість місяців розстрочки, яку очікуємо (наприклад, 200)_x000d__x000a__x000d__x000a_-- Генеруємо числа_x000d__x000a_WITH Numbers AS (_x000d__x000a_    SELECT TOP (@MaxNumber)_x000d__x000a_       ROW_NUMBER() OVER (ORDER BY (SELECT null)) AS number_x000d__x000a_    FROM master..spt_values_x000d__x000a_   ),_x000d__x000a__x000d__x000a_-- Очікувані дати платежів (по контаркту)_x000d__x000a_ExpectedPayments AS (                  -- Очікувані дати_x000d__x000a_    SELECT i.merchant_id_x000d__x000a_      , i.contract_number_x000d__x000a_      , i.inst_x000d__x000a_      , DATEADD(MONTH, n.number-1, i.date_purch) AS expected_date_x000d__x000a_      , YEAR(DATEADD(MONTH, n.number-1, i.date_purch)) AS payment_year_x000d__x000a_      , MONTH(DATEADD(MONTH, n.number-1, i.date_purch)) AS payment_month _x000d__x000a_    FROM installment_plan i_x000d__x000a_    JOIN Numbers n ON n.number &lt;= i.qu_inst_x000d__x000a_    WHERE i.merchant_id = @merchant_id AND i.contract_number =  @contract_number_x000d__x000a_      AND DATEADD(MONTH, n.number-1, i.date_purch) &lt;= @reporting_date_x000d__x000a_   ),_x000d__x000a_-- Фактичні платежі_x000d__x000a_ActualPaymentsNumbered AS (_x000d__x000a_    SELECT p.merchant_id_x000d__x000a_      , p.contract_number_x000d__x000a_      , p.payment_x000d__x000a_      , p.date_payment_x000d__x000a_      , YEAR(p.date_payment) AS payment_year_x000d__x000a_      , MONTH(p.date_payment) AS payment_month_x000d__x000a_      , ROW_NUMBER() OVER (_x000d__x000a_       PARTITION BY p.merchant_id, p.contract_number, YEAR (p.date_payment),MONTH(p.date_payment)_x000d__x000a_       ORDER BY p.date_payment_x000d__x000a_      ) AS rn_x000d__x000a_    FROM payments p_x000d__x000a_    WHERE p.merchant_id = @merchant_id AND p.contract_number =  @contract_number_x000d__x000a_     AND p.date_payment &lt;= @reporting_date_x000d__x000a_  ),_x000d__x000a__x000d__x000a_-- Об’єднуємо очікувані платежі з фактичними (перший платіж в місяці поєднуємо, інші факти — окремо)_x000d__x000a_Combined AS (_x000d__x000a_    SELECT ep.merchant_id_x000d__x000a_      , ep.contract_number_x000d__x000a_      , ep.payment_year_x000d__x000a_      , ep.payment_month_x000d__x000a_      , ep.inst AS expected_payment_x000d__x000a_      , apn.payment AS actual_payment_x000d__x000a_      , apn.date_payment_x000d__x000a_      , apn.rn_x000d__x000a_    FROM ExpectedPayments ep_x000d__x000a_    LEFT JOIN ActualPaymentsNumbered apn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_x000d__x000a_  UNION ALL_x000d__x000a_    _x000d__x000a_    SELECT apn.merchant_id_x000d__x000a_      , apn.contract_number_x000d__x000a_      , apn.payment_year_x000d__x000a_      , apn.payment_month_x000d__x000a_      , 0 AS expected_payment_x000d__x000a_      , apn.payment AS actual_payment_x000d__x000a_      , apn.date_payment_x000d__x000a_      , apn.rn_x000d__x000a_    FROM ActualPaymentsNumbered apn_x000d__x000a_    LEFT JOIN ExpectedPayments ep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    WHERE ep.contract_number IS NULL OR apn.rn &gt;1_x000d__x000a_  )_x000d__x000a__x000d__x000a_SELECT merchant_id as [ID продавця] _x000d__x000a_ , contract_number as [№ контракту розстрочки]_x000d__x000a_ , payment_year AS [Рік оплати очікуваних платежів]_x000d__x000a_ , payment_month AS [Місяць оплати очікуваних платежів]_x000d__x000a_ , expected_payment AS [Розмір щомісячного внеску, грн]_x000d__x000a_ , date_payment AS [Дата фактичного платежу]_x000d__x000a_ , ISNULL (actual_payment, 0) AS [Оплачена сума, грн]_x000d__x000a_FROM Combined_x000d__x000a__x000d__x000a_ORDER BY payment_year, payment_month, date_payment"/>
  </connection>
  <connection id="7" xr16:uid="{00000000-0015-0000-FFFF-FFFF06000000}" name="DESKTOP-LPEU9JD_SQLEXPRESS P_STORE installment_plan3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67_x000d__x000a_      --84_x000d__x000a_      --44_x000d__x000a_DECLARE @contract_number INT = 227_x000d__x000a_      --228_x000d__x000a_      --1229_x000d__x000a_DECLARE @MaxNumber INT = 100;                -- Максимальна кількість місяців розстрочки, яку очікуємо (наприклад, 200)_x000d__x000a__x000d__x000a_-- Генеруємо числа_x000d__x000a_WITH Numbers AS (_x000d__x000a_    SELECT TOP (@MaxNumber)_x000d__x000a_       ROW_NUMBER() OVER (ORDER BY (SELECT null)) AS number_x000d__x000a_    FROM master..spt_values_x000d__x000a_   ),_x000d__x000a__x000d__x000a_-- Очікувані дати платежів (по контаркту)_x000d__x000a_ExpectedPayments AS (                  -- Очікувані дати_x000d__x000a_    SELECT i.merchant_id_x000d__x000a_      , i.contract_number_x000d__x000a_      , i.inst_x000d__x000a_      , DATEADD(MONTH, n.number-1, i.date_purch) AS expected_date_x000d__x000a_      , YEAR(DATEADD(MONTH, n.number-1, i.date_purch)) AS payment_year_x000d__x000a_      , MONTH(DATEADD(MONTH, n.number-1, i.date_purch)) AS payment_month _x000d__x000a_    FROM installment_plan i_x000d__x000a_    JOIN Numbers n ON n.number &lt;= i.qu_inst_x000d__x000a_    WHERE i.merchant_id = @merchant_id AND i.contract_number =  @contract_number_x000d__x000a_      AND DATEADD(MONTH, n.number-1, i.date_purch) &lt;= @reporting_date_x000d__x000a_   ),_x000d__x000a_-- Фактичні платежі_x000d__x000a_ActualPaymentsNumbered AS (_x000d__x000a_    SELECT p.merchant_id_x000d__x000a_      , p.contract_number_x000d__x000a_      , p.payment_x000d__x000a_      , p.date_payment_x000d__x000a_      , YEAR(p.date_payment) AS payment_year_x000d__x000a_      , MONTH(p.date_payment) AS payment_month_x000d__x000a_      , ROW_NUMBER() OVER (_x000d__x000a_       PARTITION BY p.merchant_id, p.contract_number, YEAR (p.date_payment),MONTH(p.date_payment)_x000d__x000a_       ORDER BY p.date_payment_x000d__x000a_      ) AS rn_x000d__x000a_    FROM payments p_x000d__x000a_    WHERE p.merchant_id = @merchant_id AND p.contract_number =  @contract_number_x000d__x000a_     AND p.date_payment &lt;= @reporting_date_x000d__x000a_  ),_x000d__x000a__x000d__x000a_-- Об’єднуємо очікувані платежі з фактичними (перший платіж в місяці поєднуємо, інші факти — окремо)_x000d__x000a_Combined AS (_x000d__x000a_    SELECT ep.merchant_id_x000d__x000a_      , ep.contract_number_x000d__x000a_      , ep.payment_year_x000d__x000a_      , ep.payment_month_x000d__x000a_      , ep.inst AS expected_payment_x000d__x000a_      , apn.payment AS actual_payment_x000d__x000a_      , apn.date_payment_x000d__x000a_      , apn.rn_x000d__x000a_    FROM ExpectedPayments ep_x000d__x000a_    LEFT JOIN ActualPaymentsNumbered apn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_x000d__x000a_  UNION ALL_x000d__x000a_    _x000d__x000a_    SELECT apn.merchant_id_x000d__x000a_      , apn.contract_number_x000d__x000a_      , apn.payment_year_x000d__x000a_      , apn.payment_month_x000d__x000a_      , 0 AS expected_payment_x000d__x000a_      , apn.payment AS actual_payment_x000d__x000a_      , apn.date_payment_x000d__x000a_      , apn.rn_x000d__x000a_    FROM ActualPaymentsNumbered apn_x000d__x000a_    LEFT JOIN ExpectedPayments ep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    WHERE ep.contract_number IS NULL OR apn.rn &gt;1_x000d__x000a_  )_x000d__x000a__x000d__x000a_SELECT merchant_id as [ID продавця] _x000d__x000a_ , contract_number as [№ контракту розстрочки]_x000d__x000a_ , payment_year AS [Рік оплати очікуваних платежів]_x000d__x000a_ , payment_month AS [Місяць оплати очікуваних платежів]_x000d__x000a_ , expected_payment AS [Розмір щомісячного внеску, грн]_x000d__x000a_ , date_payment AS [Дата фактичного платежу]_x000d__x000a_ , ISNULL (actual_payment, 0) AS [Оплачена сума, грн]_x000d__x000a_FROM Combined_x000d__x000a__x000d__x000a_ORDER BY payment_year, payment_month, date_payment"/>
  </connection>
  <connection id="8" xr16:uid="{00000000-0015-0000-FFFF-FFFF07000000}" name="DESKTOP-LPEU9JD_SQLEXPRESS P_STORE installment_plan4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_x000d__x000a_ 84  _x000d__x000a_ -- 44_x000d__x000a_ --67_x000d__x000a_DECLARE @contract_number INT = _x000d__x000a_ 228_x000d__x000a_ -- 1229_x000d__x000a_ --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9" xr16:uid="{00000000-0015-0000-FFFF-FFFF08000000}" name="DESKTOP-LPEU9JD_SQLEXPRESS P_STORE installment_plan4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_x000d__x000a_ 67  _x000d__x000a_ -- 44_x000d__x000a_ --67_x000d__x000a_DECLARE @contract_number INT = _x000d__x000a_ 227_x000d__x000a_ -- 1229_x000d__x000a_ --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10" xr16:uid="{00000000-0015-0000-FFFF-FFFF09000000}" name="DESKTOP-LPEU9JD_SQLEXPRESS P_STORE installment_plan5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_x000d__x000a_WITH TotalPaid AS (                     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_x000d__x000a_SELECT _x000d__x000a_  --1_x000d__x000a_  c.installment_status AS [Період розстрочки]_x000d__x000a_  --2_x000d__x000a_  , c.debt_status AS [Наявність заборгованості]_x000d__x000a_  --3_x000d__x000a_  , SUM (c.total_installment) AS [Сума розстрочки, грн]_x000d__x000a_  --4_x000d__x000a_  , SUM (c.expected_payment) AS [Очікувана сума оплати на кінець звітного місяця, грн]_x000d__x000a_  --5_x000d__x000a_  , SUM (c.total_paid) AS [Оплачена сума на кінець звітного місяця, грн]_x000d__x000a_  --6_x000d__x000a_  , COUNT (DISTINCT CAST(i.merchant_id AS VARCHAR) + '-' +  CAST(i.contract_number AS VARCHAR)) AS [Кількість клієнтів]   -- Чи можна просто COUNT(*)_x000d__x000a_  --7_x000d__x000a_  ,  SUM(c.debt_amount) AS [Заборгованість, грн]_x000d__x000a_  -- 8_x000d__x000a_  , SUM(remaining_amount) AS [Залишок по розстрочці, грн]_x000d__x000a_  --9. К-ть клієнтів, які мали/мають заборгованість і/чи прострочили щомісячний платіж_x000d__x000a_  , SUM (CASE WHEN c.months_overdue_category = 0 THEN 1 ELSE 0 END) AS [К-ть клієнтів без прострочень (0 міс.)]_x000d__x000a_  --10_x000d__x000a_  , SUM (CASE WHEN c.months_overdue_category = 1 THEN 1 ELSE 0 END) AS [К-ть клієнтів із простроченням 1 міс.]_x000d__x000a_  --11_x000d__x000a_  , SUM (CASE WHEN c.months_overdue_category = 2 THEN 1 ELSE 0 END) AS [К-ть клієнтів із простроченням 2 міс.]_x000d__x000a_  --12_x000d__x000a_  , SUM (CASE WHEN c.months_overdue_category = 3 THEN 1 ELSE 0 END) AS [К-ть клієнтів із простроченням 3 міс.]_x000d__x000a_  --13_x000d__x000a_  , SUM (CASE WHEN c.months_overdue_category = 4 THEN 1 ELSE 0 END) AS [К-ть клієнтів із простроченнями 4+ міс.]_x000d__x000a_  --14. Сума заборгованості клієнтів по к-ті прострочених взносів_x000d__x000a_  , SUM (CASE WHEN c.months_overdue_category = 0 THEN c.debt_amount ELSE 0 END) AS [Сума боргу без прострочень (0 міс.)]_x000d__x000a_  --15_x000d__x000a_  , SUM (CASE WHEN c.months_overdue_category = 1 THEN c.debt_amount ELSE 0 END) AS [Сума боргу із простроченням 1 міс.]_x000d__x000a_  --16_x000d__x000a_  , SUM (CASE WHEN c.months_overdue_category = 2 THEN c.debt_amount ELSE 0 END) AS [Сума боргу із простроченням 2 міс.]_x000d__x000a_  --17_x000d__x000a_  , SUM (CASE WHEN c.months_overdue_category = 3 THEN c.debt_amount ELSE 0 END) AS [Сума боргу із простроченням 3 міс.]_x000d__x000a_  --18_x000d__x000a_  , SUM (CASE WHEN c.months_overdue_category = 4 THEN c.debt_amount ELSE 0 END) AS [Сума боргу із простроченнями 4+ міс.]_x000d__x000a_FROM installment_plan i_x000d__x000a_LEFT JOIN TotalPaid p ON p.merchant_id = i.merchant_id AND p.contract_number = i.contract_number_x000d__x000a_CROSS APPLY_x000d__x000a_ (_x000d__x000a_ SELECT_x000d__x000a_  DATEDIFF(MONTH, i.date_purch, @reporting_date) + 1 AS month_passed_x000d__x000a_  , ISNULL (p.total_paid, 0) AS total_paid_x000d__x000a_  , i.qu_inst * i.inst  AS total_installment_x000d__x000a_  _x000d__x000a_  , CASE _x000d__x000a_   WHEN DATEDIFF(MONTH, i.date_purch, @reporting_date) + 1 &lt; i.qu_inst _x000d__x000a_   THEN (DATEDIFF(MONTH, i.date_purch, @reporting_date) + 1) * i.inst_x000d__x000a_   ELSE i.qu_inst * i.inst _x000d__x000a_  END AS expected_payment_x000d__x000a_  _x000d__x000a_  , CASE _x000d__x000a_   WHEN DATEDIFF(MONTH, i.date_purch, @reporting_date) + 1 &lt; i.qu_inst _x000d__x000a_   THEN (DATEDIFF(MONTH, i.date_purch, @reporting_date) + 1) * i.inst_x000d__x000a_   ELSE i.qu_inst * i.inst _x000d__x000a_  END - ISNULL (p.total_paid, 0) AS debt_amount_x000d__x000a_  _x000d__x000a_  , CASE_x000d__x000a_   WHEN DATEDIFF(MONTH, i.date_purch, @reporting_date) + 1 &gt;= i.qu_inst_x000d__x000a_    THEN 0 -- розстрочка завершена_x000d__x000a_   ELSE (i.qu_inst - (DATEDIFF(MONTH, i.date_purch, @reporting_date) + 1)) * i.inst_x000d__x000a_  END AS remaining_amount_x000d__x000a_  _x000d__x000a_  , CASE _x000d__x000a_   WHEN DATEDIFF(MONTH, i.date_purch, @reporting_date) +1 &gt;= i.qu_inst THEN 'Закінчений'_x000d__x000a_   ELSE 'Не закінчений'_x000d__x000a_  END AS installment_status_x000d__x000a_  _x000d__x000a_  , CASE _x000d__x000a_   WHEN ISNULL (p.total_paid, 0) &lt; i.qu_inst * i.inst THEN 'Є заборгованість'_x000d__x000a_   ELSE 'Немає заборгованості'_x000d__x000a_  END AS debt_status_x000d__x000a__x000d__x000a_  , CASE _x000d__x000a_   WHEN ISNULL (p.total_paid, 0) &lt;_x000d__x000a_    CASE_x000d__x000a_     WHEN DATEDIFF(MONTH, i.date_purch, @reporting_date) + 1 &lt; i.qu_inst _x000d__x000a_     THEN (DATEDIFF(MONTH, i.date_purch, @reporting_date) + 1) * i.inst_x000d__x000a_     ELSE i.qu_inst * i.inst _x000d__x000a_    END_x000d__x000a_   THEN 1 ELSE 0_x000d__x000a_  END AS has_debt_x000d__x000a__x000d__x000a_  -- Категорія прострочених звітів_x000d__x000a_  , CASE _x000d__x000a_   WHEN ISNULL (p.total_paid, 0) &gt;= i.qu_inst * i.inst THEN 0_x000d__x000a_   WHEN ISNULL (p.total_paid, 0) &gt;= (i.qu_inst-1) * i.inst THEN 1_x000d__x000a_   WHEN ISNULL (p.total_paid, 0) &gt;= (i.qu_inst-2) * i.inst THEN 2_x000d__x000a_   WHEN ISNULL (p.total_paid, 0) &gt;= (i.qu_inst-3) * i.inst THEN 3_x000d__x000a_   ELSE 4_x000d__x000a_  END AS months_overdue_category_x000d__x000a_) c_x000d__x000a_GROUP BY _x000d__x000a_ c.installment_status_x000d__x000a_ , c.debt_status_x000d__x000a_ORDER BY 1"/>
  </connection>
  <connection id="11" xr16:uid="{00000000-0015-0000-FFFF-FFFF0A000000}" name="ModelConnection_Запрос к   P_STORE" description="Модель данных" type="5" refreshedVersion="2" background="1" saveData="1">
    <dbPr connection="Data Model Connection" command="Запрос к   P_STORE" commandType="3"/>
  </connection>
</connections>
</file>

<file path=xl/sharedStrings.xml><?xml version="1.0" encoding="utf-8"?>
<sst xmlns="http://schemas.openxmlformats.org/spreadsheetml/2006/main" count="156" uniqueCount="77">
  <si>
    <t>ID продавця</t>
  </si>
  <si>
    <t>№ контракту розстрочки</t>
  </si>
  <si>
    <t>Назва продавця</t>
  </si>
  <si>
    <t>ПІБ клієнта</t>
  </si>
  <si>
    <t>Назва бренду</t>
  </si>
  <si>
    <t>Назва телефону</t>
  </si>
  <si>
    <t>Колір</t>
  </si>
  <si>
    <t>К-ть місяців розстрочки</t>
  </si>
  <si>
    <t>Розмір щомісячного внеску, грн</t>
  </si>
  <si>
    <t>Дата покупки/оплати першого внеску розстрочки</t>
  </si>
  <si>
    <t>Кількість очікуваних щомісячних внесків на останній день звітного місяця</t>
  </si>
  <si>
    <t>Сума очікуваних щомісячних платежів на кінець звітного місяця, грн</t>
  </si>
  <si>
    <t>Vodafone.ua</t>
  </si>
  <si>
    <t>Мельников Юрий </t>
  </si>
  <si>
    <t>Nokia</t>
  </si>
  <si>
    <t>216 Dual Sim</t>
  </si>
  <si>
    <t>черный</t>
  </si>
  <si>
    <t>2018-09-18</t>
  </si>
  <si>
    <t>Shop.kyivstar.ua</t>
  </si>
  <si>
    <t>Полякова Ксения </t>
  </si>
  <si>
    <t>Tecno</t>
  </si>
  <si>
    <t>Pop 2 Power</t>
  </si>
  <si>
    <t>синий</t>
  </si>
  <si>
    <t>2018-06-01</t>
  </si>
  <si>
    <t>Jetpad.com.ua</t>
  </si>
  <si>
    <t>Костин Ростислав </t>
  </si>
  <si>
    <t>Samsung</t>
  </si>
  <si>
    <t>Galaxy S8 Duos</t>
  </si>
  <si>
    <t>фиолетовый</t>
  </si>
  <si>
    <t>2019-12-31</t>
  </si>
  <si>
    <t>Рік оплати очікуваних платежів</t>
  </si>
  <si>
    <t>Місяць оплати очікуваних платежів</t>
  </si>
  <si>
    <t>Дата фактичного платежу</t>
  </si>
  <si>
    <t>Оплачена сума, грн</t>
  </si>
  <si>
    <t>2018-10-19</t>
  </si>
  <si>
    <t>2019-01-20</t>
  </si>
  <si>
    <t>2019-02-28</t>
  </si>
  <si>
    <t>2019-03-18</t>
  </si>
  <si>
    <t>2019-06-25</t>
  </si>
  <si>
    <t>2019-07-26</t>
  </si>
  <si>
    <t>2019-08-25</t>
  </si>
  <si>
    <t>Оплачена клієнтом сума на кінець звітного місяця, грн</t>
  </si>
  <si>
    <t>Залишок по контракту розстрочки всього, грн</t>
  </si>
  <si>
    <t>у т.ч. заборгованість через недоплачу і/чи пропуск щомісячних внесків, грн</t>
  </si>
  <si>
    <t>К-ть очікуваних щомісячних внесків на останній день звітного місяця</t>
  </si>
  <si>
    <t xml:space="preserve">Vodafone.ua                   </t>
  </si>
  <si>
    <t xml:space="preserve">Shop.kyivstar.ua              </t>
  </si>
  <si>
    <t>2018-09-02</t>
  </si>
  <si>
    <t>2018-09-20</t>
  </si>
  <si>
    <t>2018-11-09</t>
  </si>
  <si>
    <t>2018-12-25</t>
  </si>
  <si>
    <t>Підсумковий звіт про заборгованість за всіма контрактами розстрочки</t>
  </si>
  <si>
    <t>Звітний місяць – квітень 2020 р. Всі розрахунки станом на 30.04.2020 р.</t>
  </si>
  <si>
    <t>К-ть клієнтів, які мали/мають заборгованість і/чи прострочили щомісячний платіж</t>
  </si>
  <si>
    <t>Сума заборгованості клієнтів по к-ті прострочених внесків</t>
  </si>
  <si>
    <t>Період розстрочки</t>
  </si>
  <si>
    <t>Наявність заборгованості</t>
  </si>
  <si>
    <t>Сума розстрочки, грн</t>
  </si>
  <si>
    <t>Очікувана сума оплати на кінець звітного місяця, грн</t>
  </si>
  <si>
    <t>Оплачена сума на кінець звітного місяця, грн</t>
  </si>
  <si>
    <t>Кількість клієнтів</t>
  </si>
  <si>
    <t>Заборгованість, грн</t>
  </si>
  <si>
    <t>Залишок по розстрочці, грн</t>
  </si>
  <si>
    <t>К-ть клієнтів без прострочень (0 міс.)</t>
  </si>
  <si>
    <t>К-ть клієнтів із простроченням 1 міс.</t>
  </si>
  <si>
    <t>К-ть клієнтів із простроченням 2 міс.</t>
  </si>
  <si>
    <t>К-ть клієнтів із простроченням 3 міс.</t>
  </si>
  <si>
    <t>К-ть клієнтів із простроченнями 4+ міс.</t>
  </si>
  <si>
    <t>Сума боргу без прострочень (0 міс.)</t>
  </si>
  <si>
    <t>Сума боргу із простроченням 1 міс.</t>
  </si>
  <si>
    <t>Сума боргу із простроченням 2 міс.</t>
  </si>
  <si>
    <t>Сума боргу із простроченням 3 міс.</t>
  </si>
  <si>
    <t>Сума боргу із простроченнями 4+ міс.</t>
  </si>
  <si>
    <t>Закінчений</t>
  </si>
  <si>
    <t>Є заборгованість</t>
  </si>
  <si>
    <t>Немає заборгованості</t>
  </si>
  <si>
    <t>Не закінчений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</si>
</sst>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4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2" borderId="2" xfId="0" applyNumberFormat="1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Запрос к   P_STORE" connectionId="11" xr16:uid="{00000000-0016-0000-0000-000000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14"/>
      <queryTableField id="10" name="Дата покупки/оплати першого внеску розстрочки" tableColumnId="15"/>
      <queryTableField id="11" name="Кількість очікуваних щомісячних внесків на останній день звітного місяця" tableColumnId="16"/>
      <queryTableField id="12" name="Сума очікуваних щомісячних платежів на кінець звітного місяця, грн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2" connectionId="9" xr16:uid="{00000000-0016-0000-0400-000008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3" xr16:uid="{00000000-0016-0000-0200-000002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2" xr16:uid="{00000000-0016-0000-0100-000001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8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3" connectionId="10" xr16:uid="{00000000-0016-0000-0500-000009000000}" autoFormatId="16" applyNumberFormats="0" applyBorderFormats="0" applyFontFormats="1" applyPatternFormats="1" applyAlignmentFormats="0" applyWidthHeightFormats="0">
  <queryTableRefresh nextId="19">
    <queryTableFields count="18">
      <queryTableField id="1" name="Період розстрочки" tableColumnId="1"/>
      <queryTableField id="2" name="Наявність заборгованості" tableColumnId="2"/>
      <queryTableField id="3" name="Сума розстрочки, грн" tableColumnId="3"/>
      <queryTableField id="4" name="Очікувана сума оплати на кінець звітного місяця, грн" tableColumnId="4"/>
      <queryTableField id="5" name="Оплачена сума на кінець звітного місяця, грн" tableColumnId="5"/>
      <queryTableField id="6" name="Кількість клієнтів" tableColumnId="6"/>
      <queryTableField id="7" name="Заборгованість, грн" tableColumnId="7"/>
      <queryTableField id="8" name="Залишок по розстрочці, грн" tableColumnId="8"/>
      <queryTableField id="9" name="К-ть клієнтів без прострочень (0 міс.)" tableColumnId="9"/>
      <queryTableField id="10" name="К-ть клієнтів із простроченням 1 міс." tableColumnId="10"/>
      <queryTableField id="11" name="К-ть клієнтів із простроченням 2 міс." tableColumnId="11"/>
      <queryTableField id="12" name="К-ть клієнтів із простроченням 3 міс." tableColumnId="12"/>
      <queryTableField id="13" name="К-ть клієнтів із простроченнями 4+ міс." tableColumnId="13"/>
      <queryTableField id="14" name="Сума боргу без прострочень (0 міс.)" tableColumnId="14"/>
      <queryTableField id="15" name="Сума боргу із простроченням 1 міс." tableColumnId="15"/>
      <queryTableField id="16" name="Сума боргу із простроченням 2 міс." tableColumnId="16"/>
      <queryTableField id="17" name="Сума боргу із простроченням 3 міс." tableColumnId="17"/>
      <queryTableField id="18" name="Сума боргу із простроченнями 4+ міс.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9"/>
      <queryTableField id="10" name="Дата покупки/оплати першого внеску розстрочки" tableColumnId="10"/>
      <queryTableField id="11" name="К-ть очікуваних щомісячних внесків на останній день звітного місяця" tableColumnId="14"/>
      <queryTableField id="12" name="Сума очікуваних щомісячних платежів на кінець звітного місяця, грн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6" xr16:uid="{00000000-0016-0000-0300-000004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5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2" connectionId="8" xr16:uid="{00000000-0016-0000-0300-000005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5" xr16:uid="{00000000-0016-0000-0400-000006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9"/>
      <queryTableField id="10" name="Дата покупки/оплати першого внеску розстрочки" tableColumnId="10"/>
      <queryTableField id="11" name="К-ть очікуваних щомісячних внесків на останній день звітного місяця" tableColumnId="14"/>
      <queryTableField id="12" name="Сума очікуваних щомісячних платежів на кінець звітного місяця, грн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7" xr16:uid="{00000000-0016-0000-0400-000007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5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Запрос_к___P_STORE" displayName="Таблица_Запрос_к___P_STORE" ref="B2:M5" tableType="queryTable" totalsRowShown="0">
  <autoFilter ref="B2:M5" xr:uid="{00000000-0009-0000-0100-000001000000}">
    <filterColumn colId="0">
      <filters>
        <filter val="84"/>
      </filters>
    </filterColumn>
  </autoFilter>
  <tableColumns count="12">
    <tableColumn id="1" xr3:uid="{00000000-0010-0000-0000-000001000000}" uniqueName="1" name="ID продавця" queryTableFieldId="1"/>
    <tableColumn id="2" xr3:uid="{00000000-0010-0000-0000-000002000000}" uniqueName="2" name="№ контракту розстрочки" queryTableFieldId="2"/>
    <tableColumn id="3" xr3:uid="{00000000-0010-0000-0000-000003000000}" uniqueName="3" name="Назва продавця" queryTableFieldId="3"/>
    <tableColumn id="4" xr3:uid="{00000000-0010-0000-0000-000004000000}" uniqueName="4" name="ПІБ клієнта" queryTableFieldId="4"/>
    <tableColumn id="5" xr3:uid="{00000000-0010-0000-0000-000005000000}" uniqueName="5" name="Назва бренду" queryTableFieldId="5"/>
    <tableColumn id="6" xr3:uid="{00000000-0010-0000-0000-000006000000}" uniqueName="6" name="Назва телефону" queryTableFieldId="6"/>
    <tableColumn id="7" xr3:uid="{00000000-0010-0000-0000-000007000000}" uniqueName="7" name="Колір" queryTableFieldId="7"/>
    <tableColumn id="8" xr3:uid="{00000000-0010-0000-0000-000008000000}" uniqueName="8" name="К-ть місяців розстрочки" queryTableFieldId="8"/>
    <tableColumn id="14" xr3:uid="{00000000-0010-0000-0000-00000E000000}" uniqueName="14" name="Розмір щомісячного внеску, грн" queryTableFieldId="9"/>
    <tableColumn id="15" xr3:uid="{00000000-0010-0000-0000-00000F000000}" uniqueName="15" name="Дата покупки/оплати першого внеску розстрочки" queryTableFieldId="10"/>
    <tableColumn id="16" xr3:uid="{00000000-0010-0000-0000-000010000000}" uniqueName="16" name="Кількість очікуваних щомісячних внесків на останній день звітного місяця" queryTableFieldId="11"/>
    <tableColumn id="17" xr3:uid="{00000000-0010-0000-0000-000011000000}" uniqueName="17" name="Сума очікуваних щомісячних платежів на кінець звітного місяця, грн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Таблица_DESKTOP_LPEU9JD_SQLEXPRESS_P_STORE_installment_plan_211" displayName="Таблица_DESKTOP_LPEU9JD_SQLEXPRESS_P_STORE_installment_plan_211" ref="B15:G16" tableType="queryTable" totalsRowShown="0">
  <autoFilter ref="B15:G16" xr:uid="{00000000-0009-0000-0100-00000A000000}"/>
  <tableColumns count="6">
    <tableColumn id="1" xr3:uid="{00000000-0010-0000-0800-000001000000}" uniqueName="1" name="ID продавця" queryTableFieldId="1" dataDxfId="21"/>
    <tableColumn id="2" xr3:uid="{00000000-0010-0000-0800-000002000000}" uniqueName="2" name="№ контракту розстрочки" queryTableFieldId="2" dataDxfId="20"/>
    <tableColumn id="3" xr3:uid="{00000000-0010-0000-0800-000003000000}" uniqueName="3" name="Сума очікуваних щомісячних платежів на кінець звітного місяця, грн" queryTableFieldId="3" dataDxfId="19"/>
    <tableColumn id="4" xr3:uid="{00000000-0010-0000-0800-000004000000}" uniqueName="4" name="Оплачена клієнтом сума на кінець звітного місяця, грн" queryTableFieldId="4" dataDxfId="18"/>
    <tableColumn id="5" xr3:uid="{00000000-0010-0000-0800-000005000000}" uniqueName="5" name="Залишок по контракту розстрочки всього, грн" queryTableFieldId="5" dataDxfId="17"/>
    <tableColumn id="6" xr3:uid="{00000000-0010-0000-0800-000006000000}" uniqueName="6" name="у т.ч. заборгованість через недоплачу і/чи пропуск щомісячних внесків, грн" queryTableFieldId="6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_DESKTOP_LPEU9JD_SQLEXPRESS_P_STORE_installment_plan_1" displayName="Таблица_DESKTOP_LPEU9JD_SQLEXPRESS_P_STORE_installment_plan_1" ref="B2:G3" tableType="queryTable" totalsRowShown="0">
  <autoFilter ref="B2:G3" xr:uid="{00000000-0009-0000-0100-000003000000}"/>
  <tableColumns count="6">
    <tableColumn id="1" xr3:uid="{00000000-0010-0000-0200-000001000000}" uniqueName="1" name="ID продавця" queryTableFieldId="1"/>
    <tableColumn id="2" xr3:uid="{00000000-0010-0000-0200-000002000000}" uniqueName="2" name="№ контракту розстрочки" queryTableFieldId="2"/>
    <tableColumn id="3" xr3:uid="{00000000-0010-0000-0200-000003000000}" uniqueName="3" name="Сума очікуваних щомісячних платежів на кінець звітного місяця, грн" queryTableFieldId="3"/>
    <tableColumn id="4" xr3:uid="{00000000-0010-0000-0200-000004000000}" uniqueName="4" name="Оплачена клієнтом сума на кінець звітного місяця, грн" queryTableFieldId="4"/>
    <tableColumn id="5" xr3:uid="{00000000-0010-0000-0200-000005000000}" uniqueName="5" name="Залишок по контракту розстрочки всього, грн" queryTableFieldId="5"/>
    <tableColumn id="6" xr3:uid="{00000000-0010-0000-0200-000006000000}" uniqueName="6" name="у т.ч. заборгованість через недоплачу і/чи пропуск щомісячних внесків, грн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_DESKTOP_LPEU9JD_SQLEXPRESS_P_STORE_installment_plan" displayName="Таблица_DESKTOP_LPEU9JD_SQLEXPRESS_P_STORE_installment_plan" ref="B2:H14" tableType="queryTable" totalsRowShown="0">
  <autoFilter ref="B2:H14" xr:uid="{00000000-0009-0000-0100-000002000000}"/>
  <tableColumns count="7">
    <tableColumn id="1" xr3:uid="{00000000-0010-0000-0100-000001000000}" uniqueName="1" name="ID продавця" queryTableFieldId="1"/>
    <tableColumn id="2" xr3:uid="{00000000-0010-0000-0100-000002000000}" uniqueName="2" name="№ контракту розстрочки" queryTableFieldId="2"/>
    <tableColumn id="3" xr3:uid="{00000000-0010-0000-0100-000003000000}" uniqueName="3" name="Рік оплати очікуваних платежів" queryTableFieldId="3"/>
    <tableColumn id="4" xr3:uid="{00000000-0010-0000-0100-000004000000}" uniqueName="4" name="Місяць оплати очікуваних платежів" queryTableFieldId="4"/>
    <tableColumn id="8" xr3:uid="{00000000-0010-0000-0100-000008000000}" uniqueName="8" name="Розмір щомісячного внеску, грн" queryTableFieldId="5"/>
    <tableColumn id="6" xr3:uid="{00000000-0010-0000-0100-000006000000}" uniqueName="6" name="Дата фактичного платежу" queryTableFieldId="6"/>
    <tableColumn id="7" xr3:uid="{00000000-0010-0000-0100-000007000000}" uniqueName="7" name="Оплачена сума, грн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Таблица_DESKTOP_LPEU9JD_SQLEXPRESS_P_STORE_installment_plan_3" displayName="Таблица_DESKTOP_LPEU9JD_SQLEXPRESS_P_STORE_installment_plan_3" ref="B4:S9" tableType="queryTable" totalsRowCount="1">
  <autoFilter ref="B4:S8" xr:uid="{00000000-0009-0000-0100-000007000000}"/>
  <tableColumns count="18">
    <tableColumn id="1" xr3:uid="{00000000-0010-0000-0900-000001000000}" uniqueName="1" name="Період розстрочки" queryTableFieldId="1"/>
    <tableColumn id="2" xr3:uid="{00000000-0010-0000-0900-000002000000}" uniqueName="2" name="Наявність заборгованості" queryTableFieldId="2"/>
    <tableColumn id="3" xr3:uid="{00000000-0010-0000-0900-000003000000}" uniqueName="3" name="Сума розстрочки, грн" totalsRowFunction="sum" queryTableFieldId="3" dataDxfId="15"/>
    <tableColumn id="4" xr3:uid="{00000000-0010-0000-0900-000004000000}" uniqueName="4" name="Очікувана сума оплати на кінець звітного місяця, грн" totalsRowFunction="custom" queryTableFieldId="4" dataDxfId="14">
      <totalsRowFormula>SUBTOTAL(109,E5:E8)</totalsRowFormula>
    </tableColumn>
    <tableColumn id="5" xr3:uid="{00000000-0010-0000-0900-000005000000}" uniqueName="5" name="Оплачена сума на кінець звітного місяця, грн" totalsRowFunction="custom" queryTableFieldId="5" dataDxfId="13">
      <totalsRowFormula>SUBTOTAL(109,F5:F8)</totalsRowFormula>
    </tableColumn>
    <tableColumn id="6" xr3:uid="{00000000-0010-0000-0900-000006000000}" uniqueName="6" name="Кількість клієнтів" totalsRowFunction="sum" queryTableFieldId="6" dataDxfId="12"/>
    <tableColumn id="7" xr3:uid="{00000000-0010-0000-0900-000007000000}" uniqueName="7" name="Заборгованість, грн" totalsRowFunction="sum" queryTableFieldId="7" dataDxfId="11"/>
    <tableColumn id="8" xr3:uid="{00000000-0010-0000-0900-000008000000}" uniqueName="8" name="Залишок по розстрочці, грн" queryTableFieldId="8" dataDxfId="10"/>
    <tableColumn id="9" xr3:uid="{00000000-0010-0000-0900-000009000000}" uniqueName="9" name="К-ть клієнтів без прострочень (0 міс.)" queryTableFieldId="9" dataDxfId="9"/>
    <tableColumn id="10" xr3:uid="{00000000-0010-0000-0900-00000A000000}" uniqueName="10" name="К-ть клієнтів із простроченням 1 міс." queryTableFieldId="10" dataDxfId="8"/>
    <tableColumn id="11" xr3:uid="{00000000-0010-0000-0900-00000B000000}" uniqueName="11" name="К-ть клієнтів із простроченням 2 міс." queryTableFieldId="11" dataDxfId="7"/>
    <tableColumn id="12" xr3:uid="{00000000-0010-0000-0900-00000C000000}" uniqueName="12" name="К-ть клієнтів із простроченням 3 міс." queryTableFieldId="12" dataDxfId="6"/>
    <tableColumn id="13" xr3:uid="{00000000-0010-0000-0900-00000D000000}" uniqueName="13" name="К-ть клієнтів із простроченнями 4+ міс." totalsRowFunction="custom" queryTableFieldId="13" dataDxfId="5">
      <totalsRowFormula>SUM(Таблица_DESKTOP_LPEU9JD_SQLEXPRESS_P_STORE_installment_plan_3[[К-ть клієнтів без прострочень (0 міс.)]:[К-ть клієнтів із простроченнями 4+ міс.]])</totalsRowFormula>
    </tableColumn>
    <tableColumn id="14" xr3:uid="{00000000-0010-0000-0900-00000E000000}" uniqueName="14" name="Сума боргу без прострочень (0 міс.)" queryTableFieldId="14" dataDxfId="4"/>
    <tableColumn id="15" xr3:uid="{00000000-0010-0000-0900-00000F000000}" uniqueName="15" name="Сума боргу із простроченням 1 міс." queryTableFieldId="15" dataDxfId="3"/>
    <tableColumn id="16" xr3:uid="{00000000-0010-0000-0900-000010000000}" uniqueName="16" name="Сума боргу із простроченням 2 міс." queryTableFieldId="16" dataDxfId="2"/>
    <tableColumn id="17" xr3:uid="{00000000-0010-0000-0900-000011000000}" uniqueName="17" name="Сума боргу із простроченням 3 міс." queryTableFieldId="17" dataDxfId="1"/>
    <tableColumn id="18" xr3:uid="{00000000-0010-0000-0900-000012000000}" uniqueName="18" name="Сума боргу із простроченнями 4+ міс." totalsRowFunction="custom" queryTableFieldId="18" dataDxfId="0">
      <totalsRowFormula>SUM(Таблица_DESKTOP_LPEU9JD_SQLEXPRESS_P_STORE_installment_plan_3[[Сума боргу без прострочень (0 міс.)]:[Сума боргу із простроченнями 4+ міс.]])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_DESKTOP_LPEU9JD_SQLEXPRESS_P_STORE_installment_plan5" displayName="Таблица_DESKTOP_LPEU9JD_SQLEXPRESS_P_STORE_installment_plan5" ref="B2:M3" tableType="queryTable" totalsRowShown="0">
  <autoFilter ref="B2:M3" xr:uid="{00000000-0009-0000-0100-000004000000}"/>
  <tableColumns count="12">
    <tableColumn id="1" xr3:uid="{00000000-0010-0000-0300-000001000000}" uniqueName="1" name="ID продавця" queryTableFieldId="1"/>
    <tableColumn id="2" xr3:uid="{00000000-0010-0000-0300-000002000000}" uniqueName="2" name="№ контракту розстрочки" queryTableFieldId="2"/>
    <tableColumn id="3" xr3:uid="{00000000-0010-0000-0300-000003000000}" uniqueName="3" name="Назва продавця" queryTableFieldId="3"/>
    <tableColumn id="4" xr3:uid="{00000000-0010-0000-0300-000004000000}" uniqueName="4" name="ПІБ клієнта" queryTableFieldId="4"/>
    <tableColumn id="5" xr3:uid="{00000000-0010-0000-0300-000005000000}" uniqueName="5" name="Назва бренду" queryTableFieldId="5"/>
    <tableColumn id="6" xr3:uid="{00000000-0010-0000-0300-000006000000}" uniqueName="6" name="Назва телефону" queryTableFieldId="6"/>
    <tableColumn id="7" xr3:uid="{00000000-0010-0000-0300-000007000000}" uniqueName="7" name="Колір" queryTableFieldId="7"/>
    <tableColumn id="8" xr3:uid="{00000000-0010-0000-0300-000008000000}" uniqueName="8" name="К-ть місяців розстрочки" queryTableFieldId="8"/>
    <tableColumn id="9" xr3:uid="{00000000-0010-0000-0300-000009000000}" uniqueName="9" name="Розмір щомісячного внеску, грн" queryTableFieldId="9"/>
    <tableColumn id="10" xr3:uid="{00000000-0010-0000-0300-00000A000000}" uniqueName="10" name="Дата покупки/оплати першого внеску розстрочки" queryTableFieldId="10"/>
    <tableColumn id="14" xr3:uid="{00000000-0010-0000-0300-00000E000000}" uniqueName="14" name="К-ть очікуваних щомісячних внесків на останній день звітного місяця" queryTableFieldId="11"/>
    <tableColumn id="12" xr3:uid="{00000000-0010-0000-0300-00000C000000}" uniqueName="12" name="Сума очікуваних щомісячних платежів на кінець звітного місяця, грн" queryTableField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_DESKTOP_LPEU9JD_SQLEXPRESS_P_STORE_installment_plan_16" displayName="Таблица_DESKTOP_LPEU9JD_SQLEXPRESS_P_STORE_installment_plan_16" ref="B5:H17" tableType="queryTable" totalsRowShown="0">
  <autoFilter ref="B5:H17" xr:uid="{00000000-0009-0000-0100-000005000000}"/>
  <tableColumns count="7">
    <tableColumn id="1" xr3:uid="{00000000-0010-0000-0400-000001000000}" uniqueName="1" name="ID продавця" queryTableFieldId="1"/>
    <tableColumn id="2" xr3:uid="{00000000-0010-0000-0400-000002000000}" uniqueName="2" name="№ контракту розстрочки" queryTableFieldId="2"/>
    <tableColumn id="3" xr3:uid="{00000000-0010-0000-0400-000003000000}" uniqueName="3" name="Рік оплати очікуваних платежів" queryTableFieldId="3"/>
    <tableColumn id="4" xr3:uid="{00000000-0010-0000-0400-000004000000}" uniqueName="4" name="Місяць оплати очікуваних платежів" queryTableFieldId="4"/>
    <tableColumn id="5" xr3:uid="{00000000-0010-0000-0400-000005000000}" uniqueName="5" name="Розмір щомісячного внеску, грн" queryTableFieldId="5"/>
    <tableColumn id="6" xr3:uid="{00000000-0010-0000-0400-000006000000}" uniqueName="6" name="Дата фактичного платежу" queryTableFieldId="6"/>
    <tableColumn id="7" xr3:uid="{00000000-0010-0000-0400-000007000000}" uniqueName="7" name="Оплачена сума, грн" queryTableField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_DESKTOP_LPEU9JD_SQLEXPRESS_P_STORE_installment_plan_2" displayName="Таблица_DESKTOP_LPEU9JD_SQLEXPRESS_P_STORE_installment_plan_2" ref="B19:G20" tableType="queryTable" totalsRowShown="0">
  <autoFilter ref="B19:G20" xr:uid="{00000000-0009-0000-0100-000006000000}"/>
  <tableColumns count="6">
    <tableColumn id="1" xr3:uid="{00000000-0010-0000-0500-000001000000}" uniqueName="1" name="ID продавця" queryTableFieldId="1"/>
    <tableColumn id="2" xr3:uid="{00000000-0010-0000-0500-000002000000}" uniqueName="2" name="№ контракту розстрочки" queryTableFieldId="2"/>
    <tableColumn id="3" xr3:uid="{00000000-0010-0000-0500-000003000000}" uniqueName="3" name="Сума очікуваних щомісячних платежів на кінець звітного місяця, грн" queryTableFieldId="3"/>
    <tableColumn id="4" xr3:uid="{00000000-0010-0000-0500-000004000000}" uniqueName="4" name="Оплачена клієнтом сума на кінець звітного місяця, грн" queryTableFieldId="4"/>
    <tableColumn id="5" xr3:uid="{00000000-0010-0000-0500-000005000000}" uniqueName="5" name="Залишок по контракту розстрочки всього, грн" queryTableFieldId="5"/>
    <tableColumn id="6" xr3:uid="{00000000-0010-0000-0500-000006000000}" uniqueName="6" name="у т.ч. заборгованість через недоплачу і/чи пропуск щомісячних внесків, грн" queryTableField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_DESKTOP_LPEU9JD_SQLEXPRESS_P_STORE_installment_plan59" displayName="Таблица_DESKTOP_LPEU9JD_SQLEXPRESS_P_STORE_installment_plan59" ref="B2:M3" tableType="queryTable" totalsRowShown="0">
  <autoFilter ref="B2:M3" xr:uid="{00000000-0009-0000-0100-000008000000}"/>
  <tableColumns count="12">
    <tableColumn id="1" xr3:uid="{00000000-0010-0000-0600-000001000000}" uniqueName="1" name="ID продавця" queryTableFieldId="1" dataDxfId="40"/>
    <tableColumn id="2" xr3:uid="{00000000-0010-0000-0600-000002000000}" uniqueName="2" name="№ контракту розстрочки" queryTableFieldId="2" dataDxfId="39"/>
    <tableColumn id="3" xr3:uid="{00000000-0010-0000-0600-000003000000}" uniqueName="3" name="Назва продавця" queryTableFieldId="3" dataDxfId="38"/>
    <tableColumn id="4" xr3:uid="{00000000-0010-0000-0600-000004000000}" uniqueName="4" name="ПІБ клієнта" queryTableFieldId="4" dataDxfId="37"/>
    <tableColumn id="5" xr3:uid="{00000000-0010-0000-0600-000005000000}" uniqueName="5" name="Назва бренду" queryTableFieldId="5" dataDxfId="36"/>
    <tableColumn id="6" xr3:uid="{00000000-0010-0000-0600-000006000000}" uniqueName="6" name="Назва телефону" queryTableFieldId="6" dataDxfId="35"/>
    <tableColumn id="7" xr3:uid="{00000000-0010-0000-0600-000007000000}" uniqueName="7" name="Колір" queryTableFieldId="7" dataDxfId="34"/>
    <tableColumn id="8" xr3:uid="{00000000-0010-0000-0600-000008000000}" uniqueName="8" name="К-ть місяців розстрочки" queryTableFieldId="8" dataDxfId="33"/>
    <tableColumn id="9" xr3:uid="{00000000-0010-0000-0600-000009000000}" uniqueName="9" name="Розмір щомісячного внеску, грн" queryTableFieldId="9" dataDxfId="32"/>
    <tableColumn id="10" xr3:uid="{00000000-0010-0000-0600-00000A000000}" uniqueName="10" name="Дата покупки/оплати першого внеску розстрочки" queryTableFieldId="10" dataDxfId="31"/>
    <tableColumn id="14" xr3:uid="{00000000-0010-0000-0600-00000E000000}" uniqueName="14" name="К-ть очікуваних щомісячних внесків на останній день звітного місяця" queryTableFieldId="11" dataDxfId="30"/>
    <tableColumn id="12" xr3:uid="{00000000-0010-0000-0600-00000C000000}" uniqueName="12" name="Сума очікуваних щомісячних платежів на кінець звітного місяця, грн" queryTableFieldId="12" dataDxfId="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_DESKTOP_LPEU9JD_SQLEXPRESS_P_STORE_installment_plan_1610" displayName="Таблица_DESKTOP_LPEU9JD_SQLEXPRESS_P_STORE_installment_plan_1610" ref="B5:H13" tableType="queryTable" totalsRowShown="0">
  <autoFilter ref="B5:H13" xr:uid="{00000000-0009-0000-0100-000009000000}"/>
  <tableColumns count="7">
    <tableColumn id="1" xr3:uid="{00000000-0010-0000-0700-000001000000}" uniqueName="1" name="ID продавця" queryTableFieldId="1" dataDxfId="28"/>
    <tableColumn id="2" xr3:uid="{00000000-0010-0000-0700-000002000000}" uniqueName="2" name="№ контракту розстрочки" queryTableFieldId="2" dataDxfId="27"/>
    <tableColumn id="3" xr3:uid="{00000000-0010-0000-0700-000003000000}" uniqueName="3" name="Рік оплати очікуваних платежів" queryTableFieldId="3" dataDxfId="26"/>
    <tableColumn id="4" xr3:uid="{00000000-0010-0000-0700-000004000000}" uniqueName="4" name="Місяць оплати очікуваних платежів" queryTableFieldId="4" dataDxfId="25"/>
    <tableColumn id="5" xr3:uid="{00000000-0010-0000-0700-000005000000}" uniqueName="5" name="Розмір щомісячного внеску, грн" queryTableFieldId="5" dataDxfId="24"/>
    <tableColumn id="6" xr3:uid="{00000000-0010-0000-0700-000006000000}" uniqueName="6" name="Дата фактичного платежу" queryTableFieldId="6" dataDxfId="23"/>
    <tableColumn id="7" xr3:uid="{00000000-0010-0000-0700-000007000000}" uniqueName="7" name="Оплачена сума, грн" queryTableFieldId="7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"/>
  <sheetViews>
    <sheetView tabSelected="1" workbookViewId="0"/>
  </sheetViews>
  <sheetFormatPr defaultColWidth="13.140625" defaultRowHeight="15"/>
  <cols>
    <col min="1" max="1" width="4.140625" customWidth="1"/>
    <col min="2" max="2" width="10.140625" customWidth="1"/>
    <col min="3" max="3" width="14" customWidth="1"/>
    <col min="4" max="4" width="15.7109375" customWidth="1"/>
    <col min="5" max="5" width="17.85546875" customWidth="1"/>
    <col min="6" max="6" width="12.42578125" customWidth="1"/>
    <col min="7" max="7" width="14.5703125" customWidth="1"/>
    <col min="8" max="8" width="12.42578125" customWidth="1"/>
    <col min="9" max="9" width="13.42578125" customWidth="1"/>
    <col min="11" max="11" width="17.7109375" customWidth="1"/>
    <col min="12" max="12" width="22.42578125" customWidth="1"/>
    <col min="13" max="13" width="21.28515625" customWidth="1"/>
    <col min="14" max="14" width="13.140625" style="8"/>
  </cols>
  <sheetData>
    <row r="2" spans="2:14" s="1" customFormat="1" ht="68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4">
      <c r="B3">
        <v>84</v>
      </c>
      <c r="C3">
        <v>228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12</v>
      </c>
      <c r="J3">
        <v>119</v>
      </c>
      <c r="K3" t="s">
        <v>17</v>
      </c>
      <c r="L3">
        <v>12</v>
      </c>
      <c r="M3">
        <v>1428</v>
      </c>
      <c r="N3"/>
    </row>
    <row r="4" spans="2:14" hidden="1">
      <c r="B4">
        <v>67</v>
      </c>
      <c r="C4">
        <v>227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>
        <v>6</v>
      </c>
      <c r="J4">
        <v>264</v>
      </c>
      <c r="K4" t="s">
        <v>23</v>
      </c>
      <c r="L4">
        <v>6</v>
      </c>
      <c r="M4">
        <v>1584</v>
      </c>
      <c r="N4"/>
    </row>
    <row r="5" spans="2:14" hidden="1">
      <c r="B5">
        <v>44</v>
      </c>
      <c r="C5">
        <v>1229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>
        <v>12</v>
      </c>
      <c r="J5">
        <v>863</v>
      </c>
      <c r="K5" t="s">
        <v>29</v>
      </c>
      <c r="L5">
        <v>5</v>
      </c>
      <c r="M5">
        <v>4315</v>
      </c>
      <c r="N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"/>
  <sheetViews>
    <sheetView workbookViewId="0"/>
  </sheetViews>
  <sheetFormatPr defaultColWidth="13.42578125" defaultRowHeight="15"/>
  <cols>
    <col min="1" max="1" width="3" customWidth="1"/>
    <col min="2" max="2" width="16.85546875" bestFit="1" customWidth="1"/>
    <col min="3" max="3" width="17.5703125" bestFit="1" customWidth="1"/>
    <col min="4" max="4" width="32.85546875" bestFit="1" customWidth="1"/>
    <col min="5" max="5" width="31.42578125" bestFit="1" customWidth="1"/>
    <col min="6" max="6" width="26.7109375" bestFit="1" customWidth="1"/>
    <col min="7" max="7" width="30.42578125" bestFit="1" customWidth="1"/>
  </cols>
  <sheetData>
    <row r="2" spans="2:7" s="1" customFormat="1" ht="45">
      <c r="B2" s="1" t="s">
        <v>0</v>
      </c>
      <c r="C2" s="1" t="s">
        <v>1</v>
      </c>
      <c r="D2" s="1" t="s">
        <v>11</v>
      </c>
      <c r="E2" s="1" t="s">
        <v>41</v>
      </c>
      <c r="F2" s="1" t="s">
        <v>42</v>
      </c>
      <c r="G2" s="1" t="s">
        <v>43</v>
      </c>
    </row>
    <row r="3" spans="2:7">
      <c r="B3">
        <v>84</v>
      </c>
      <c r="C3">
        <v>228</v>
      </c>
      <c r="D3">
        <v>1428</v>
      </c>
      <c r="E3">
        <v>952</v>
      </c>
      <c r="F3">
        <v>476</v>
      </c>
      <c r="G3">
        <v>476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workbookViewId="0"/>
  </sheetViews>
  <sheetFormatPr defaultColWidth="12.140625" defaultRowHeight="15"/>
  <cols>
    <col min="1" max="1" width="3.42578125" customWidth="1"/>
    <col min="3" max="3" width="13.42578125" customWidth="1"/>
    <col min="4" max="4" width="15.5703125" customWidth="1"/>
    <col min="5" max="5" width="15.28515625" customWidth="1"/>
    <col min="6" max="6" width="16" customWidth="1"/>
    <col min="7" max="7" width="14.42578125" customWidth="1"/>
  </cols>
  <sheetData>
    <row r="2" spans="2:8" s="1" customFormat="1" ht="45.75" customHeight="1">
      <c r="B2" s="1" t="s">
        <v>0</v>
      </c>
      <c r="C2" s="1" t="s">
        <v>1</v>
      </c>
      <c r="D2" s="1" t="s">
        <v>30</v>
      </c>
      <c r="E2" s="1" t="s">
        <v>31</v>
      </c>
      <c r="F2" s="1" t="s">
        <v>8</v>
      </c>
      <c r="G2" s="1" t="s">
        <v>32</v>
      </c>
      <c r="H2" s="1" t="s">
        <v>33</v>
      </c>
    </row>
    <row r="3" spans="2:8">
      <c r="B3">
        <v>84</v>
      </c>
      <c r="C3">
        <v>228</v>
      </c>
      <c r="D3">
        <v>2018</v>
      </c>
      <c r="E3">
        <v>9</v>
      </c>
      <c r="F3">
        <v>119</v>
      </c>
      <c r="G3" t="s">
        <v>17</v>
      </c>
      <c r="H3">
        <v>119</v>
      </c>
    </row>
    <row r="4" spans="2:8">
      <c r="B4">
        <v>84</v>
      </c>
      <c r="C4">
        <v>228</v>
      </c>
      <c r="D4">
        <v>2018</v>
      </c>
      <c r="E4">
        <v>10</v>
      </c>
      <c r="F4">
        <v>119</v>
      </c>
      <c r="G4" t="s">
        <v>34</v>
      </c>
      <c r="H4">
        <v>119</v>
      </c>
    </row>
    <row r="5" spans="2:8">
      <c r="B5">
        <v>84</v>
      </c>
      <c r="C5">
        <v>228</v>
      </c>
      <c r="D5">
        <v>2018</v>
      </c>
      <c r="E5">
        <v>11</v>
      </c>
      <c r="F5">
        <v>119</v>
      </c>
      <c r="H5">
        <v>0</v>
      </c>
    </row>
    <row r="6" spans="2:8">
      <c r="B6">
        <v>84</v>
      </c>
      <c r="C6">
        <v>228</v>
      </c>
      <c r="D6">
        <v>2018</v>
      </c>
      <c r="E6">
        <v>12</v>
      </c>
      <c r="F6">
        <v>119</v>
      </c>
      <c r="H6">
        <v>0</v>
      </c>
    </row>
    <row r="7" spans="2:8">
      <c r="B7">
        <v>84</v>
      </c>
      <c r="C7">
        <v>228</v>
      </c>
      <c r="D7">
        <v>2019</v>
      </c>
      <c r="E7">
        <v>1</v>
      </c>
      <c r="F7">
        <v>119</v>
      </c>
      <c r="G7" t="s">
        <v>35</v>
      </c>
      <c r="H7">
        <v>119</v>
      </c>
    </row>
    <row r="8" spans="2:8">
      <c r="B8">
        <v>84</v>
      </c>
      <c r="C8">
        <v>228</v>
      </c>
      <c r="D8">
        <v>2019</v>
      </c>
      <c r="E8">
        <v>2</v>
      </c>
      <c r="F8">
        <v>119</v>
      </c>
      <c r="G8" t="s">
        <v>36</v>
      </c>
      <c r="H8">
        <v>119</v>
      </c>
    </row>
    <row r="9" spans="2:8">
      <c r="B9">
        <v>84</v>
      </c>
      <c r="C9">
        <v>228</v>
      </c>
      <c r="D9">
        <v>2019</v>
      </c>
      <c r="E9">
        <v>3</v>
      </c>
      <c r="F9">
        <v>119</v>
      </c>
      <c r="G9" t="s">
        <v>37</v>
      </c>
      <c r="H9">
        <v>119</v>
      </c>
    </row>
    <row r="10" spans="2:8">
      <c r="B10">
        <v>84</v>
      </c>
      <c r="C10">
        <v>228</v>
      </c>
      <c r="D10">
        <v>2019</v>
      </c>
      <c r="E10">
        <v>4</v>
      </c>
      <c r="F10">
        <v>119</v>
      </c>
      <c r="H10">
        <v>0</v>
      </c>
    </row>
    <row r="11" spans="2:8">
      <c r="B11">
        <v>84</v>
      </c>
      <c r="C11">
        <v>228</v>
      </c>
      <c r="D11">
        <v>2019</v>
      </c>
      <c r="E11">
        <v>5</v>
      </c>
      <c r="F11">
        <v>119</v>
      </c>
      <c r="H11">
        <v>0</v>
      </c>
    </row>
    <row r="12" spans="2:8">
      <c r="B12">
        <v>84</v>
      </c>
      <c r="C12">
        <v>228</v>
      </c>
      <c r="D12">
        <v>2019</v>
      </c>
      <c r="E12">
        <v>6</v>
      </c>
      <c r="F12">
        <v>119</v>
      </c>
      <c r="G12" t="s">
        <v>38</v>
      </c>
      <c r="H12">
        <v>119</v>
      </c>
    </row>
    <row r="13" spans="2:8">
      <c r="B13">
        <v>84</v>
      </c>
      <c r="C13">
        <v>228</v>
      </c>
      <c r="D13">
        <v>2019</v>
      </c>
      <c r="E13">
        <v>7</v>
      </c>
      <c r="F13">
        <v>119</v>
      </c>
      <c r="G13" t="s">
        <v>39</v>
      </c>
      <c r="H13">
        <v>119</v>
      </c>
    </row>
    <row r="14" spans="2:8">
      <c r="B14">
        <v>84</v>
      </c>
      <c r="C14">
        <v>228</v>
      </c>
      <c r="D14">
        <v>2019</v>
      </c>
      <c r="E14">
        <v>8</v>
      </c>
      <c r="F14">
        <v>119</v>
      </c>
      <c r="G14" t="s">
        <v>40</v>
      </c>
      <c r="H14">
        <v>119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5117038483843"/>
  </sheetPr>
  <dimension ref="B1:S10"/>
  <sheetViews>
    <sheetView zoomScale="90" zoomScaleNormal="90" workbookViewId="0"/>
  </sheetViews>
  <sheetFormatPr defaultColWidth="19.85546875" defaultRowHeight="15"/>
  <cols>
    <col min="1" max="1" width="2" customWidth="1"/>
    <col min="2" max="2" width="18.140625" customWidth="1"/>
    <col min="3" max="3" width="21.42578125" customWidth="1"/>
    <col min="4" max="4" width="15.140625" customWidth="1"/>
    <col min="5" max="6" width="15.85546875" customWidth="1"/>
    <col min="7" max="7" width="12.42578125" customWidth="1"/>
    <col min="8" max="8" width="14.5703125" customWidth="1"/>
    <col min="9" max="9" width="13.42578125" customWidth="1"/>
    <col min="10" max="10" width="13.7109375" customWidth="1"/>
    <col min="11" max="12" width="15.7109375" customWidth="1"/>
    <col min="13" max="13" width="16.140625" customWidth="1"/>
    <col min="14" max="14" width="15.85546875" customWidth="1"/>
    <col min="15" max="15" width="14" customWidth="1"/>
    <col min="16" max="18" width="15.7109375" customWidth="1"/>
    <col min="19" max="19" width="17.28515625" customWidth="1"/>
  </cols>
  <sheetData>
    <row r="1" spans="2:19" ht="21">
      <c r="B1" s="2" t="s">
        <v>51</v>
      </c>
    </row>
    <row r="2" spans="2:19" ht="18" customHeight="1">
      <c r="B2" t="s">
        <v>52</v>
      </c>
    </row>
    <row r="3" spans="2:19" ht="18" customHeight="1">
      <c r="J3" s="9" t="s">
        <v>53</v>
      </c>
      <c r="K3" s="9"/>
      <c r="L3" s="9"/>
      <c r="M3" s="9"/>
      <c r="N3" s="9"/>
      <c r="O3" s="9" t="s">
        <v>54</v>
      </c>
      <c r="P3" s="9"/>
      <c r="Q3" s="9"/>
      <c r="R3" s="9"/>
      <c r="S3" s="9"/>
    </row>
    <row r="4" spans="2:19" s="1" customFormat="1" ht="92.25" customHeight="1">
      <c r="B4" s="1" t="s">
        <v>55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</row>
    <row r="5" spans="2:19" ht="22.5" customHeight="1">
      <c r="B5" t="s">
        <v>73</v>
      </c>
      <c r="C5" t="s">
        <v>74</v>
      </c>
      <c r="D5" s="3">
        <v>95585838</v>
      </c>
      <c r="E5" s="3">
        <v>95585838</v>
      </c>
      <c r="F5" s="3">
        <v>78800035</v>
      </c>
      <c r="G5" s="3">
        <v>11381</v>
      </c>
      <c r="H5" s="3">
        <v>16785803</v>
      </c>
      <c r="I5" s="3">
        <v>0</v>
      </c>
      <c r="J5" s="3">
        <v>0</v>
      </c>
      <c r="K5" s="3">
        <v>7115</v>
      </c>
      <c r="L5" s="3">
        <v>2573</v>
      </c>
      <c r="M5" s="3">
        <v>1150</v>
      </c>
      <c r="N5" s="3">
        <v>543</v>
      </c>
      <c r="O5" s="3">
        <v>0</v>
      </c>
      <c r="P5" s="3">
        <v>5019674</v>
      </c>
      <c r="Q5" s="3">
        <v>5767010</v>
      </c>
      <c r="R5" s="3">
        <v>3855999</v>
      </c>
      <c r="S5" s="3">
        <v>2143120</v>
      </c>
    </row>
    <row r="6" spans="2:19" ht="22.5" customHeight="1">
      <c r="B6" t="s">
        <v>73</v>
      </c>
      <c r="C6" t="s">
        <v>75</v>
      </c>
      <c r="D6" s="3">
        <v>194040882</v>
      </c>
      <c r="E6" s="3">
        <v>194040882</v>
      </c>
      <c r="F6" s="3">
        <v>194040882</v>
      </c>
      <c r="G6" s="3">
        <v>22770</v>
      </c>
      <c r="H6" s="3">
        <v>0</v>
      </c>
      <c r="I6" s="3">
        <v>0</v>
      </c>
      <c r="J6" s="3">
        <v>22770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2:19" ht="22.5" customHeight="1">
      <c r="B7" t="s">
        <v>76</v>
      </c>
      <c r="C7" t="s">
        <v>74</v>
      </c>
      <c r="D7" s="3">
        <v>57202584</v>
      </c>
      <c r="E7" s="3">
        <v>39046651</v>
      </c>
      <c r="F7" s="3">
        <v>36867018</v>
      </c>
      <c r="G7" s="3">
        <v>6730</v>
      </c>
      <c r="H7" s="3">
        <v>2179633</v>
      </c>
      <c r="I7" s="3">
        <v>18155933</v>
      </c>
      <c r="J7" s="3">
        <v>0</v>
      </c>
      <c r="K7" s="3">
        <v>1064</v>
      </c>
      <c r="L7" s="3">
        <v>913</v>
      </c>
      <c r="M7" s="3">
        <v>895</v>
      </c>
      <c r="N7" s="3">
        <v>3858</v>
      </c>
      <c r="O7" s="3">
        <v>0</v>
      </c>
      <c r="P7" s="3">
        <v>-53338</v>
      </c>
      <c r="Q7" s="3">
        <v>196427</v>
      </c>
      <c r="R7" s="3">
        <v>399842</v>
      </c>
      <c r="S7" s="3">
        <v>1636702</v>
      </c>
    </row>
    <row r="8" spans="2:19" ht="22.5" customHeight="1">
      <c r="B8" t="s">
        <v>76</v>
      </c>
      <c r="C8" t="s">
        <v>75</v>
      </c>
      <c r="D8" s="3">
        <v>1459422</v>
      </c>
      <c r="E8" s="3">
        <v>1274616</v>
      </c>
      <c r="F8" s="3">
        <v>1459422</v>
      </c>
      <c r="G8" s="3">
        <v>152</v>
      </c>
      <c r="H8" s="3">
        <v>-184806</v>
      </c>
      <c r="I8" s="3">
        <v>184806</v>
      </c>
      <c r="J8" s="3">
        <v>152</v>
      </c>
      <c r="K8" s="3">
        <v>0</v>
      </c>
      <c r="L8" s="3">
        <v>0</v>
      </c>
      <c r="M8" s="3">
        <v>0</v>
      </c>
      <c r="N8" s="3">
        <v>0</v>
      </c>
      <c r="O8" s="3">
        <v>-184806</v>
      </c>
      <c r="P8" s="3">
        <v>0</v>
      </c>
      <c r="Q8" s="3">
        <v>0</v>
      </c>
      <c r="R8" s="3">
        <v>0</v>
      </c>
      <c r="S8" s="3">
        <v>0</v>
      </c>
    </row>
    <row r="9" spans="2:19">
      <c r="D9" s="3">
        <f>SUBTOTAL(109,Таблица_DESKTOP_LPEU9JD_SQLEXPRESS_P_STORE_installment_plan_3[Сума розстрочки, грн])</f>
        <v>348288726</v>
      </c>
      <c r="E9" s="3">
        <f t="shared" ref="E9:F9" si="0">SUBTOTAL(109,E5:E8)</f>
        <v>329947987</v>
      </c>
      <c r="F9" s="3">
        <f t="shared" si="0"/>
        <v>311167357</v>
      </c>
      <c r="G9" s="4">
        <f>SUBTOTAL(109,Таблица_DESKTOP_LPEU9JD_SQLEXPRESS_P_STORE_installment_plan_3[Кількість клієнтів])</f>
        <v>41033</v>
      </c>
      <c r="H9" s="5">
        <f>SUBTOTAL(109,Таблица_DESKTOP_LPEU9JD_SQLEXPRESS_P_STORE_installment_plan_3[Заборгованість, грн])</f>
        <v>18780630</v>
      </c>
      <c r="I9" s="3"/>
      <c r="J9" s="3"/>
      <c r="K9" s="3"/>
      <c r="L9" s="3"/>
      <c r="M9" s="3"/>
      <c r="N9" s="6">
        <f>SUM(Таблица_DESKTOP_LPEU9JD_SQLEXPRESS_P_STORE_installment_plan_3[[К-ть клієнтів без прострочень (0 міс.)]:[К-ть клієнтів із простроченнями 4+ міс.]])</f>
        <v>41033</v>
      </c>
      <c r="O9" s="3"/>
      <c r="P9" s="3"/>
      <c r="Q9" s="3"/>
      <c r="R9" s="3"/>
      <c r="S9" s="5">
        <f>SUM(Таблица_DESKTOP_LPEU9JD_SQLEXPRESS_P_STORE_installment_plan_3[[Сума боргу без прострочень (0 міс.)]:[Сума боргу із простроченнями 4+ міс.]])</f>
        <v>18780630</v>
      </c>
    </row>
    <row r="10" spans="2:19">
      <c r="H10" s="3"/>
    </row>
  </sheetData>
  <mergeCells count="2">
    <mergeCell ref="J3:N3"/>
    <mergeCell ref="O3:S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5117038483843"/>
  </sheetPr>
  <dimension ref="B2:M20"/>
  <sheetViews>
    <sheetView workbookViewId="0">
      <selection activeCell="B2" sqref="B2:M3"/>
    </sheetView>
  </sheetViews>
  <sheetFormatPr defaultColWidth="14" defaultRowHeight="15"/>
  <cols>
    <col min="1" max="1" width="3.85546875" customWidth="1"/>
    <col min="2" max="2" width="16.7109375" customWidth="1"/>
    <col min="3" max="3" width="17.5703125" customWidth="1"/>
    <col min="4" max="4" width="27" customWidth="1"/>
    <col min="5" max="5" width="23" customWidth="1"/>
    <col min="6" max="6" width="23.42578125" customWidth="1"/>
    <col min="7" max="7" width="26" customWidth="1"/>
    <col min="8" max="8" width="14.5703125" customWidth="1"/>
    <col min="9" max="9" width="16.42578125" customWidth="1"/>
    <col min="10" max="10" width="17.7109375" customWidth="1"/>
    <col min="11" max="11" width="22.42578125" customWidth="1"/>
    <col min="12" max="12" width="20.85546875" customWidth="1"/>
    <col min="13" max="13" width="20.7109375" customWidth="1"/>
    <col min="15" max="15" width="32.7109375" customWidth="1"/>
    <col min="16" max="16" width="26.42578125" customWidth="1"/>
  </cols>
  <sheetData>
    <row r="2" spans="2:13" s="1" customFormat="1" ht="63.9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44</v>
      </c>
      <c r="M2" s="1" t="s">
        <v>11</v>
      </c>
    </row>
    <row r="3" spans="2:13">
      <c r="B3">
        <v>84</v>
      </c>
      <c r="C3">
        <v>228</v>
      </c>
      <c r="D3" t="s">
        <v>45</v>
      </c>
      <c r="E3" t="s">
        <v>13</v>
      </c>
      <c r="F3" t="s">
        <v>14</v>
      </c>
      <c r="G3" t="s">
        <v>15</v>
      </c>
      <c r="H3" t="s">
        <v>16</v>
      </c>
      <c r="I3">
        <v>12</v>
      </c>
      <c r="J3">
        <v>119</v>
      </c>
      <c r="K3" t="s">
        <v>17</v>
      </c>
      <c r="L3">
        <v>12</v>
      </c>
      <c r="M3">
        <v>1428</v>
      </c>
    </row>
    <row r="5" spans="2:13" s="1" customFormat="1" ht="36" customHeight="1">
      <c r="B5" s="1" t="s">
        <v>0</v>
      </c>
      <c r="C5" s="1" t="s">
        <v>1</v>
      </c>
      <c r="D5" s="1" t="s">
        <v>30</v>
      </c>
      <c r="E5" s="1" t="s">
        <v>31</v>
      </c>
      <c r="F5" s="1" t="s">
        <v>8</v>
      </c>
      <c r="G5" s="1" t="s">
        <v>32</v>
      </c>
      <c r="H5" s="1" t="s">
        <v>33</v>
      </c>
    </row>
    <row r="6" spans="2:13">
      <c r="B6">
        <v>84</v>
      </c>
      <c r="C6">
        <v>228</v>
      </c>
      <c r="D6">
        <v>2018</v>
      </c>
      <c r="E6">
        <v>9</v>
      </c>
      <c r="F6">
        <v>119</v>
      </c>
      <c r="G6" t="s">
        <v>17</v>
      </c>
      <c r="H6">
        <v>119</v>
      </c>
    </row>
    <row r="7" spans="2:13">
      <c r="B7">
        <v>84</v>
      </c>
      <c r="C7">
        <v>228</v>
      </c>
      <c r="D7">
        <v>2018</v>
      </c>
      <c r="E7">
        <v>10</v>
      </c>
      <c r="F7">
        <v>119</v>
      </c>
      <c r="G7" t="s">
        <v>34</v>
      </c>
      <c r="H7">
        <v>119</v>
      </c>
    </row>
    <row r="8" spans="2:13">
      <c r="B8">
        <v>84</v>
      </c>
      <c r="C8">
        <v>228</v>
      </c>
      <c r="D8">
        <v>2018</v>
      </c>
      <c r="E8">
        <v>11</v>
      </c>
      <c r="F8">
        <v>119</v>
      </c>
      <c r="H8">
        <v>0</v>
      </c>
    </row>
    <row r="9" spans="2:13">
      <c r="B9">
        <v>84</v>
      </c>
      <c r="C9">
        <v>228</v>
      </c>
      <c r="D9">
        <v>2018</v>
      </c>
      <c r="E9">
        <v>12</v>
      </c>
      <c r="F9">
        <v>119</v>
      </c>
      <c r="H9">
        <v>0</v>
      </c>
    </row>
    <row r="10" spans="2:13">
      <c r="B10">
        <v>84</v>
      </c>
      <c r="C10">
        <v>228</v>
      </c>
      <c r="D10">
        <v>2019</v>
      </c>
      <c r="E10">
        <v>1</v>
      </c>
      <c r="F10">
        <v>119</v>
      </c>
      <c r="G10" t="s">
        <v>35</v>
      </c>
      <c r="H10">
        <v>119</v>
      </c>
    </row>
    <row r="11" spans="2:13">
      <c r="B11">
        <v>84</v>
      </c>
      <c r="C11">
        <v>228</v>
      </c>
      <c r="D11">
        <v>2019</v>
      </c>
      <c r="E11">
        <v>2</v>
      </c>
      <c r="F11">
        <v>119</v>
      </c>
      <c r="G11" t="s">
        <v>36</v>
      </c>
      <c r="H11">
        <v>119</v>
      </c>
    </row>
    <row r="12" spans="2:13">
      <c r="B12">
        <v>84</v>
      </c>
      <c r="C12">
        <v>228</v>
      </c>
      <c r="D12">
        <v>2019</v>
      </c>
      <c r="E12">
        <v>3</v>
      </c>
      <c r="F12">
        <v>119</v>
      </c>
      <c r="G12" t="s">
        <v>37</v>
      </c>
      <c r="H12">
        <v>119</v>
      </c>
    </row>
    <row r="13" spans="2:13">
      <c r="B13">
        <v>84</v>
      </c>
      <c r="C13">
        <v>228</v>
      </c>
      <c r="D13">
        <v>2019</v>
      </c>
      <c r="E13">
        <v>4</v>
      </c>
      <c r="F13">
        <v>119</v>
      </c>
      <c r="H13">
        <v>0</v>
      </c>
    </row>
    <row r="14" spans="2:13">
      <c r="B14">
        <v>84</v>
      </c>
      <c r="C14">
        <v>228</v>
      </c>
      <c r="D14">
        <v>2019</v>
      </c>
      <c r="E14">
        <v>5</v>
      </c>
      <c r="F14">
        <v>119</v>
      </c>
      <c r="H14">
        <v>0</v>
      </c>
    </row>
    <row r="15" spans="2:13">
      <c r="B15">
        <v>84</v>
      </c>
      <c r="C15">
        <v>228</v>
      </c>
      <c r="D15">
        <v>2019</v>
      </c>
      <c r="E15">
        <v>6</v>
      </c>
      <c r="F15">
        <v>119</v>
      </c>
      <c r="G15" t="s">
        <v>38</v>
      </c>
      <c r="H15">
        <v>119</v>
      </c>
    </row>
    <row r="16" spans="2:13">
      <c r="B16">
        <v>84</v>
      </c>
      <c r="C16">
        <v>228</v>
      </c>
      <c r="D16">
        <v>2019</v>
      </c>
      <c r="E16">
        <v>7</v>
      </c>
      <c r="F16">
        <v>119</v>
      </c>
      <c r="G16" t="s">
        <v>39</v>
      </c>
      <c r="H16">
        <v>119</v>
      </c>
    </row>
    <row r="17" spans="2:8">
      <c r="B17">
        <v>84</v>
      </c>
      <c r="C17">
        <v>228</v>
      </c>
      <c r="D17">
        <v>2019</v>
      </c>
      <c r="E17">
        <v>8</v>
      </c>
      <c r="F17">
        <v>119</v>
      </c>
      <c r="G17" t="s">
        <v>40</v>
      </c>
      <c r="H17">
        <v>119</v>
      </c>
    </row>
    <row r="19" spans="2:8" s="1" customFormat="1" ht="66" customHeight="1">
      <c r="B19" s="1" t="s">
        <v>0</v>
      </c>
      <c r="C19" s="1" t="s">
        <v>1</v>
      </c>
      <c r="D19" s="1" t="s">
        <v>11</v>
      </c>
      <c r="E19" s="1" t="s">
        <v>41</v>
      </c>
      <c r="F19" s="1" t="s">
        <v>42</v>
      </c>
      <c r="G19" s="1" t="s">
        <v>43</v>
      </c>
    </row>
    <row r="20" spans="2:8" ht="14.25" customHeight="1">
      <c r="B20">
        <v>84</v>
      </c>
      <c r="C20">
        <v>228</v>
      </c>
      <c r="D20">
        <v>1428</v>
      </c>
      <c r="E20">
        <v>952</v>
      </c>
      <c r="F20">
        <v>476</v>
      </c>
      <c r="G20">
        <v>476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5117038483843"/>
  </sheetPr>
  <dimension ref="B2:M20"/>
  <sheetViews>
    <sheetView workbookViewId="0"/>
  </sheetViews>
  <sheetFormatPr defaultColWidth="14" defaultRowHeight="15"/>
  <cols>
    <col min="1" max="1" width="3.85546875" style="7" customWidth="1"/>
    <col min="2" max="2" width="11.5703125" style="7" customWidth="1"/>
    <col min="3" max="3" width="14.7109375" style="7" customWidth="1"/>
    <col min="4" max="4" width="20.42578125" style="7" customWidth="1"/>
    <col min="5" max="5" width="18.7109375" style="7" customWidth="1"/>
    <col min="6" max="6" width="21.140625" style="7" customWidth="1"/>
    <col min="7" max="7" width="28.28515625" style="7" customWidth="1"/>
    <col min="8" max="8" width="13.7109375" style="7" customWidth="1"/>
    <col min="9" max="9" width="16.5703125" style="7" customWidth="1"/>
    <col min="10" max="10" width="19.85546875" style="7" customWidth="1"/>
    <col min="11" max="11" width="28.7109375" style="7" customWidth="1"/>
    <col min="12" max="12" width="28.28515625" style="7" customWidth="1"/>
    <col min="13" max="13" width="23.7109375" style="7" customWidth="1"/>
    <col min="14" max="14" width="14" style="7"/>
    <col min="15" max="15" width="32.7109375" style="7" customWidth="1"/>
    <col min="16" max="16" width="26.42578125" style="7" customWidth="1"/>
    <col min="17" max="16384" width="14" style="7"/>
  </cols>
  <sheetData>
    <row r="2" spans="2:13" s="1" customFormat="1" ht="66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44</v>
      </c>
      <c r="M2" s="1" t="s">
        <v>11</v>
      </c>
    </row>
    <row r="3" spans="2:13" ht="24.95" customHeight="1">
      <c r="B3" s="7">
        <v>67</v>
      </c>
      <c r="C3" s="7">
        <v>227</v>
      </c>
      <c r="D3" s="7" t="s">
        <v>46</v>
      </c>
      <c r="E3" s="7" t="s">
        <v>19</v>
      </c>
      <c r="F3" s="7" t="s">
        <v>20</v>
      </c>
      <c r="G3" s="7" t="s">
        <v>21</v>
      </c>
      <c r="H3" s="7" t="s">
        <v>22</v>
      </c>
      <c r="I3" s="7">
        <v>6</v>
      </c>
      <c r="J3" s="7">
        <v>264</v>
      </c>
      <c r="K3" s="7" t="s">
        <v>23</v>
      </c>
      <c r="L3" s="7">
        <v>6</v>
      </c>
      <c r="M3" s="7">
        <v>1584</v>
      </c>
    </row>
    <row r="5" spans="2:13" s="1" customFormat="1" ht="51" customHeight="1">
      <c r="B5" s="1" t="s">
        <v>0</v>
      </c>
      <c r="C5" s="1" t="s">
        <v>1</v>
      </c>
      <c r="D5" s="1" t="s">
        <v>30</v>
      </c>
      <c r="E5" s="1" t="s">
        <v>31</v>
      </c>
      <c r="F5" s="1" t="s">
        <v>8</v>
      </c>
      <c r="G5" s="1" t="s">
        <v>32</v>
      </c>
      <c r="H5" s="1" t="s">
        <v>33</v>
      </c>
    </row>
    <row r="6" spans="2:13">
      <c r="B6" s="7">
        <v>67</v>
      </c>
      <c r="C6" s="7">
        <v>227</v>
      </c>
      <c r="D6" s="7">
        <v>2018</v>
      </c>
      <c r="E6" s="7">
        <v>6</v>
      </c>
      <c r="F6" s="7">
        <v>264</v>
      </c>
      <c r="G6" s="7" t="s">
        <v>23</v>
      </c>
      <c r="H6" s="7">
        <v>264</v>
      </c>
    </row>
    <row r="7" spans="2:13">
      <c r="B7" s="7">
        <v>67</v>
      </c>
      <c r="C7" s="7">
        <v>227</v>
      </c>
      <c r="D7" s="7">
        <v>2018</v>
      </c>
      <c r="E7" s="7">
        <v>7</v>
      </c>
      <c r="F7" s="7">
        <v>264</v>
      </c>
      <c r="H7" s="7">
        <v>0</v>
      </c>
    </row>
    <row r="8" spans="2:13">
      <c r="B8" s="7">
        <v>67</v>
      </c>
      <c r="C8" s="7">
        <v>227</v>
      </c>
      <c r="D8" s="7">
        <v>2018</v>
      </c>
      <c r="E8" s="7">
        <v>8</v>
      </c>
      <c r="F8" s="7">
        <v>264</v>
      </c>
      <c r="H8" s="7">
        <v>0</v>
      </c>
    </row>
    <row r="9" spans="2:13">
      <c r="B9" s="7">
        <v>67</v>
      </c>
      <c r="C9" s="7">
        <v>227</v>
      </c>
      <c r="D9" s="7">
        <v>2018</v>
      </c>
      <c r="E9" s="7">
        <v>9</v>
      </c>
      <c r="F9" s="7">
        <v>264</v>
      </c>
      <c r="G9" s="7" t="s">
        <v>47</v>
      </c>
      <c r="H9" s="7">
        <v>64</v>
      </c>
    </row>
    <row r="10" spans="2:13">
      <c r="B10" s="7">
        <v>67</v>
      </c>
      <c r="C10" s="7">
        <v>227</v>
      </c>
      <c r="D10" s="7">
        <v>2018</v>
      </c>
      <c r="E10" s="7">
        <v>9</v>
      </c>
      <c r="F10" s="7">
        <v>0</v>
      </c>
      <c r="G10" s="7" t="s">
        <v>48</v>
      </c>
      <c r="H10" s="7">
        <v>200</v>
      </c>
    </row>
    <row r="11" spans="2:13">
      <c r="B11" s="7">
        <v>67</v>
      </c>
      <c r="C11" s="7">
        <v>227</v>
      </c>
      <c r="D11" s="7">
        <v>2018</v>
      </c>
      <c r="E11" s="7">
        <v>10</v>
      </c>
      <c r="F11" s="7">
        <v>264</v>
      </c>
      <c r="H11" s="7">
        <v>0</v>
      </c>
    </row>
    <row r="12" spans="2:13">
      <c r="B12" s="7">
        <v>67</v>
      </c>
      <c r="C12" s="7">
        <v>227</v>
      </c>
      <c r="D12" s="7">
        <v>2018</v>
      </c>
      <c r="E12" s="7">
        <v>11</v>
      </c>
      <c r="F12" s="7">
        <v>264</v>
      </c>
      <c r="G12" s="7" t="s">
        <v>49</v>
      </c>
      <c r="H12" s="7">
        <v>792</v>
      </c>
    </row>
    <row r="13" spans="2:13">
      <c r="B13" s="7">
        <v>67</v>
      </c>
      <c r="C13" s="7">
        <v>227</v>
      </c>
      <c r="D13" s="7">
        <v>2018</v>
      </c>
      <c r="E13" s="7">
        <v>12</v>
      </c>
      <c r="F13" s="7">
        <v>0</v>
      </c>
      <c r="G13" s="7" t="s">
        <v>50</v>
      </c>
      <c r="H13" s="7">
        <v>264</v>
      </c>
    </row>
    <row r="15" spans="2:13" ht="66.75" customHeight="1">
      <c r="B15" s="1" t="s">
        <v>0</v>
      </c>
      <c r="C15" s="1" t="s">
        <v>1</v>
      </c>
      <c r="D15" s="1" t="s">
        <v>11</v>
      </c>
      <c r="E15" s="1" t="s">
        <v>41</v>
      </c>
      <c r="F15" s="1" t="s">
        <v>42</v>
      </c>
      <c r="G15" s="1" t="s">
        <v>43</v>
      </c>
      <c r="H15" s="1"/>
    </row>
    <row r="16" spans="2:13">
      <c r="B16" s="7">
        <v>67</v>
      </c>
      <c r="C16" s="7">
        <v>227</v>
      </c>
      <c r="D16" s="7">
        <v>1584</v>
      </c>
      <c r="E16" s="7">
        <v>1584</v>
      </c>
      <c r="F16" s="7">
        <v>0</v>
      </c>
      <c r="G16" s="7">
        <v>0</v>
      </c>
    </row>
    <row r="19" spans="2:8" s="1" customFormat="1" ht="66" customHeight="1">
      <c r="B19" s="7"/>
      <c r="C19" s="7"/>
      <c r="D19" s="7"/>
      <c r="E19" s="7"/>
      <c r="F19" s="7"/>
      <c r="G19" s="7"/>
      <c r="H19" s="7"/>
    </row>
    <row r="20" spans="2:8" ht="14.25" customHeight="1"/>
  </sheetData>
  <pageMargins left="0.7" right="0.7" top="0.75" bottom="0.75" header="0.3" footer="0.3"/>
  <pageSetup paperSize="9"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contract_details</vt:lpstr>
      <vt:lpstr>contract_summary</vt:lpstr>
      <vt:lpstr>contract_payments</vt:lpstr>
      <vt:lpstr>portfolio_summary</vt:lpstr>
      <vt:lpstr>84-228</vt:lpstr>
      <vt:lpstr>67-227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Людмила</cp:lastModifiedBy>
  <dcterms:created xsi:type="dcterms:W3CDTF">2025-07-27T09:25:00Z</dcterms:created>
  <dcterms:modified xsi:type="dcterms:W3CDTF">2025-09-20T16:28:37Z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ABC8A70B53BC4C96A3E9A30137F1FADE_12</vt:lpwstr>
  </property>
  <property fmtid="{D5CDD505-2E9C-101B-9397-08002B2CF9AE}" pid="3" name="KSOProductBuildVer">
    <vt:lpwstr>1049-12.2.0.22549</vt:lpwstr>
  </property>
</Properties>
</file>