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Web&amp;Mobile Database Development CS-648\Assignments\My SQL codes\"/>
    </mc:Choice>
  </mc:AlternateContent>
  <xr:revisionPtr revIDLastSave="0" documentId="13_ncr:1_{13FC634F-B7E4-47DE-8242-751FC702DE59}" xr6:coauthVersionLast="43" xr6:coauthVersionMax="43" xr10:uidLastSave="{00000000-0000-0000-0000-000000000000}"/>
  <bookViews>
    <workbookView xWindow="3360" yWindow="1020" windowWidth="21960" windowHeight="12900" tabRatio="632" activeTab="1" xr2:uid="{056E2C45-C6A9-4C52-8DDF-83A79D22DEBD}"/>
  </bookViews>
  <sheets>
    <sheet name="Customer" sheetId="1" r:id="rId1"/>
    <sheet name="Receipts" sheetId="2" r:id="rId2"/>
    <sheet name="Receipts_to_Products" sheetId="7" r:id="rId3"/>
    <sheet name="Products" sheetId="3" r:id="rId4"/>
    <sheet name="NutritionFacts" sheetId="4" r:id="rId5"/>
    <sheet name="Ways_to_pay" sheetId="5" r:id="rId6"/>
    <sheet name="Categories" sheetId="6" r:id="rId7"/>
    <sheet name="Customers_to_Receipt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2" l="1"/>
  <c r="H12" i="2"/>
  <c r="H13" i="2"/>
  <c r="H14" i="2"/>
  <c r="H15" i="2"/>
  <c r="H16" i="2"/>
  <c r="H17" i="2"/>
  <c r="H18" i="2"/>
  <c r="H19" i="2"/>
  <c r="H20" i="2"/>
  <c r="H21" i="2"/>
  <c r="H10" i="2"/>
  <c r="H9" i="2"/>
  <c r="H28" i="7"/>
  <c r="H29" i="7"/>
  <c r="H30" i="7"/>
  <c r="H31" i="7"/>
  <c r="H27" i="7"/>
  <c r="Q5" i="2"/>
  <c r="P5" i="2"/>
  <c r="O5" i="2"/>
  <c r="J5" i="2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6" i="7"/>
  <c r="H5" i="7"/>
  <c r="Q2" i="7"/>
  <c r="P2" i="7"/>
  <c r="O2" i="7"/>
  <c r="J2" i="7"/>
  <c r="G7" i="8"/>
  <c r="G8" i="8"/>
  <c r="G9" i="8"/>
  <c r="G10" i="8"/>
  <c r="G11" i="8"/>
  <c r="G12" i="8"/>
  <c r="G13" i="8"/>
  <c r="G14" i="8"/>
  <c r="G15" i="8"/>
  <c r="G6" i="8"/>
  <c r="G5" i="8"/>
  <c r="P2" i="8"/>
  <c r="O2" i="8"/>
  <c r="N2" i="8"/>
  <c r="I2" i="8"/>
  <c r="E10" i="6"/>
  <c r="E11" i="6"/>
  <c r="E9" i="6"/>
  <c r="E8" i="6"/>
  <c r="N4" i="6"/>
  <c r="M4" i="6"/>
  <c r="L4" i="6"/>
  <c r="G4" i="6"/>
  <c r="G9" i="5"/>
  <c r="G8" i="5"/>
  <c r="G7" i="5"/>
  <c r="P3" i="5"/>
  <c r="O3" i="5"/>
  <c r="N3" i="5"/>
  <c r="I3" i="5"/>
  <c r="N17" i="4"/>
  <c r="N9" i="4"/>
  <c r="N10" i="4"/>
  <c r="N11" i="4"/>
  <c r="N12" i="4"/>
  <c r="N13" i="4"/>
  <c r="N14" i="4"/>
  <c r="N15" i="4"/>
  <c r="N16" i="4"/>
  <c r="N8" i="4"/>
  <c r="N7" i="4"/>
  <c r="W3" i="4"/>
  <c r="V3" i="4"/>
  <c r="U3" i="4"/>
  <c r="P3" i="4"/>
  <c r="N5" i="3"/>
  <c r="N6" i="3"/>
  <c r="N7" i="3"/>
  <c r="N8" i="3"/>
  <c r="N9" i="3"/>
  <c r="N10" i="3"/>
  <c r="N11" i="3"/>
  <c r="N12" i="3"/>
  <c r="N13" i="3"/>
  <c r="N14" i="3"/>
  <c r="N15" i="3"/>
  <c r="N4" i="3"/>
  <c r="O1" i="3"/>
  <c r="J1" i="3"/>
  <c r="N3" i="3" s="1"/>
  <c r="O5" i="1"/>
  <c r="O6" i="1"/>
  <c r="O7" i="1"/>
  <c r="O8" i="1"/>
  <c r="O9" i="1"/>
  <c r="O10" i="1"/>
  <c r="O11" i="1"/>
  <c r="O12" i="1"/>
  <c r="O13" i="1"/>
  <c r="O14" i="1"/>
  <c r="O15" i="1"/>
  <c r="J1" i="1"/>
  <c r="M8" i="1"/>
  <c r="O4" i="1"/>
  <c r="M6" i="1"/>
  <c r="M7" i="1"/>
  <c r="M9" i="1"/>
  <c r="M10" i="1"/>
  <c r="M11" i="1"/>
  <c r="M12" i="1"/>
  <c r="M13" i="1"/>
  <c r="M14" i="1"/>
  <c r="M15" i="1"/>
  <c r="M5" i="1"/>
  <c r="O1" i="1"/>
  <c r="G11" i="1"/>
  <c r="M3" i="1"/>
  <c r="M16" i="1" l="1"/>
  <c r="C19" i="1"/>
  <c r="C20" i="1"/>
  <c r="C21" i="1"/>
  <c r="C22" i="1"/>
  <c r="C23" i="1"/>
  <c r="C24" i="1"/>
  <c r="C25" i="1"/>
  <c r="C26" i="1"/>
  <c r="C27" i="1"/>
  <c r="C28" i="1"/>
  <c r="C29" i="1"/>
  <c r="C18" i="1"/>
  <c r="F16" i="1"/>
  <c r="F17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<sst xmlns="http://schemas.openxmlformats.org/spreadsheetml/2006/main" count="220" uniqueCount="146">
  <si>
    <t>Customer_Id</t>
  </si>
  <si>
    <t>16FEDA6FFC</t>
  </si>
  <si>
    <t>16FEDA6FFD</t>
  </si>
  <si>
    <t>16FEDA6FFE</t>
  </si>
  <si>
    <t>16FEDA6FFF</t>
  </si>
  <si>
    <t>16FEDA7000</t>
  </si>
  <si>
    <t>16FEDA7001</t>
  </si>
  <si>
    <t>16FEDA7002</t>
  </si>
  <si>
    <t>16FEDA7003</t>
  </si>
  <si>
    <t>16FEDA7004</t>
  </si>
  <si>
    <t>16FEDA7005</t>
  </si>
  <si>
    <t>16FEDA7006</t>
  </si>
  <si>
    <t>16FEDA7007</t>
  </si>
  <si>
    <t>Noah</t>
  </si>
  <si>
    <t>Olivia</t>
  </si>
  <si>
    <t>William</t>
  </si>
  <si>
    <t>Ava</t>
  </si>
  <si>
    <t>James</t>
  </si>
  <si>
    <t>Isabella</t>
  </si>
  <si>
    <t>Logan</t>
  </si>
  <si>
    <t>Sophia</t>
  </si>
  <si>
    <t>Benjamin</t>
  </si>
  <si>
    <t>Mia</t>
  </si>
  <si>
    <t>Mason</t>
  </si>
  <si>
    <t>Amelia</t>
  </si>
  <si>
    <t>noah_1@gmail.com</t>
  </si>
  <si>
    <t>william_2@gmail.com</t>
  </si>
  <si>
    <t>james_3@gmail.com</t>
  </si>
  <si>
    <t>logan_4@gmail.com</t>
  </si>
  <si>
    <t>benjamin_5@gmail.com</t>
  </si>
  <si>
    <t>mason_6@gmail.com</t>
  </si>
  <si>
    <t>olivia_7@gmail.com</t>
  </si>
  <si>
    <t>ava_8@gmail.com</t>
  </si>
  <si>
    <t>isabella_9@gmail.com</t>
  </si>
  <si>
    <t>sophia_10@gmail.com</t>
  </si>
  <si>
    <t>mia_11@gmail.com</t>
  </si>
  <si>
    <t>amelia_12@gmail.com</t>
  </si>
  <si>
    <t>phone_number</t>
  </si>
  <si>
    <t>Receipt_Id</t>
  </si>
  <si>
    <t>sum_of_price</t>
  </si>
  <si>
    <t>payment_way_Id</t>
  </si>
  <si>
    <t>date</t>
  </si>
  <si>
    <t>Product_Id</t>
  </si>
  <si>
    <t>product_name</t>
  </si>
  <si>
    <t>Banana</t>
  </si>
  <si>
    <t>NutritionFacts_Id</t>
  </si>
  <si>
    <t>serving_size</t>
  </si>
  <si>
    <t>serving_per_container</t>
  </si>
  <si>
    <t>calories</t>
  </si>
  <si>
    <t>saturated_fat</t>
  </si>
  <si>
    <t>trans_fat</t>
  </si>
  <si>
    <t>sodium</t>
  </si>
  <si>
    <t>potassium</t>
  </si>
  <si>
    <t>cholesterol</t>
  </si>
  <si>
    <t>dietary_fiber</t>
  </si>
  <si>
    <t>sugars</t>
  </si>
  <si>
    <t>price</t>
  </si>
  <si>
    <t>category</t>
  </si>
  <si>
    <t>Grocery</t>
  </si>
  <si>
    <t>Potatoes, Vegetable Oil, Seasoning (Sugar, Salt, Spices [Including Paprika], Dextrose, Corn Maltodextrin, Onion Powder, Torula Yeast, Tomato Powder…)</t>
  </si>
  <si>
    <t>Bananas</t>
  </si>
  <si>
    <t>Brownie Mix (Powdered Sugar, Sugar, Bleached Enriched Wheat Flour [Wheat Flour, Niacin, Reduced Iron, Thiamine Mononitrate, Riboflavin, Folic Acid], Soybean Oil, Cocoa [Processed with Alkali], Contains 2% or Less of the Following: Dried Egg Whites, Corn Syrup, Salt, Corn Starch, Leavening [Sodium Bicarbonate, Sodium Aluminum Phosphate], Caramel Color, Dextrose, Soy Flour, Nonfat Dry Milk, Natural and Artificial Flavors)</t>
  </si>
  <si>
    <t>Coca-Cola Classic Soda</t>
  </si>
  <si>
    <t>CARBONATED WATER, HIGH FRUCTOSE CORN SYRUP, CARAMEL COLOR, PHOSPHORIC ACID, NATURAL FLAVORS, CAFFEINE</t>
  </si>
  <si>
    <t>2% Milk - 1gal - Market Pantry</t>
  </si>
  <si>
    <t>Milk and Vitamin D3.CONTAINS: MILK</t>
  </si>
  <si>
    <t>Oscar Mayer Deli Fresh Smoked Uncured Ham - 9oz</t>
  </si>
  <si>
    <t>ham, water, cultured dextrose, brown sugar, contains less than 2% of salt, vinegar, cultured celery juice, sodium phosphates, sugar, cherry powder, dextrose. autolyzed yeast extract, caramel color</t>
  </si>
  <si>
    <t xml:space="preserve"> MILK CHOCOLATE (SUGAR, CHOCOLATE, SKIM MILK, COCOA BUTTER, LACTOSE, MILKFAT, SOY LECITHIN, SALT, ARTIFICIAL FLAVORS)</t>
  </si>
  <si>
    <t>Starbucks Doubleshot Energy Vanilla Flavor Coffee Drink, 11 Fl. Oz., 4 Count</t>
  </si>
  <si>
    <t>Starbucks Coffee (Water, Coffee), Reduced-Fat Milk, Skim Milk, Sugar, Maltodextrin, Dextrose, Taurine, Cellulose Gel, Natural Flavors, Panax Ginseng Root Extract, Inositol, Guarana</t>
  </si>
  <si>
    <t>Tide Plus Downy April Fresh High Efficiency Liquid Laundry Detergent - 92 fl oz</t>
  </si>
  <si>
    <t>NULL</t>
  </si>
  <si>
    <t>Household</t>
  </si>
  <si>
    <t>Contains biodegradable surfactants (anionic and nonionic) and enzymes</t>
  </si>
  <si>
    <t>Sugar, Palm Oil, Hazelnuts, Cocoa, Skim Milk, Whey (Milk), Lecithin As Emulsifier (Soy), Vanillin: An Artificial Flavor.</t>
  </si>
  <si>
    <t>Nutella Hazelnut Spread, 13 oz - Pack of 2</t>
  </si>
  <si>
    <t>Ruffles Sour Cream &amp; Onion Potato Chips, 8.5 Oz.</t>
  </si>
  <si>
    <t>Potatoes, Vegetable Oil,Sour Cream &amp; Onion Seasoning, Contains Milk Ingredients.</t>
  </si>
  <si>
    <t>Kroger Sweet &amp; Mesquite BBQ Potato Chips</t>
  </si>
  <si>
    <t>Dawn Pure Essentials Dishwashing Liquid Dish Soap Lemon Essence - 24oz</t>
  </si>
  <si>
    <t>Water, Sodium, Lauramine Oxide, Alcohol Denatured</t>
  </si>
  <si>
    <t>payment_way</t>
  </si>
  <si>
    <t>Cash</t>
  </si>
  <si>
    <t>Credit/Debit</t>
  </si>
  <si>
    <t>category_Id</t>
  </si>
  <si>
    <t>Electronics</t>
  </si>
  <si>
    <t>CToR_Id</t>
  </si>
  <si>
    <t>RToP_Id</t>
  </si>
  <si>
    <t>quantity</t>
  </si>
  <si>
    <t>INSERT INTO Customers</t>
  </si>
  <si>
    <t>(</t>
  </si>
  <si>
    <t>)</t>
  </si>
  <si>
    <t>VALUES</t>
  </si>
  <si>
    <t>,</t>
  </si>
  <si>
    <t>;</t>
  </si>
  <si>
    <t>RFID_ID</t>
  </si>
  <si>
    <t>e_mail</t>
  </si>
  <si>
    <t>password</t>
  </si>
  <si>
    <t>_x000C_)â}÷I×L7®$</t>
  </si>
  <si>
    <t>{ð&gt;]Hs4da/5.t</t>
  </si>
  <si>
    <t>¾ì.êÿÅÞßÚ_x000B_OZ_x0015_%</t>
  </si>
  <si>
    <t>óêÓG_x0017_É_x0005_^_ «0õ</t>
  </si>
  <si>
    <t>:önÏsuCrú:ÝHõ_x0013_H</t>
  </si>
  <si>
    <t>Êª!y_x000E_+ÇëW_x0019__x0004_Ê+°Ò_x0006_</t>
  </si>
  <si>
    <t>½9&gt;yÇ¬Bµ}/s&gt;±gF</t>
  </si>
  <si>
    <t>?\ÞÀäµÐ(_x0019_#ý5!{</t>
  </si>
  <si>
    <t>T`t½_x001A__x0018_òý:_x0002_HçÅÀ</t>
  </si>
  <si>
    <t>NÄ_x000E_Î!_x001D_×î¡2A"êR)Ø</t>
  </si>
  <si>
    <t>"Å_x0010_PÌr»vÌL
¨u</t>
  </si>
  <si>
    <t>_x001A_©E,È¼R*_x0001_Ø_x0008_8zI¹</t>
  </si>
  <si>
    <t>M&amp;M Pretzel Chocolate Candies, 15.4 Oz.</t>
  </si>
  <si>
    <t>Private Selection Extreme Chocolate Brownies</t>
  </si>
  <si>
    <t>INSERT INTO Products</t>
  </si>
  <si>
    <t>ingredients</t>
  </si>
  <si>
    <t>INSERT INTO NutritionFacts</t>
  </si>
  <si>
    <t>Line Break</t>
  </si>
  <si>
    <t>Tab</t>
  </si>
  <si>
    <t>INSERT INTO Ways_to_pay</t>
  </si>
  <si>
    <t>INSERT INTO Categories</t>
  </si>
  <si>
    <t>INSERT INTO customers_to_receipts</t>
  </si>
  <si>
    <t>INSERT INTO Receipts_to_Products</t>
  </si>
  <si>
    <t>INSERT INTO Receipts</t>
  </si>
  <si>
    <t>5/3/2019</t>
  </si>
  <si>
    <t>5/4/2019</t>
  </si>
  <si>
    <t>5/1/2019</t>
  </si>
  <si>
    <t>5/2/2019</t>
  </si>
  <si>
    <t>4/30/2019</t>
  </si>
  <si>
    <t>4/20/2019</t>
  </si>
  <si>
    <t>4/19/2019</t>
  </si>
  <si>
    <t>4/10/2019</t>
  </si>
  <si>
    <t>3/16/2019</t>
  </si>
  <si>
    <t>3/10/2019</t>
  </si>
  <si>
    <t>4/4/2019</t>
  </si>
  <si>
    <t>2019/4/10</t>
  </si>
  <si>
    <t>2019/4/11</t>
  </si>
  <si>
    <t>2019/4/12</t>
  </si>
  <si>
    <t>2019/4/13</t>
  </si>
  <si>
    <t>2019/4/14</t>
  </si>
  <si>
    <t>2019/4/15</t>
  </si>
  <si>
    <t>2019/4/16</t>
  </si>
  <si>
    <t>2019/4/17</t>
  </si>
  <si>
    <t>2019/4/18</t>
  </si>
  <si>
    <t>2019/4/19</t>
  </si>
  <si>
    <t>2019/4/20</t>
  </si>
  <si>
    <t>2019/4/21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</si>
</sst>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Alignme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C82B-1BF4-4980-9EF4-46DEB2E79917}">
  <dimension ref="A1:O29"/>
  <sheetViews>
    <sheetView workbookViewId="0">
      <selection activeCell="N1" sqref="N1:O1"/>
    </sheetView>
  </sheetViews>
  <sheetFormatPr defaultRowHeight="15" x14ac:dyDescent="0.25"/>
  <cols>
    <col min="1" max="1" width="12.28515625" bestFit="1" customWidth="1"/>
    <col min="2" max="2" width="16.28515625" bestFit="1" customWidth="1"/>
    <col min="3" max="3" width="36" customWidth="1"/>
    <col min="4" max="4" width="14.85546875" bestFit="1" customWidth="1"/>
    <col min="5" max="5" width="12" bestFit="1" customWidth="1"/>
    <col min="6" max="6" width="14.140625" customWidth="1"/>
    <col min="7" max="7" width="6.5703125" customWidth="1"/>
    <col min="8" max="8" width="4.85546875" customWidth="1"/>
    <col min="9" max="9" width="5.85546875" customWidth="1"/>
    <col min="10" max="10" width="4.7109375" customWidth="1"/>
    <col min="11" max="11" width="3.5703125" customWidth="1"/>
    <col min="12" max="12" width="4.28515625" customWidth="1"/>
    <col min="13" max="13" width="57" customWidth="1"/>
    <col min="15" max="15" width="61.42578125" bestFit="1" customWidth="1"/>
  </cols>
  <sheetData>
    <row r="1" spans="1:15" x14ac:dyDescent="0.25">
      <c r="A1" t="s">
        <v>0</v>
      </c>
      <c r="B1" t="s">
        <v>96</v>
      </c>
      <c r="C1" t="s">
        <v>98</v>
      </c>
      <c r="D1" t="s">
        <v>97</v>
      </c>
      <c r="E1" t="s">
        <v>37</v>
      </c>
      <c r="H1" t="s">
        <v>90</v>
      </c>
      <c r="I1" t="s">
        <v>91</v>
      </c>
      <c r="J1" t="str">
        <f>CHAR(32)</f>
        <v xml:space="preserve"> </v>
      </c>
      <c r="K1" t="s">
        <v>92</v>
      </c>
      <c r="L1" t="s">
        <v>93</v>
      </c>
      <c r="M1" t="s">
        <v>94</v>
      </c>
      <c r="N1" t="s">
        <v>95</v>
      </c>
      <c r="O1" t="str">
        <f>CHAR(39)</f>
        <v>'</v>
      </c>
    </row>
    <row r="2" spans="1:15" x14ac:dyDescent="0.25">
      <c r="A2">
        <v>1</v>
      </c>
      <c r="B2" t="s">
        <v>1</v>
      </c>
      <c r="C2" t="s">
        <v>99</v>
      </c>
      <c r="D2" t="s">
        <v>25</v>
      </c>
      <c r="E2">
        <v>6191234567</v>
      </c>
    </row>
    <row r="3" spans="1:15" x14ac:dyDescent="0.25">
      <c r="A3">
        <v>2</v>
      </c>
      <c r="B3" t="s">
        <v>2</v>
      </c>
      <c r="C3" t="s">
        <v>100</v>
      </c>
      <c r="D3" t="s">
        <v>26</v>
      </c>
      <c r="E3">
        <v>6191234568</v>
      </c>
      <c r="M3" t="str">
        <f>_xlfn.CONCAT(H1," ",I1,A1,M1,B1,M1,D1,M1,E1,K1,J1,L1)</f>
        <v>INSERT INTO Customers (Customer_Id,RFID_ID,e_mail,phone_number) VALUES</v>
      </c>
    </row>
    <row r="4" spans="1:15" x14ac:dyDescent="0.25">
      <c r="A4">
        <v>3</v>
      </c>
      <c r="B4" t="s">
        <v>3</v>
      </c>
      <c r="C4" s="5" t="s">
        <v>101</v>
      </c>
      <c r="D4" t="s">
        <v>27</v>
      </c>
      <c r="E4">
        <v>6191234569</v>
      </c>
      <c r="O4" t="str">
        <f>_xlfn.CONCAT($I$1,A2,$M$1,$J$1,$O$1,B2,$O$1,$M$1,$J$1,$O$1,C2,$O$1,$M$1,$J$1,$O$1,D2,$O$1,$M$1,$J$1,$O$1,E2,$O$1,$K$1,$M$1)</f>
        <v>(1, '16FEDA6FFC', '_x000C_)â}÷I×L7®$', 'noah_1@gmail.com', '6191234567'),</v>
      </c>
    </row>
    <row r="5" spans="1:15" x14ac:dyDescent="0.25">
      <c r="A5">
        <v>4</v>
      </c>
      <c r="B5" t="s">
        <v>4</v>
      </c>
      <c r="C5" t="s">
        <v>102</v>
      </c>
      <c r="D5" t="s">
        <v>28</v>
      </c>
      <c r="E5">
        <v>6191234570</v>
      </c>
      <c r="M5" t="str">
        <f>_xlfn.CONCAT($I$1,A2,$M$1,$J$1,$O$1,B2,$O$1,$M$1,$J$1,$O$1,D2,$O$1,$M$1,$J$1,$O$1,E2,$O$1,$K$1,$M$1)</f>
        <v>(1, '16FEDA6FFC', 'noah_1@gmail.com', '6191234567'),</v>
      </c>
      <c r="O5" t="str">
        <f t="shared" ref="O5:O16" si="0">_xlfn.CONCAT($I$1,A3,$M$1,$J$1,$O$1,B3,$O$1,$M$1,$J$1,$O$1,C3,$O$1,$M$1,$J$1,$O$1,D3,$O$1,$M$1,$J$1,$O$1,E3,$O$1,$K$1,$M$1)</f>
        <v>(2, '16FEDA6FFD', '{ð&gt;]Hs4da/5.t', 'william_2@gmail.com', '6191234568'),</v>
      </c>
    </row>
    <row r="6" spans="1:15" x14ac:dyDescent="0.25">
      <c r="A6">
        <v>5</v>
      </c>
      <c r="B6" t="s">
        <v>5</v>
      </c>
      <c r="C6" t="s">
        <v>103</v>
      </c>
      <c r="D6" t="s">
        <v>29</v>
      </c>
      <c r="E6">
        <v>6191234571</v>
      </c>
      <c r="M6" t="str">
        <f>_xlfn.CONCAT($I$1,A3,$M$1,$J$1,$O$1,B3,$O$1,$M$1,$J$1,$O$1,D3,$O$1,$M$1,$J$1,$O$1,E3,$O$1,$K$1,$M$1)</f>
        <v>(2, '16FEDA6FFD', 'william_2@gmail.com', '6191234568'),</v>
      </c>
      <c r="O6" t="str">
        <f t="shared" si="0"/>
        <v>(3, '16FEDA6FFE', '¾ì.êÿÅÞßÚ_x000B_OZ_x0015_%', 'james_3@gmail.com', '6191234569'),</v>
      </c>
    </row>
    <row r="7" spans="1:15" x14ac:dyDescent="0.25">
      <c r="A7">
        <v>6</v>
      </c>
      <c r="B7" t="s">
        <v>6</v>
      </c>
      <c r="C7" t="s">
        <v>104</v>
      </c>
      <c r="D7" t="s">
        <v>30</v>
      </c>
      <c r="E7">
        <v>6191234572</v>
      </c>
      <c r="M7" t="str">
        <f>_xlfn.CONCAT($I$1,A4,$M$1,$J$1,$O$1,B4,$O$1,$M$1,$J$1,$O$1,D4,$O$1,$M$1,$J$1,$O$1,E4,$O$1,$K$1,$M$1)</f>
        <v>(3, '16FEDA6FFE', 'james_3@gmail.com', '6191234569'),</v>
      </c>
      <c r="O7" t="str">
        <f t="shared" si="0"/>
        <v>(4, '16FEDA6FFF', 'óêÓG_x0017_É_x0005_^_ «0õ', 'logan_4@gmail.com', '6191234570'),</v>
      </c>
    </row>
    <row r="8" spans="1:15" x14ac:dyDescent="0.25">
      <c r="A8">
        <v>7</v>
      </c>
      <c r="B8" t="s">
        <v>7</v>
      </c>
      <c r="C8" t="s">
        <v>105</v>
      </c>
      <c r="D8" t="s">
        <v>31</v>
      </c>
      <c r="E8">
        <v>6191234573</v>
      </c>
      <c r="M8" t="str">
        <f>_xlfn.CONCAT($I$1,A5,$M$1,$J$1,$O$1,B5,$O$1,$M$1,$J$1,$O$1,D5,$O$1,$M$1,$J$1,$O$1,E5,$O$1,$K$1,$M$1)</f>
        <v>(4, '16FEDA6FFF', 'logan_4@gmail.com', '6191234570'),</v>
      </c>
      <c r="O8" t="str">
        <f t="shared" si="0"/>
        <v>(5, '16FEDA7000', ':önÏsuCrú:ÝHõ_x0013_H', 'benjamin_5@gmail.com', '6191234571'),</v>
      </c>
    </row>
    <row r="9" spans="1:15" x14ac:dyDescent="0.25">
      <c r="A9">
        <v>8</v>
      </c>
      <c r="B9" t="s">
        <v>8</v>
      </c>
      <c r="C9" t="s">
        <v>106</v>
      </c>
      <c r="D9" t="s">
        <v>32</v>
      </c>
      <c r="E9">
        <v>6191234574</v>
      </c>
      <c r="M9" t="str">
        <f>_xlfn.CONCAT($I$1,A6,$M$1,$J$1,$O$1,B6,$O$1,$M$1,$J$1,$O$1,D6,$O$1,$M$1,$J$1,$O$1,E6,$O$1,$K$1,$M$1)</f>
        <v>(5, '16FEDA7000', 'benjamin_5@gmail.com', '6191234571'),</v>
      </c>
      <c r="O9" t="str">
        <f t="shared" si="0"/>
        <v>(6, '16FEDA7001', 'Êª!y_x000E_+ÇëW_x0019__x0004_Ê+°Ò_x0006_', 'mason_6@gmail.com', '6191234572'),</v>
      </c>
    </row>
    <row r="10" spans="1:15" x14ac:dyDescent="0.25">
      <c r="A10">
        <v>9</v>
      </c>
      <c r="B10" t="s">
        <v>9</v>
      </c>
      <c r="C10" t="s">
        <v>107</v>
      </c>
      <c r="D10" t="s">
        <v>33</v>
      </c>
      <c r="E10">
        <v>6191234575</v>
      </c>
      <c r="M10" t="str">
        <f>_xlfn.CONCAT($I$1,A7,$M$1,$J$1,$O$1,B7,$O$1,$M$1,$J$1,$O$1,D7,$O$1,$M$1,$J$1,$O$1,E7,$O$1,$K$1,$M$1)</f>
        <v>(6, '16FEDA7001', 'mason_6@gmail.com', '6191234572'),</v>
      </c>
      <c r="O10" t="str">
        <f t="shared" si="0"/>
        <v>(7, '16FEDA7002', '½9&gt;yÇ¬Bµ}/s&gt;±gF', 'olivia_7@gmail.com', '6191234573'),</v>
      </c>
    </row>
    <row r="11" spans="1:15" x14ac:dyDescent="0.25">
      <c r="A11">
        <v>10</v>
      </c>
      <c r="B11" t="s">
        <v>10</v>
      </c>
      <c r="C11" t="s">
        <v>108</v>
      </c>
      <c r="D11" t="s">
        <v>34</v>
      </c>
      <c r="E11">
        <v>6191234576</v>
      </c>
      <c r="G11" t="str">
        <f>CHAR(39)</f>
        <v>'</v>
      </c>
      <c r="M11" t="str">
        <f>_xlfn.CONCAT($I$1,A8,$M$1,$J$1,$O$1,B8,$O$1,$M$1,$J$1,$O$1,D8,$O$1,$M$1,$J$1,$O$1,E8,$O$1,$K$1,$M$1)</f>
        <v>(7, '16FEDA7002', 'olivia_7@gmail.com', '6191234573'),</v>
      </c>
      <c r="O11" t="str">
        <f t="shared" si="0"/>
        <v>(8, '16FEDA7003', '?\ÞÀäµÐ(_x0019_#ý5!{', 'ava_8@gmail.com', '6191234574'),</v>
      </c>
    </row>
    <row r="12" spans="1:15" ht="30" x14ac:dyDescent="0.25">
      <c r="A12">
        <v>11</v>
      </c>
      <c r="B12" t="s">
        <v>11</v>
      </c>
      <c r="C12" s="5" t="s">
        <v>109</v>
      </c>
      <c r="D12" t="s">
        <v>35</v>
      </c>
      <c r="E12">
        <v>6191234577</v>
      </c>
      <c r="M12" t="str">
        <f>_xlfn.CONCAT($I$1,A9,$M$1,$J$1,$O$1,B9,$O$1,$M$1,$J$1,$O$1,D9,$O$1,$M$1,$J$1,$O$1,E9,$O$1,$K$1,$M$1)</f>
        <v>(8, '16FEDA7003', 'ava_8@gmail.com', '6191234574'),</v>
      </c>
      <c r="O12" t="str">
        <f t="shared" si="0"/>
        <v>(9, '16FEDA7004', 'T`t½_x001A__x0018_òý:_x0002_HçÅÀ', 'isabella_9@gmail.com', '6191234575'),</v>
      </c>
    </row>
    <row r="13" spans="1:15" x14ac:dyDescent="0.25">
      <c r="A13">
        <v>12</v>
      </c>
      <c r="B13" t="s">
        <v>12</v>
      </c>
      <c r="C13" t="s">
        <v>110</v>
      </c>
      <c r="D13" t="s">
        <v>36</v>
      </c>
      <c r="E13">
        <v>6191234578</v>
      </c>
      <c r="F13" s="6"/>
      <c r="M13" t="str">
        <f>_xlfn.CONCAT($I$1,A10,$M$1,$J$1,$O$1,B10,$O$1,$M$1,$J$1,$O$1,D10,$O$1,$M$1,$J$1,$O$1,E10,$O$1,$K$1,$M$1)</f>
        <v>(9, '16FEDA7004', 'isabella_9@gmail.com', '6191234575'),</v>
      </c>
      <c r="O13" t="str">
        <f t="shared" si="0"/>
        <v>(10, '16FEDA7005', 'NÄ_x000E_Î!_x001D_×î¡2A"êR)Ø', 'sophia_10@gmail.com', '6191234576'),</v>
      </c>
    </row>
    <row r="14" spans="1:15" x14ac:dyDescent="0.25">
      <c r="M14" t="str">
        <f>_xlfn.CONCAT($I$1,A11,$M$1,$J$1,$O$1,B11,$O$1,$M$1,$J$1,$O$1,D11,$O$1,$M$1,$J$1,$O$1,E11,$O$1,$K$1,$M$1)</f>
        <v>(10, '16FEDA7005', 'sophia_10@gmail.com', '6191234576'),</v>
      </c>
      <c r="O14" t="str">
        <f t="shared" si="0"/>
        <v>(11, '16FEDA7006', '"Å_x0010_PÌr»vÌL
¨u', 'mia_11@gmail.com', '6191234577'),</v>
      </c>
    </row>
    <row r="15" spans="1:15" x14ac:dyDescent="0.25">
      <c r="M15" t="str">
        <f>_xlfn.CONCAT($I$1,A12,$M$1,$J$1,$O$1,B12,$O$1,$M$1,$J$1,$O$1,D12,$O$1,$M$1,$J$1,$O$1,E12,$O$1,$K$1,$M$1)</f>
        <v>(11, '16FEDA7006', 'mia_11@gmail.com', '6191234577'),</v>
      </c>
      <c r="O15" t="str">
        <f t="shared" si="0"/>
        <v>(12, '16FEDA7007', '_x001A_©E,È¼R*_x0001_Ø_x0008_8zI¹', 'amelia_12@gmail.com', '6191234578'),</v>
      </c>
    </row>
    <row r="16" spans="1:15" x14ac:dyDescent="0.25">
      <c r="E16">
        <v>98765008892</v>
      </c>
      <c r="F16" t="str">
        <f>DEC2HEX($E16)</f>
        <v>16FEDA6FFC</v>
      </c>
      <c r="M16" t="str">
        <f>_xlfn.CONCAT($I$1,A13,$M$1,$J$1,$O$1,B13,$O$1,$M$1,$J$1,$O$1,D13,$O$1,$M$1,$J$1,$O$1,E13,$O$1,$K$1,$M$1)</f>
        <v>(12, '16FEDA7007', 'amelia_12@gmail.com', '6191234578'),</v>
      </c>
    </row>
    <row r="17" spans="1:8" x14ac:dyDescent="0.25">
      <c r="E17">
        <v>98765008893</v>
      </c>
      <c r="F17" t="str">
        <f t="shared" ref="F17:F27" si="1">DEC2HEX($E17)</f>
        <v>16FEDA6FFD</v>
      </c>
    </row>
    <row r="18" spans="1:8" ht="17.25" x14ac:dyDescent="0.25">
      <c r="A18" s="1"/>
      <c r="B18" s="2" t="s">
        <v>13</v>
      </c>
      <c r="C18" t="str">
        <f>_xlfn.CONCAT(LOWER($B18),"_",$A2,"@gmail.com")</f>
        <v>noah_1@gmail.com</v>
      </c>
      <c r="E18">
        <v>98765008894</v>
      </c>
      <c r="F18" t="str">
        <f t="shared" si="1"/>
        <v>16FEDA6FFE</v>
      </c>
    </row>
    <row r="19" spans="1:8" ht="17.25" x14ac:dyDescent="0.25">
      <c r="A19" s="1"/>
      <c r="B19" s="2" t="s">
        <v>15</v>
      </c>
      <c r="C19" t="str">
        <f>_xlfn.CONCAT(LOWER($B19),"_",$A3,"@gmail.com")</f>
        <v>william_2@gmail.com</v>
      </c>
      <c r="E19">
        <v>98765008895</v>
      </c>
      <c r="F19" t="str">
        <f t="shared" si="1"/>
        <v>16FEDA6FFF</v>
      </c>
      <c r="H19" s="1"/>
    </row>
    <row r="20" spans="1:8" ht="17.25" x14ac:dyDescent="0.25">
      <c r="A20" s="1"/>
      <c r="B20" s="2" t="s">
        <v>17</v>
      </c>
      <c r="C20" t="str">
        <f>_xlfn.CONCAT(LOWER($B20),"_",$A4,"@gmail.com")</f>
        <v>james_3@gmail.com</v>
      </c>
      <c r="E20">
        <v>98765008896</v>
      </c>
      <c r="F20" t="str">
        <f t="shared" si="1"/>
        <v>16FEDA7000</v>
      </c>
      <c r="H20" s="1"/>
    </row>
    <row r="21" spans="1:8" ht="17.25" x14ac:dyDescent="0.25">
      <c r="A21" s="1"/>
      <c r="B21" s="2" t="s">
        <v>19</v>
      </c>
      <c r="C21" t="str">
        <f>_xlfn.CONCAT(LOWER($B21),"_",$A5,"@gmail.com")</f>
        <v>logan_4@gmail.com</v>
      </c>
      <c r="E21">
        <v>98765008897</v>
      </c>
      <c r="F21" t="str">
        <f t="shared" si="1"/>
        <v>16FEDA7001</v>
      </c>
      <c r="H21" s="1"/>
    </row>
    <row r="22" spans="1:8" ht="17.25" x14ac:dyDescent="0.25">
      <c r="A22" s="1"/>
      <c r="B22" s="2" t="s">
        <v>21</v>
      </c>
      <c r="C22" t="str">
        <f>_xlfn.CONCAT(LOWER($B22),"_",$A6,"@gmail.com")</f>
        <v>benjamin_5@gmail.com</v>
      </c>
      <c r="E22">
        <v>98765008898</v>
      </c>
      <c r="F22" t="str">
        <f t="shared" si="1"/>
        <v>16FEDA7002</v>
      </c>
      <c r="H22" s="1"/>
    </row>
    <row r="23" spans="1:8" ht="17.25" x14ac:dyDescent="0.25">
      <c r="A23" s="1"/>
      <c r="B23" s="2" t="s">
        <v>23</v>
      </c>
      <c r="C23" t="str">
        <f>_xlfn.CONCAT(LOWER($B23),"_",$A7,"@gmail.com")</f>
        <v>mason_6@gmail.com</v>
      </c>
      <c r="E23">
        <v>98765008899</v>
      </c>
      <c r="F23" t="str">
        <f t="shared" si="1"/>
        <v>16FEDA7003</v>
      </c>
      <c r="H23" s="1"/>
    </row>
    <row r="24" spans="1:8" ht="17.25" x14ac:dyDescent="0.25">
      <c r="A24" s="1"/>
      <c r="B24" s="3" t="s">
        <v>14</v>
      </c>
      <c r="C24" t="str">
        <f>_xlfn.CONCAT(LOWER($B24),"_",$A8,"@gmail.com")</f>
        <v>olivia_7@gmail.com</v>
      </c>
      <c r="E24">
        <v>98765008900</v>
      </c>
      <c r="F24" t="str">
        <f t="shared" si="1"/>
        <v>16FEDA7004</v>
      </c>
      <c r="H24" s="1"/>
    </row>
    <row r="25" spans="1:8" ht="17.25" x14ac:dyDescent="0.25">
      <c r="A25" s="1"/>
      <c r="B25" s="3" t="s">
        <v>16</v>
      </c>
      <c r="C25" t="str">
        <f>_xlfn.CONCAT(LOWER($B25),"_",$A9,"@gmail.com")</f>
        <v>ava_8@gmail.com</v>
      </c>
      <c r="E25">
        <v>98765008901</v>
      </c>
      <c r="F25" t="str">
        <f t="shared" si="1"/>
        <v>16FEDA7005</v>
      </c>
      <c r="H25" s="1"/>
    </row>
    <row r="26" spans="1:8" ht="17.25" x14ac:dyDescent="0.25">
      <c r="A26" s="1"/>
      <c r="B26" s="3" t="s">
        <v>18</v>
      </c>
      <c r="C26" t="str">
        <f>_xlfn.CONCAT(LOWER($B26),"_",$A10,"@gmail.com")</f>
        <v>isabella_9@gmail.com</v>
      </c>
      <c r="E26">
        <v>98765008902</v>
      </c>
      <c r="F26" t="str">
        <f t="shared" si="1"/>
        <v>16FEDA7006</v>
      </c>
      <c r="H26" s="1"/>
    </row>
    <row r="27" spans="1:8" ht="17.25" x14ac:dyDescent="0.25">
      <c r="B27" s="3" t="s">
        <v>20</v>
      </c>
      <c r="C27" t="str">
        <f>_xlfn.CONCAT(LOWER($B27),"_",$A11,"@gmail.com")</f>
        <v>sophia_10@gmail.com</v>
      </c>
      <c r="E27">
        <v>98765008903</v>
      </c>
      <c r="F27" t="str">
        <f t="shared" si="1"/>
        <v>16FEDA7007</v>
      </c>
    </row>
    <row r="28" spans="1:8" ht="17.25" x14ac:dyDescent="0.25">
      <c r="B28" s="3" t="s">
        <v>22</v>
      </c>
      <c r="C28" t="str">
        <f>_xlfn.CONCAT(LOWER($B28),"_",$A12,"@gmail.com")</f>
        <v>mia_11@gmail.com</v>
      </c>
    </row>
    <row r="29" spans="1:8" ht="17.25" x14ac:dyDescent="0.25">
      <c r="B29" s="3" t="s">
        <v>24</v>
      </c>
      <c r="C29" t="str">
        <f>_xlfn.CONCAT(LOWER($B29),"_",$A13,"@gmail.com")</f>
        <v>amelia_12@gmail.com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2BF5-816E-4270-9495-998AD3F046B5}">
  <dimension ref="A1:Q29"/>
  <sheetViews>
    <sheetView tabSelected="1" workbookViewId="0">
      <selection activeCell="H10" sqref="H10:H21"/>
    </sheetView>
  </sheetViews>
  <sheetFormatPr defaultRowHeight="15" x14ac:dyDescent="0.25"/>
  <cols>
    <col min="1" max="1" width="10.42578125" bestFit="1" customWidth="1"/>
    <col min="3" max="3" width="13.140625" bestFit="1" customWidth="1"/>
    <col min="4" max="4" width="16.28515625" bestFit="1" customWidth="1"/>
    <col min="5" max="5" width="11.7109375" customWidth="1"/>
    <col min="7" max="7" width="14.42578125" customWidth="1"/>
    <col min="8" max="8" width="15" customWidth="1"/>
  </cols>
  <sheetData>
    <row r="1" spans="1:17" x14ac:dyDescent="0.25">
      <c r="A1" t="s">
        <v>38</v>
      </c>
      <c r="B1" t="s">
        <v>0</v>
      </c>
      <c r="C1" t="s">
        <v>39</v>
      </c>
      <c r="D1" t="s">
        <v>40</v>
      </c>
      <c r="E1" t="s">
        <v>41</v>
      </c>
    </row>
    <row r="2" spans="1:17" x14ac:dyDescent="0.25">
      <c r="A2">
        <v>1</v>
      </c>
      <c r="B2">
        <v>1</v>
      </c>
      <c r="C2">
        <v>9.58</v>
      </c>
      <c r="D2">
        <v>1</v>
      </c>
      <c r="E2" s="8" t="s">
        <v>134</v>
      </c>
      <c r="G2" s="4"/>
    </row>
    <row r="3" spans="1:17" x14ac:dyDescent="0.25">
      <c r="A3">
        <v>2</v>
      </c>
      <c r="B3">
        <v>2</v>
      </c>
      <c r="C3">
        <v>8.1199999999999992</v>
      </c>
      <c r="D3">
        <v>1</v>
      </c>
      <c r="E3" s="8" t="s">
        <v>135</v>
      </c>
      <c r="G3" s="4"/>
    </row>
    <row r="4" spans="1:17" x14ac:dyDescent="0.25">
      <c r="A4">
        <v>3</v>
      </c>
      <c r="B4">
        <v>3</v>
      </c>
      <c r="C4">
        <v>15.33</v>
      </c>
      <c r="D4">
        <v>1</v>
      </c>
      <c r="E4" s="8" t="s">
        <v>136</v>
      </c>
      <c r="G4" s="4"/>
      <c r="P4" t="s">
        <v>116</v>
      </c>
      <c r="Q4" t="s">
        <v>117</v>
      </c>
    </row>
    <row r="5" spans="1:17" x14ac:dyDescent="0.25">
      <c r="A5">
        <v>4</v>
      </c>
      <c r="B5">
        <v>4</v>
      </c>
      <c r="C5">
        <v>8.7799999999999994</v>
      </c>
      <c r="D5">
        <v>1</v>
      </c>
      <c r="E5" s="8" t="s">
        <v>137</v>
      </c>
      <c r="G5" s="4"/>
      <c r="H5" t="s">
        <v>122</v>
      </c>
      <c r="I5" t="s">
        <v>91</v>
      </c>
      <c r="J5" t="str">
        <f>CHAR(32)</f>
        <v xml:space="preserve"> </v>
      </c>
      <c r="K5" t="s">
        <v>92</v>
      </c>
      <c r="L5" t="s">
        <v>93</v>
      </c>
      <c r="M5" t="s">
        <v>94</v>
      </c>
      <c r="N5" t="s">
        <v>95</v>
      </c>
      <c r="O5" t="str">
        <f>CHAR(39)</f>
        <v>'</v>
      </c>
      <c r="P5" t="str">
        <f>CHAR(10)</f>
        <v xml:space="preserve">
</v>
      </c>
      <c r="Q5" t="str">
        <f>CHAR(9)</f>
        <v xml:space="preserve">	</v>
      </c>
    </row>
    <row r="6" spans="1:17" x14ac:dyDescent="0.25">
      <c r="A6">
        <v>5</v>
      </c>
      <c r="B6">
        <v>5</v>
      </c>
      <c r="C6">
        <v>5.78</v>
      </c>
      <c r="D6">
        <v>1</v>
      </c>
      <c r="E6" s="8" t="s">
        <v>138</v>
      </c>
      <c r="G6" s="4"/>
    </row>
    <row r="7" spans="1:17" x14ac:dyDescent="0.25">
      <c r="A7">
        <v>6</v>
      </c>
      <c r="B7">
        <v>6</v>
      </c>
      <c r="C7">
        <v>8.85</v>
      </c>
      <c r="D7">
        <v>1</v>
      </c>
      <c r="E7" s="8" t="s">
        <v>139</v>
      </c>
      <c r="G7" s="4"/>
    </row>
    <row r="8" spans="1:17" x14ac:dyDescent="0.25">
      <c r="A8">
        <v>7</v>
      </c>
      <c r="B8">
        <v>7</v>
      </c>
      <c r="C8">
        <v>11.84</v>
      </c>
      <c r="D8">
        <v>2</v>
      </c>
      <c r="E8" s="8" t="s">
        <v>140</v>
      </c>
      <c r="G8" s="4"/>
    </row>
    <row r="9" spans="1:17" x14ac:dyDescent="0.25">
      <c r="A9">
        <v>8</v>
      </c>
      <c r="B9">
        <v>8</v>
      </c>
      <c r="C9">
        <v>13.46</v>
      </c>
      <c r="D9">
        <v>2</v>
      </c>
      <c r="E9" s="8" t="s">
        <v>141</v>
      </c>
      <c r="G9" s="4"/>
      <c r="H9" t="str">
        <f>_xlfn.CONCAT(H5,J5,I5,A1,M5,J5,B1,M5,J5,C1,M5,J5,D1,M5,J5,E1,K5,J5,L5)</f>
        <v>INSERT INTO Receipts (Receipt_Id, Customer_Id, sum_of_price, payment_way_Id, date) VALUES</v>
      </c>
    </row>
    <row r="10" spans="1:17" x14ac:dyDescent="0.25">
      <c r="A10">
        <v>9</v>
      </c>
      <c r="B10">
        <v>9</v>
      </c>
      <c r="C10">
        <v>7.93</v>
      </c>
      <c r="D10">
        <v>2</v>
      </c>
      <c r="E10" s="8" t="s">
        <v>142</v>
      </c>
      <c r="G10" s="4"/>
      <c r="H10" t="str">
        <f>_xlfn.CONCAT($Q$5,$I$5,A2,$M$5,$J$5,B2,$M$5,$J$5,C2,$M$5,$J$5,D2,$M$5,$J$5,$O$5,E2,$O$5,$K$5,$M$5)</f>
        <v xml:space="preserve">	(1, 1, 9.58, 1, '2019/4/10'),</v>
      </c>
    </row>
    <row r="11" spans="1:17" x14ac:dyDescent="0.25">
      <c r="A11">
        <v>10</v>
      </c>
      <c r="B11">
        <v>10</v>
      </c>
      <c r="C11">
        <v>13.79</v>
      </c>
      <c r="D11">
        <v>2</v>
      </c>
      <c r="E11" s="8" t="s">
        <v>143</v>
      </c>
      <c r="G11" s="4"/>
      <c r="H11" t="str">
        <f t="shared" ref="H11:H24" si="0">_xlfn.CONCAT($Q$5,$I$5,A3,$M$5,$J$5,B3,$M$5,$J$5,C3,$M$5,$J$5,D3,$M$5,$J$5,$O$5,E3,$O$5,$K$5,$M$5)</f>
        <v xml:space="preserve">	(2, 2, 8.12, 1, '2019/4/11'),</v>
      </c>
    </row>
    <row r="12" spans="1:17" x14ac:dyDescent="0.25">
      <c r="A12">
        <v>11</v>
      </c>
      <c r="B12">
        <v>11</v>
      </c>
      <c r="C12">
        <v>32.950000000000003</v>
      </c>
      <c r="D12">
        <v>2</v>
      </c>
      <c r="E12" s="8" t="s">
        <v>144</v>
      </c>
      <c r="G12" s="4"/>
      <c r="H12" t="str">
        <f t="shared" si="0"/>
        <v xml:space="preserve">	(3, 3, 15.33, 1, '2019/4/12'),</v>
      </c>
    </row>
    <row r="13" spans="1:17" x14ac:dyDescent="0.25">
      <c r="A13">
        <v>12</v>
      </c>
      <c r="B13">
        <v>12</v>
      </c>
      <c r="C13">
        <v>6.48</v>
      </c>
      <c r="D13">
        <v>2</v>
      </c>
      <c r="E13" s="8" t="s">
        <v>145</v>
      </c>
      <c r="G13" s="4"/>
      <c r="H13" t="str">
        <f t="shared" si="0"/>
        <v xml:space="preserve">	(4, 4, 8.78, 1, '2019/4/13'),</v>
      </c>
    </row>
    <row r="14" spans="1:17" x14ac:dyDescent="0.25">
      <c r="H14" t="str">
        <f t="shared" si="0"/>
        <v xml:space="preserve">	(5, 5, 5.78, 1, '2019/4/14'),</v>
      </c>
    </row>
    <row r="15" spans="1:17" x14ac:dyDescent="0.25">
      <c r="H15" t="str">
        <f t="shared" si="0"/>
        <v xml:space="preserve">	(6, 6, 8.85, 1, '2019/4/15'),</v>
      </c>
    </row>
    <row r="16" spans="1:17" x14ac:dyDescent="0.25">
      <c r="H16" t="str">
        <f t="shared" si="0"/>
        <v xml:space="preserve">	(7, 7, 11.84, 2, '2019/4/16'),</v>
      </c>
    </row>
    <row r="17" spans="4:8" x14ac:dyDescent="0.25">
      <c r="H17" t="str">
        <f t="shared" si="0"/>
        <v xml:space="preserve">	(8, 8, 13.46, 2, '2019/4/17'),</v>
      </c>
    </row>
    <row r="18" spans="4:8" x14ac:dyDescent="0.25">
      <c r="D18" s="8" t="s">
        <v>134</v>
      </c>
      <c r="E18" s="8" t="s">
        <v>123</v>
      </c>
      <c r="H18" t="str">
        <f t="shared" si="0"/>
        <v xml:space="preserve">	(9, 9, 7.93, 2, '2019/4/18'),</v>
      </c>
    </row>
    <row r="19" spans="4:8" x14ac:dyDescent="0.25">
      <c r="D19" s="8" t="s">
        <v>135</v>
      </c>
      <c r="E19" s="8" t="s">
        <v>124</v>
      </c>
      <c r="H19" t="str">
        <f t="shared" si="0"/>
        <v xml:space="preserve">	(10, 10, 13.79, 2, '2019/4/19'),</v>
      </c>
    </row>
    <row r="20" spans="4:8" x14ac:dyDescent="0.25">
      <c r="D20" s="8" t="s">
        <v>136</v>
      </c>
      <c r="E20" s="8" t="s">
        <v>125</v>
      </c>
      <c r="H20" t="str">
        <f t="shared" si="0"/>
        <v xml:space="preserve">	(11, 11, 32.95, 2, '2019/4/20'),</v>
      </c>
    </row>
    <row r="21" spans="4:8" x14ac:dyDescent="0.25">
      <c r="D21" s="8" t="s">
        <v>137</v>
      </c>
      <c r="E21" s="8" t="s">
        <v>126</v>
      </c>
      <c r="H21" t="str">
        <f t="shared" si="0"/>
        <v xml:space="preserve">	(12, 12, 6.48, 2, '2019/4/21'),</v>
      </c>
    </row>
    <row r="22" spans="4:8" x14ac:dyDescent="0.25">
      <c r="D22" s="8" t="s">
        <v>138</v>
      </c>
      <c r="E22" s="8" t="s">
        <v>127</v>
      </c>
    </row>
    <row r="23" spans="4:8" x14ac:dyDescent="0.25">
      <c r="D23" s="8" t="s">
        <v>139</v>
      </c>
      <c r="E23" s="8" t="s">
        <v>128</v>
      </c>
    </row>
    <row r="24" spans="4:8" x14ac:dyDescent="0.25">
      <c r="D24" s="8" t="s">
        <v>140</v>
      </c>
      <c r="E24" s="8" t="s">
        <v>129</v>
      </c>
    </row>
    <row r="25" spans="4:8" x14ac:dyDescent="0.25">
      <c r="D25" s="8" t="s">
        <v>141</v>
      </c>
      <c r="E25" s="8" t="s">
        <v>130</v>
      </c>
    </row>
    <row r="26" spans="4:8" x14ac:dyDescent="0.25">
      <c r="D26" s="8" t="s">
        <v>142</v>
      </c>
      <c r="E26" s="8" t="s">
        <v>127</v>
      </c>
    </row>
    <row r="27" spans="4:8" x14ac:dyDescent="0.25">
      <c r="D27" s="8" t="s">
        <v>143</v>
      </c>
      <c r="E27" s="8" t="s">
        <v>131</v>
      </c>
    </row>
    <row r="28" spans="4:8" x14ac:dyDescent="0.25">
      <c r="D28" s="8" t="s">
        <v>144</v>
      </c>
      <c r="E28" s="8" t="s">
        <v>132</v>
      </c>
    </row>
    <row r="29" spans="4:8" x14ac:dyDescent="0.25">
      <c r="D29" s="8" t="s">
        <v>145</v>
      </c>
      <c r="E29" s="8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A2E4-58D4-4E06-8F3E-515C18227F95}">
  <dimension ref="A1:S31"/>
  <sheetViews>
    <sheetView workbookViewId="0">
      <selection activeCell="H5" sqref="H5"/>
    </sheetView>
  </sheetViews>
  <sheetFormatPr defaultRowHeight="15" x14ac:dyDescent="0.25"/>
  <cols>
    <col min="2" max="2" width="10.42578125" bestFit="1" customWidth="1"/>
    <col min="8" max="8" width="11.28515625" customWidth="1"/>
  </cols>
  <sheetData>
    <row r="1" spans="1:19" x14ac:dyDescent="0.25">
      <c r="A1" t="s">
        <v>88</v>
      </c>
      <c r="B1" t="s">
        <v>38</v>
      </c>
      <c r="C1" t="s">
        <v>42</v>
      </c>
      <c r="D1" t="s">
        <v>89</v>
      </c>
      <c r="P1" t="s">
        <v>116</v>
      </c>
      <c r="Q1" t="s">
        <v>117</v>
      </c>
    </row>
    <row r="2" spans="1:19" x14ac:dyDescent="0.25">
      <c r="A2">
        <v>1</v>
      </c>
      <c r="B2">
        <v>1</v>
      </c>
      <c r="C2">
        <v>1</v>
      </c>
      <c r="D2">
        <v>4</v>
      </c>
      <c r="H2" t="s">
        <v>121</v>
      </c>
      <c r="I2" t="s">
        <v>91</v>
      </c>
      <c r="J2" t="str">
        <f>CHAR(32)</f>
        <v xml:space="preserve"> </v>
      </c>
      <c r="K2" t="s">
        <v>92</v>
      </c>
      <c r="L2" t="s">
        <v>93</v>
      </c>
      <c r="M2" t="s">
        <v>94</v>
      </c>
      <c r="N2" t="s">
        <v>95</v>
      </c>
      <c r="O2" t="str">
        <f>CHAR(39)</f>
        <v>'</v>
      </c>
      <c r="P2" t="str">
        <f>CHAR(10)</f>
        <v xml:space="preserve">
</v>
      </c>
      <c r="Q2" t="str">
        <f>CHAR(9)</f>
        <v xml:space="preserve">	</v>
      </c>
    </row>
    <row r="3" spans="1:19" x14ac:dyDescent="0.25">
      <c r="A3">
        <v>11</v>
      </c>
      <c r="B3">
        <v>1</v>
      </c>
      <c r="C3">
        <v>2</v>
      </c>
      <c r="D3">
        <v>3</v>
      </c>
    </row>
    <row r="4" spans="1:19" x14ac:dyDescent="0.25">
      <c r="A4">
        <v>21</v>
      </c>
      <c r="B4">
        <v>1</v>
      </c>
      <c r="C4">
        <v>3</v>
      </c>
      <c r="D4">
        <v>1</v>
      </c>
    </row>
    <row r="5" spans="1:19" x14ac:dyDescent="0.25">
      <c r="A5">
        <v>2</v>
      </c>
      <c r="B5">
        <v>2</v>
      </c>
      <c r="C5">
        <v>2</v>
      </c>
      <c r="D5">
        <v>2</v>
      </c>
      <c r="H5" t="str">
        <f>_xlfn.CONCAT(H2,J2,I2,A1,M2,J2,B1,M2,C1,M2,D1,J2,K2,L2)</f>
        <v>INSERT INTO Receipts_to_Products (RToP_Id, Receipt_Id,Product_Id,quantity )VALUES</v>
      </c>
    </row>
    <row r="6" spans="1:19" x14ac:dyDescent="0.25">
      <c r="A6">
        <v>12</v>
      </c>
      <c r="B6">
        <v>2</v>
      </c>
      <c r="C6">
        <v>3</v>
      </c>
      <c r="D6">
        <v>1</v>
      </c>
      <c r="H6" t="str">
        <f>_xlfn.CONCAT($Q$2,$I$2,A2,$M$2,$J$2,B2,$M$2,$J$2,C2,$M$2,$J$2,D2,$K$2,$M$2)</f>
        <v xml:space="preserve">	(1, 1, 1, 4),</v>
      </c>
    </row>
    <row r="7" spans="1:19" x14ac:dyDescent="0.25">
      <c r="A7">
        <v>22</v>
      </c>
      <c r="B7">
        <v>2</v>
      </c>
      <c r="C7">
        <v>5</v>
      </c>
      <c r="D7">
        <v>1</v>
      </c>
      <c r="H7" t="str">
        <f t="shared" ref="H7:H33" si="0">_xlfn.CONCAT($Q$2,$I$2,A3,$M$2,$J$2,B3,$M$2,$J$2,C3,$M$2,$J$2,D3,$K$2,$M$2)</f>
        <v xml:space="preserve">	(11, 1, 2, 3),</v>
      </c>
    </row>
    <row r="8" spans="1:19" x14ac:dyDescent="0.25">
      <c r="A8">
        <v>3</v>
      </c>
      <c r="B8">
        <v>3</v>
      </c>
      <c r="C8">
        <v>3</v>
      </c>
      <c r="D8">
        <v>1</v>
      </c>
      <c r="H8" t="str">
        <f t="shared" si="0"/>
        <v xml:space="preserve">	(21, 1, 3, 1),</v>
      </c>
    </row>
    <row r="9" spans="1:19" x14ac:dyDescent="0.25">
      <c r="A9">
        <v>13</v>
      </c>
      <c r="B9">
        <v>3</v>
      </c>
      <c r="C9">
        <v>4</v>
      </c>
      <c r="D9">
        <v>2</v>
      </c>
      <c r="H9" t="str">
        <f t="shared" si="0"/>
        <v xml:space="preserve">	(2, 2, 2, 2),</v>
      </c>
      <c r="R9">
        <v>1</v>
      </c>
      <c r="S9">
        <v>0.19</v>
      </c>
    </row>
    <row r="10" spans="1:19" x14ac:dyDescent="0.25">
      <c r="A10">
        <v>4</v>
      </c>
      <c r="B10">
        <v>4</v>
      </c>
      <c r="C10">
        <v>4</v>
      </c>
      <c r="D10">
        <v>1</v>
      </c>
      <c r="H10" t="str">
        <f t="shared" si="0"/>
        <v xml:space="preserve">	(12, 2, 3, 1),</v>
      </c>
      <c r="R10">
        <v>2</v>
      </c>
      <c r="S10">
        <v>2.4900000000000002</v>
      </c>
    </row>
    <row r="11" spans="1:19" x14ac:dyDescent="0.25">
      <c r="A11">
        <v>14</v>
      </c>
      <c r="B11">
        <v>4</v>
      </c>
      <c r="C11">
        <v>5</v>
      </c>
      <c r="D11">
        <v>1</v>
      </c>
      <c r="H11" t="str">
        <f t="shared" si="0"/>
        <v xml:space="preserve">	(22, 2, 5, 1),</v>
      </c>
      <c r="R11">
        <v>3</v>
      </c>
      <c r="S11">
        <v>1.35</v>
      </c>
    </row>
    <row r="12" spans="1:19" x14ac:dyDescent="0.25">
      <c r="A12">
        <v>5</v>
      </c>
      <c r="B12">
        <v>5</v>
      </c>
      <c r="C12">
        <v>5</v>
      </c>
      <c r="D12">
        <v>1</v>
      </c>
      <c r="H12" t="str">
        <f t="shared" si="0"/>
        <v xml:space="preserve">	(3, 3, 3, 1),</v>
      </c>
      <c r="R12">
        <v>4</v>
      </c>
      <c r="S12">
        <v>6.99</v>
      </c>
    </row>
    <row r="13" spans="1:19" x14ac:dyDescent="0.25">
      <c r="A13">
        <v>15</v>
      </c>
      <c r="B13">
        <v>5</v>
      </c>
      <c r="C13">
        <v>6</v>
      </c>
      <c r="D13">
        <v>1</v>
      </c>
      <c r="H13" t="str">
        <f t="shared" si="0"/>
        <v xml:space="preserve">	(13, 3, 4, 2),</v>
      </c>
      <c r="R13">
        <v>5</v>
      </c>
      <c r="S13">
        <v>1.79</v>
      </c>
    </row>
    <row r="14" spans="1:19" x14ac:dyDescent="0.25">
      <c r="A14">
        <v>6</v>
      </c>
      <c r="B14">
        <v>6</v>
      </c>
      <c r="C14">
        <v>6</v>
      </c>
      <c r="D14">
        <v>1</v>
      </c>
      <c r="H14" t="str">
        <f t="shared" si="0"/>
        <v xml:space="preserve">	(4, 4, 4, 1),</v>
      </c>
      <c r="R14">
        <v>6</v>
      </c>
      <c r="S14">
        <v>3.99</v>
      </c>
    </row>
    <row r="15" spans="1:19" x14ac:dyDescent="0.25">
      <c r="A15">
        <v>16</v>
      </c>
      <c r="B15">
        <v>6</v>
      </c>
      <c r="C15">
        <v>7</v>
      </c>
      <c r="D15">
        <v>1</v>
      </c>
      <c r="H15" t="str">
        <f t="shared" si="0"/>
        <v xml:space="preserve">	(14, 4, 5, 1),</v>
      </c>
      <c r="R15">
        <v>7</v>
      </c>
      <c r="S15">
        <v>4.8600000000000003</v>
      </c>
    </row>
    <row r="16" spans="1:19" x14ac:dyDescent="0.25">
      <c r="A16">
        <v>7</v>
      </c>
      <c r="B16">
        <v>7</v>
      </c>
      <c r="C16">
        <v>7</v>
      </c>
      <c r="D16">
        <v>1</v>
      </c>
      <c r="H16" t="str">
        <f t="shared" si="0"/>
        <v xml:space="preserve">	(5, 5, 5, 1),</v>
      </c>
      <c r="R16">
        <v>8</v>
      </c>
      <c r="S16">
        <v>6.48</v>
      </c>
    </row>
    <row r="17" spans="1:19" x14ac:dyDescent="0.25">
      <c r="A17">
        <v>17</v>
      </c>
      <c r="B17">
        <v>7</v>
      </c>
      <c r="C17">
        <v>8</v>
      </c>
      <c r="D17">
        <v>1</v>
      </c>
      <c r="H17" t="str">
        <f t="shared" si="0"/>
        <v xml:space="preserve">	(15, 5, 6, 1),</v>
      </c>
      <c r="R17">
        <v>9</v>
      </c>
      <c r="S17">
        <v>6.98</v>
      </c>
    </row>
    <row r="18" spans="1:19" x14ac:dyDescent="0.25">
      <c r="A18">
        <v>8</v>
      </c>
      <c r="B18">
        <v>8</v>
      </c>
      <c r="C18">
        <v>8</v>
      </c>
      <c r="D18">
        <v>1</v>
      </c>
      <c r="H18" t="str">
        <f t="shared" si="0"/>
        <v xml:space="preserve">	(6, 6, 6, 1),</v>
      </c>
      <c r="R18">
        <v>10</v>
      </c>
      <c r="S18">
        <v>2.5</v>
      </c>
    </row>
    <row r="19" spans="1:19" x14ac:dyDescent="0.25">
      <c r="A19">
        <v>18</v>
      </c>
      <c r="B19">
        <v>8</v>
      </c>
      <c r="C19">
        <v>9</v>
      </c>
      <c r="D19">
        <v>1</v>
      </c>
      <c r="H19" t="str">
        <f t="shared" si="0"/>
        <v xml:space="preserve">	(16, 6, 7, 1),</v>
      </c>
      <c r="R19">
        <v>11</v>
      </c>
      <c r="S19">
        <v>11.99</v>
      </c>
    </row>
    <row r="20" spans="1:19" x14ac:dyDescent="0.25">
      <c r="A20">
        <v>9</v>
      </c>
      <c r="B20">
        <v>9</v>
      </c>
      <c r="C20">
        <v>9</v>
      </c>
      <c r="D20">
        <v>1</v>
      </c>
      <c r="H20" t="str">
        <f t="shared" si="0"/>
        <v xml:space="preserve">	(7, 7, 7, 1),</v>
      </c>
      <c r="R20">
        <v>12</v>
      </c>
      <c r="S20">
        <v>3.79</v>
      </c>
    </row>
    <row r="21" spans="1:19" x14ac:dyDescent="0.25">
      <c r="A21">
        <v>19</v>
      </c>
      <c r="B21">
        <v>9</v>
      </c>
      <c r="C21">
        <v>1</v>
      </c>
      <c r="D21">
        <v>5</v>
      </c>
      <c r="H21" t="str">
        <f t="shared" si="0"/>
        <v xml:space="preserve">	(17, 7, 8, 1),</v>
      </c>
    </row>
    <row r="22" spans="1:19" x14ac:dyDescent="0.25">
      <c r="A22">
        <v>10</v>
      </c>
      <c r="B22">
        <v>10</v>
      </c>
      <c r="C22">
        <v>10</v>
      </c>
      <c r="D22">
        <v>4</v>
      </c>
      <c r="H22" t="str">
        <f t="shared" si="0"/>
        <v xml:space="preserve">	(8, 8, 8, 1),</v>
      </c>
    </row>
    <row r="23" spans="1:19" x14ac:dyDescent="0.25">
      <c r="A23">
        <v>20</v>
      </c>
      <c r="B23">
        <v>10</v>
      </c>
      <c r="C23">
        <v>12</v>
      </c>
      <c r="D23">
        <v>1</v>
      </c>
      <c r="H23" t="str">
        <f t="shared" si="0"/>
        <v xml:space="preserve">	(18, 8, 9, 1),</v>
      </c>
    </row>
    <row r="24" spans="1:19" x14ac:dyDescent="0.25">
      <c r="A24">
        <v>23</v>
      </c>
      <c r="B24">
        <v>11</v>
      </c>
      <c r="C24">
        <v>4</v>
      </c>
      <c r="D24">
        <v>2</v>
      </c>
      <c r="H24" t="str">
        <f t="shared" si="0"/>
        <v xml:space="preserve">	(9, 9, 9, 1),</v>
      </c>
    </row>
    <row r="25" spans="1:19" x14ac:dyDescent="0.25">
      <c r="A25">
        <v>24</v>
      </c>
      <c r="B25">
        <v>11</v>
      </c>
      <c r="C25">
        <v>9</v>
      </c>
      <c r="D25">
        <v>1</v>
      </c>
      <c r="H25" t="str">
        <f t="shared" si="0"/>
        <v xml:space="preserve">	(19, 9, 1, 5),</v>
      </c>
    </row>
    <row r="26" spans="1:19" x14ac:dyDescent="0.25">
      <c r="A26">
        <v>25</v>
      </c>
      <c r="B26">
        <v>11</v>
      </c>
      <c r="C26">
        <v>11</v>
      </c>
      <c r="D26">
        <v>1</v>
      </c>
      <c r="H26" t="str">
        <f t="shared" si="0"/>
        <v xml:space="preserve">	(10, 10, 10, 4),</v>
      </c>
    </row>
    <row r="27" spans="1:19" x14ac:dyDescent="0.25">
      <c r="A27">
        <v>26</v>
      </c>
      <c r="B27">
        <v>12</v>
      </c>
      <c r="C27">
        <v>8</v>
      </c>
      <c r="D27">
        <v>3</v>
      </c>
      <c r="H27" t="str">
        <f t="shared" si="0"/>
        <v xml:space="preserve">	(20, 10, 12, 1),</v>
      </c>
    </row>
    <row r="28" spans="1:19" x14ac:dyDescent="0.25">
      <c r="H28" t="str">
        <f t="shared" si="0"/>
        <v xml:space="preserve">	(23, 11, 4, 2),</v>
      </c>
    </row>
    <row r="29" spans="1:19" x14ac:dyDescent="0.25">
      <c r="H29" t="str">
        <f t="shared" si="0"/>
        <v xml:space="preserve">	(24, 11, 9, 1),</v>
      </c>
    </row>
    <row r="30" spans="1:19" x14ac:dyDescent="0.25">
      <c r="H30" t="str">
        <f t="shared" si="0"/>
        <v xml:space="preserve">	(25, 11, 11, 1),</v>
      </c>
    </row>
    <row r="31" spans="1:19" x14ac:dyDescent="0.25">
      <c r="H31" t="str">
        <f t="shared" si="0"/>
        <v xml:space="preserve">	(26, 12, 8, 3),</v>
      </c>
    </row>
  </sheetData>
  <sortState xmlns:xlrd2="http://schemas.microsoft.com/office/spreadsheetml/2017/richdata2" ref="A2:D23">
    <sortCondition ref="B2:B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66C2-62C6-436F-9E18-413E40704FE1}">
  <dimension ref="A1:O15"/>
  <sheetViews>
    <sheetView workbookViewId="0">
      <selection activeCell="B24" sqref="B24"/>
    </sheetView>
  </sheetViews>
  <sheetFormatPr defaultRowHeight="15" x14ac:dyDescent="0.25"/>
  <cols>
    <col min="1" max="1" width="11.28515625" customWidth="1"/>
    <col min="2" max="2" width="39.85546875" customWidth="1"/>
    <col min="4" max="4" width="22.42578125" customWidth="1"/>
    <col min="5" max="5" width="8.5703125" bestFit="1" customWidth="1"/>
    <col min="6" max="6" width="16.42578125" bestFit="1" customWidth="1"/>
    <col min="10" max="10" width="2.5703125" customWidth="1"/>
    <col min="11" max="11" width="4.5703125" customWidth="1"/>
    <col min="14" max="14" width="34.140625" customWidth="1"/>
    <col min="19" max="19" width="9.140625" customWidth="1"/>
  </cols>
  <sheetData>
    <row r="1" spans="1:15" x14ac:dyDescent="0.25">
      <c r="A1" t="s">
        <v>42</v>
      </c>
      <c r="B1" t="s">
        <v>43</v>
      </c>
      <c r="C1" t="s">
        <v>56</v>
      </c>
      <c r="D1" t="s">
        <v>114</v>
      </c>
      <c r="E1" t="s">
        <v>57</v>
      </c>
      <c r="F1" t="s">
        <v>45</v>
      </c>
      <c r="H1" t="s">
        <v>113</v>
      </c>
      <c r="I1" t="s">
        <v>91</v>
      </c>
      <c r="J1" t="str">
        <f>CHAR(32)</f>
        <v xml:space="preserve"> </v>
      </c>
      <c r="K1" t="s">
        <v>92</v>
      </c>
      <c r="L1" t="s">
        <v>93</v>
      </c>
      <c r="M1" t="s">
        <v>94</v>
      </c>
      <c r="N1" t="s">
        <v>95</v>
      </c>
      <c r="O1" t="str">
        <f>CHAR(39)</f>
        <v>'</v>
      </c>
    </row>
    <row r="2" spans="1:15" x14ac:dyDescent="0.25">
      <c r="A2">
        <v>1</v>
      </c>
      <c r="B2" t="s">
        <v>60</v>
      </c>
      <c r="C2">
        <v>0.19</v>
      </c>
      <c r="D2" t="s">
        <v>44</v>
      </c>
      <c r="E2">
        <v>1</v>
      </c>
      <c r="F2">
        <v>1</v>
      </c>
    </row>
    <row r="3" spans="1:15" x14ac:dyDescent="0.25">
      <c r="A3">
        <v>2</v>
      </c>
      <c r="B3" t="s">
        <v>64</v>
      </c>
      <c r="C3">
        <v>2.4900000000000002</v>
      </c>
      <c r="D3" t="s">
        <v>65</v>
      </c>
      <c r="E3">
        <v>1</v>
      </c>
      <c r="F3">
        <v>2</v>
      </c>
      <c r="N3" t="str">
        <f>_xlfn.CONCAT(H1," ",I1,A1,J1,M1,B1,J1,M1,C1,J1,M1,D1,J1,M1,E1,J1,M1,F1,J1,K1,J1,L1)</f>
        <v>INSERT INTO Products (Product_Id ,product_name ,price ,ingredients ,category ,NutritionFacts_Id ) VALUES</v>
      </c>
    </row>
    <row r="4" spans="1:15" x14ac:dyDescent="0.25">
      <c r="A4">
        <v>3</v>
      </c>
      <c r="B4" t="s">
        <v>79</v>
      </c>
      <c r="C4">
        <v>1.35</v>
      </c>
      <c r="D4" s="7" t="s">
        <v>59</v>
      </c>
      <c r="E4">
        <v>1</v>
      </c>
      <c r="F4">
        <v>3</v>
      </c>
      <c r="N4" t="str">
        <f>_xlfn.CONCAT($I$1,A2,$M$1,$J$1,$O$1,B2,$O$1,$M$1,$J$1,C2,$M$1,$J$1,$O$1,D2,$O$1,$M$1,$J$1,E2,$M$1,$J$1,F2,$K$1,$M$1)</f>
        <v>(1, 'Bananas', 0.19, 'Banana', 1, 1),</v>
      </c>
    </row>
    <row r="5" spans="1:15" x14ac:dyDescent="0.25">
      <c r="A5">
        <v>4</v>
      </c>
      <c r="B5" t="s">
        <v>112</v>
      </c>
      <c r="C5">
        <v>6.99</v>
      </c>
      <c r="D5" t="s">
        <v>61</v>
      </c>
      <c r="E5">
        <v>1</v>
      </c>
      <c r="F5">
        <v>4</v>
      </c>
      <c r="N5" t="str">
        <f t="shared" ref="N5:N15" si="0">_xlfn.CONCAT($I$1,A3,$M$1,$J$1,$O$1,B3,$O$1,$M$1,$J$1,C3,$M$1,$J$1,$O$1,D3,$O$1,$M$1,$J$1,E3,$M$1,$J$1,F3,$K$1,$M$1)</f>
        <v>(2, '2% Milk - 1gal - Market Pantry', 2.49, 'Milk and Vitamin D3.CONTAINS: MILK', 1, 2),</v>
      </c>
    </row>
    <row r="6" spans="1:15" x14ac:dyDescent="0.25">
      <c r="A6">
        <v>5</v>
      </c>
      <c r="B6" t="s">
        <v>62</v>
      </c>
      <c r="C6">
        <v>1.79</v>
      </c>
      <c r="D6" t="s">
        <v>63</v>
      </c>
      <c r="E6">
        <v>1</v>
      </c>
      <c r="F6">
        <v>5</v>
      </c>
      <c r="N6" t="str">
        <f t="shared" si="0"/>
        <v>(3, 'Kroger Sweet &amp; Mesquite BBQ Potato Chips', 1.35, 'Potatoes, Vegetable Oil, Seasoning (Sugar, Salt, Spices [Including Paprika], Dextrose, Corn Maltodextrin, Onion Powder, Torula Yeast, Tomato Powder…)', 1, 3),</v>
      </c>
    </row>
    <row r="7" spans="1:15" x14ac:dyDescent="0.25">
      <c r="A7">
        <v>6</v>
      </c>
      <c r="B7" t="s">
        <v>66</v>
      </c>
      <c r="C7">
        <v>3.99</v>
      </c>
      <c r="D7" t="s">
        <v>67</v>
      </c>
      <c r="E7">
        <v>1</v>
      </c>
      <c r="F7">
        <v>6</v>
      </c>
      <c r="N7" t="str">
        <f t="shared" si="0"/>
        <v>(4, 'Private Selection Extreme Chocolate Brownies', 6.99, 'Brownie Mix (Powdered Sugar, Sugar, Bleached Enriched Wheat Flour [Wheat Flour, Niacin, Reduced Iron, Thiamine Mononitrate, Riboflavin, Folic Acid], Soybean Oil, Cocoa [Processed with Alkali], Contains 2% or Less of the Following: Dried Egg Whites, Corn Syrup, Salt, Corn Starch, Leavening [Sodium Bicarbonate, Sodium Aluminum Phosphate], Caramel Color, Dextrose, Soy Flour, Nonfat Dry Milk, Natural and Artificial Flavors)', 1, 4),</v>
      </c>
    </row>
    <row r="8" spans="1:15" x14ac:dyDescent="0.25">
      <c r="A8">
        <v>7</v>
      </c>
      <c r="B8" t="s">
        <v>111</v>
      </c>
      <c r="C8">
        <v>4.8600000000000003</v>
      </c>
      <c r="D8" t="s">
        <v>68</v>
      </c>
      <c r="E8">
        <v>1</v>
      </c>
      <c r="F8">
        <v>7</v>
      </c>
      <c r="N8" t="str">
        <f t="shared" si="0"/>
        <v>(5, 'Coca-Cola Classic Soda', 1.79, 'CARBONATED WATER, HIGH FRUCTOSE CORN SYRUP, CARAMEL COLOR, PHOSPHORIC ACID, NATURAL FLAVORS, CAFFEINE', 1, 5),</v>
      </c>
    </row>
    <row r="9" spans="1:15" x14ac:dyDescent="0.25">
      <c r="A9">
        <v>8</v>
      </c>
      <c r="B9" t="s">
        <v>69</v>
      </c>
      <c r="C9">
        <v>6.48</v>
      </c>
      <c r="D9" t="s">
        <v>70</v>
      </c>
      <c r="E9">
        <v>1</v>
      </c>
      <c r="F9">
        <v>8</v>
      </c>
      <c r="N9" t="str">
        <f t="shared" si="0"/>
        <v>(6, 'Oscar Mayer Deli Fresh Smoked Uncured Ham - 9oz', 3.99, 'ham, water, cultured dextrose, brown sugar, contains less than 2% of salt, vinegar, cultured celery juice, sodium phosphates, sugar, cherry powder, dextrose. autolyzed yeast extract, caramel color', 1, 6),</v>
      </c>
    </row>
    <row r="10" spans="1:15" x14ac:dyDescent="0.25">
      <c r="A10">
        <v>9</v>
      </c>
      <c r="B10" t="s">
        <v>76</v>
      </c>
      <c r="C10">
        <v>6.98</v>
      </c>
      <c r="D10" t="s">
        <v>75</v>
      </c>
      <c r="E10">
        <v>1</v>
      </c>
      <c r="F10">
        <v>9</v>
      </c>
      <c r="N10" t="str">
        <f t="shared" si="0"/>
        <v>(7, 'M&amp;M Pretzel Chocolate Candies, 15.4 Oz.', 4.86, ' MILK CHOCOLATE (SUGAR, CHOCOLATE, SKIM MILK, COCOA BUTTER, LACTOSE, MILKFAT, SOY LECITHIN, SALT, ARTIFICIAL FLAVORS)', 1, 7),</v>
      </c>
    </row>
    <row r="11" spans="1:15" x14ac:dyDescent="0.25">
      <c r="A11">
        <v>10</v>
      </c>
      <c r="B11" t="s">
        <v>77</v>
      </c>
      <c r="C11">
        <v>2.5</v>
      </c>
      <c r="D11" t="s">
        <v>78</v>
      </c>
      <c r="E11">
        <v>1</v>
      </c>
      <c r="F11">
        <v>10</v>
      </c>
      <c r="N11" t="str">
        <f t="shared" si="0"/>
        <v>(8, 'Starbucks Doubleshot Energy Vanilla Flavor Coffee Drink, 11 Fl. Oz., 4 Count', 6.48, 'Starbucks Coffee (Water, Coffee), Reduced-Fat Milk, Skim Milk, Sugar, Maltodextrin, Dextrose, Taurine, Cellulose Gel, Natural Flavors, Panax Ginseng Root Extract, Inositol, Guarana', 1, 8),</v>
      </c>
    </row>
    <row r="12" spans="1:15" x14ac:dyDescent="0.25">
      <c r="A12">
        <v>11</v>
      </c>
      <c r="B12" t="s">
        <v>71</v>
      </c>
      <c r="C12">
        <v>11.99</v>
      </c>
      <c r="D12" t="s">
        <v>74</v>
      </c>
      <c r="E12">
        <v>2</v>
      </c>
      <c r="F12" t="s">
        <v>72</v>
      </c>
      <c r="N12" t="str">
        <f t="shared" si="0"/>
        <v>(9, 'Nutella Hazelnut Spread, 13 oz - Pack of 2', 6.98, 'Sugar, Palm Oil, Hazelnuts, Cocoa, Skim Milk, Whey (Milk), Lecithin As Emulsifier (Soy), Vanillin: An Artificial Flavor.', 1, 9),</v>
      </c>
    </row>
    <row r="13" spans="1:15" x14ac:dyDescent="0.25">
      <c r="A13">
        <v>12</v>
      </c>
      <c r="B13" t="s">
        <v>80</v>
      </c>
      <c r="C13">
        <v>3.79</v>
      </c>
      <c r="D13" t="s">
        <v>81</v>
      </c>
      <c r="E13">
        <v>2</v>
      </c>
      <c r="F13" t="s">
        <v>72</v>
      </c>
      <c r="N13" t="str">
        <f t="shared" si="0"/>
        <v>(10, 'Ruffles Sour Cream &amp; Onion Potato Chips, 8.5 Oz.', 2.5, 'Potatoes, Vegetable Oil,Sour Cream &amp; Onion Seasoning, Contains Milk Ingredients.', 1, 10),</v>
      </c>
    </row>
    <row r="14" spans="1:15" x14ac:dyDescent="0.25">
      <c r="N14" t="str">
        <f t="shared" si="0"/>
        <v>(11, 'Tide Plus Downy April Fresh High Efficiency Liquid Laundry Detergent - 92 fl oz', 11.99, 'Contains biodegradable surfactants (anionic and nonionic) and enzymes', 2, NULL),</v>
      </c>
    </row>
    <row r="15" spans="1:15" x14ac:dyDescent="0.25">
      <c r="N15" t="str">
        <f t="shared" si="0"/>
        <v>(12, 'Dawn Pure Essentials Dishwashing Liquid Dish Soap Lemon Essence - 24oz', 3.79, 'Water, Sodium, Lauramine Oxide, Alcohol Denatured', 2, NULL),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F113-E102-496B-9FD0-9B12EE9131A6}">
  <dimension ref="A1:W17"/>
  <sheetViews>
    <sheetView workbookViewId="0">
      <selection activeCell="N2" sqref="N2:W7"/>
    </sheetView>
  </sheetViews>
  <sheetFormatPr defaultRowHeight="15" x14ac:dyDescent="0.25"/>
  <cols>
    <col min="2" max="2" width="11.85546875" bestFit="1" customWidth="1"/>
    <col min="3" max="3" width="17.5703125" customWidth="1"/>
    <col min="14" max="14" width="21.85546875" customWidth="1"/>
  </cols>
  <sheetData>
    <row r="1" spans="1:23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</row>
    <row r="2" spans="1:23" x14ac:dyDescent="0.25">
      <c r="A2">
        <v>1</v>
      </c>
      <c r="B2">
        <v>1</v>
      </c>
      <c r="C2">
        <v>1</v>
      </c>
      <c r="D2">
        <v>105</v>
      </c>
      <c r="E2">
        <v>0</v>
      </c>
      <c r="F2">
        <v>0</v>
      </c>
      <c r="G2">
        <v>1</v>
      </c>
      <c r="H2">
        <v>422</v>
      </c>
      <c r="I2">
        <v>0</v>
      </c>
      <c r="J2">
        <v>3</v>
      </c>
      <c r="K2">
        <v>14</v>
      </c>
      <c r="V2" t="s">
        <v>116</v>
      </c>
      <c r="W2" t="s">
        <v>117</v>
      </c>
    </row>
    <row r="3" spans="1:23" x14ac:dyDescent="0.25">
      <c r="A3">
        <v>2</v>
      </c>
      <c r="B3">
        <v>8</v>
      </c>
      <c r="C3">
        <v>1</v>
      </c>
      <c r="D3">
        <v>150</v>
      </c>
      <c r="E3">
        <v>5</v>
      </c>
      <c r="F3">
        <v>3</v>
      </c>
      <c r="G3">
        <v>115</v>
      </c>
      <c r="H3">
        <v>37</v>
      </c>
      <c r="I3">
        <v>11</v>
      </c>
      <c r="J3">
        <v>0</v>
      </c>
      <c r="K3">
        <v>11</v>
      </c>
      <c r="N3" t="s">
        <v>115</v>
      </c>
      <c r="O3" t="s">
        <v>91</v>
      </c>
      <c r="P3" t="str">
        <f>CHAR(32)</f>
        <v xml:space="preserve"> </v>
      </c>
      <c r="Q3" t="s">
        <v>92</v>
      </c>
      <c r="R3" t="s">
        <v>93</v>
      </c>
      <c r="S3" t="s">
        <v>94</v>
      </c>
      <c r="T3" t="s">
        <v>95</v>
      </c>
      <c r="U3" t="str">
        <f>CHAR(39)</f>
        <v>'</v>
      </c>
      <c r="V3" t="str">
        <f>CHAR(10)</f>
        <v xml:space="preserve">
</v>
      </c>
      <c r="W3" t="str">
        <f>CHAR(9)</f>
        <v xml:space="preserve">	</v>
      </c>
    </row>
    <row r="4" spans="1:23" x14ac:dyDescent="0.25">
      <c r="A4">
        <v>3</v>
      </c>
      <c r="B4">
        <v>28</v>
      </c>
      <c r="C4">
        <v>10</v>
      </c>
      <c r="D4">
        <v>150</v>
      </c>
      <c r="E4">
        <v>1</v>
      </c>
      <c r="F4">
        <v>0</v>
      </c>
      <c r="G4">
        <v>15</v>
      </c>
      <c r="H4">
        <v>34</v>
      </c>
      <c r="I4">
        <v>0</v>
      </c>
      <c r="J4">
        <v>1</v>
      </c>
      <c r="K4">
        <v>2</v>
      </c>
    </row>
    <row r="5" spans="1:23" x14ac:dyDescent="0.25">
      <c r="A5">
        <v>4</v>
      </c>
      <c r="B5">
        <v>113</v>
      </c>
      <c r="C5">
        <v>4</v>
      </c>
      <c r="D5">
        <v>420</v>
      </c>
      <c r="E5">
        <v>5</v>
      </c>
      <c r="F5">
        <v>0</v>
      </c>
      <c r="G5">
        <v>25</v>
      </c>
      <c r="H5" t="s">
        <v>72</v>
      </c>
      <c r="I5">
        <v>5</v>
      </c>
      <c r="J5">
        <v>3</v>
      </c>
      <c r="K5">
        <v>58</v>
      </c>
    </row>
    <row r="6" spans="1:23" x14ac:dyDescent="0.25">
      <c r="A6">
        <v>5</v>
      </c>
      <c r="B6">
        <v>12</v>
      </c>
      <c r="C6">
        <v>6</v>
      </c>
      <c r="D6">
        <v>140</v>
      </c>
      <c r="E6">
        <v>0</v>
      </c>
      <c r="F6">
        <v>0</v>
      </c>
      <c r="G6">
        <v>45</v>
      </c>
      <c r="H6" t="s">
        <v>72</v>
      </c>
      <c r="I6" t="s">
        <v>72</v>
      </c>
      <c r="J6" t="s">
        <v>72</v>
      </c>
      <c r="K6">
        <v>44</v>
      </c>
    </row>
    <row r="7" spans="1:23" x14ac:dyDescent="0.25">
      <c r="A7">
        <v>6</v>
      </c>
      <c r="B7">
        <v>2</v>
      </c>
      <c r="C7">
        <v>4.5</v>
      </c>
      <c r="D7">
        <v>50</v>
      </c>
      <c r="E7">
        <v>0.5</v>
      </c>
      <c r="F7">
        <v>0</v>
      </c>
      <c r="G7">
        <v>5</v>
      </c>
      <c r="H7" t="s">
        <v>72</v>
      </c>
      <c r="I7">
        <v>25</v>
      </c>
      <c r="J7" t="s">
        <v>72</v>
      </c>
      <c r="K7">
        <v>2</v>
      </c>
      <c r="N7" s="7" t="str">
        <f>_xlfn.CONCAT($N$3," ",$O$3,A1,$S$3,$P$3,B1,$S$3,$P$3,C1,$S$3,$V$3,$W$3,$P$3,D1,$S$3,$P$3,E1,$S$3,$P$3,F1,$S$3,$V$3,$W$3,$P$3,G1,$S$3,$P$3,H1,$S$3,$P$3,I1,$S$3,$V$3,$W$3,$P$3,J1,$S$3,$P$3,K1,Q3,P3,R3)</f>
        <v>INSERT INTO NutritionFacts (NutritionFacts_Id, serving_size, serving_per_container,
	 calories, saturated_fat, trans_fat,
	 sodium, potassium, cholesterol,
	 dietary_fiber, sugars) VALUES</v>
      </c>
    </row>
    <row r="8" spans="1:23" x14ac:dyDescent="0.25">
      <c r="A8">
        <v>7</v>
      </c>
      <c r="B8">
        <v>17</v>
      </c>
      <c r="C8">
        <v>12</v>
      </c>
      <c r="D8">
        <v>180</v>
      </c>
      <c r="E8">
        <v>2</v>
      </c>
      <c r="F8">
        <v>3.5</v>
      </c>
      <c r="G8">
        <v>0</v>
      </c>
      <c r="H8">
        <v>3500</v>
      </c>
      <c r="I8">
        <v>5</v>
      </c>
      <c r="J8">
        <v>1</v>
      </c>
      <c r="K8">
        <v>21</v>
      </c>
      <c r="N8" t="str">
        <f>_xlfn.CONCAT($W$3,$O$3,A2,$S$3,$P$3,B2,$S$3,$P$3,C2,$S$3,$P$3,D2,$S$3,$P$3,E2,$S$3,$P$3,F2,$S$3,$P$3,G2,$S$3,$P$3,H2,$S$3,$P$3,I2,$S$3,$P$3,J2,$S$3,$P$3,K2,$P$3,$Q$3,$S$3)</f>
        <v xml:space="preserve">	(1, 1, 1, 105, 0, 0, 1, 422, 0, 3, 14 ),</v>
      </c>
    </row>
    <row r="9" spans="1:23" x14ac:dyDescent="0.25">
      <c r="A9">
        <v>8</v>
      </c>
      <c r="B9">
        <v>325</v>
      </c>
      <c r="C9">
        <v>4</v>
      </c>
      <c r="D9">
        <v>140</v>
      </c>
      <c r="E9">
        <v>1</v>
      </c>
      <c r="F9">
        <v>0</v>
      </c>
      <c r="G9">
        <v>115</v>
      </c>
      <c r="H9">
        <v>771</v>
      </c>
      <c r="I9">
        <v>10</v>
      </c>
      <c r="J9">
        <v>0</v>
      </c>
      <c r="K9">
        <v>8</v>
      </c>
      <c r="N9" t="str">
        <f t="shared" ref="N9:N21" si="0">_xlfn.CONCAT($W$3,$O$3,A3,$S$3,$P$3,B3,$S$3,$P$3,C3,$S$3,$P$3,D3,$S$3,$P$3,E3,$S$3,$P$3,F3,$S$3,$P$3,G3,$S$3,$P$3,H3,$S$3,$P$3,I3,$S$3,$P$3,J3,$S$3,$P$3,K3,$P$3,$Q$3,$S$3)</f>
        <v xml:space="preserve">	(2, 8, 1, 150, 5, 3, 115, 37, 11, 0, 11 ),</v>
      </c>
    </row>
    <row r="10" spans="1:23" x14ac:dyDescent="0.25">
      <c r="A10">
        <v>9</v>
      </c>
      <c r="B10">
        <v>37</v>
      </c>
      <c r="C10">
        <v>10</v>
      </c>
      <c r="D10">
        <v>200</v>
      </c>
      <c r="E10">
        <v>4</v>
      </c>
      <c r="F10">
        <v>0</v>
      </c>
      <c r="G10">
        <v>125</v>
      </c>
      <c r="H10" t="s">
        <v>72</v>
      </c>
      <c r="I10">
        <v>0</v>
      </c>
      <c r="J10">
        <v>1</v>
      </c>
      <c r="K10">
        <v>21</v>
      </c>
      <c r="N10" t="str">
        <f t="shared" si="0"/>
        <v xml:space="preserve">	(3, 28, 10, 150, 1, 0, 15, 34, 0, 1, 2 ),</v>
      </c>
    </row>
    <row r="11" spans="1:23" x14ac:dyDescent="0.25">
      <c r="A11">
        <v>10</v>
      </c>
      <c r="B11">
        <v>1</v>
      </c>
      <c r="C11">
        <v>9</v>
      </c>
      <c r="D11">
        <v>150</v>
      </c>
      <c r="E11">
        <v>1.5</v>
      </c>
      <c r="F11">
        <v>0</v>
      </c>
      <c r="G11">
        <v>14</v>
      </c>
      <c r="H11">
        <v>326</v>
      </c>
      <c r="I11">
        <v>0</v>
      </c>
      <c r="J11">
        <v>1</v>
      </c>
      <c r="K11">
        <v>2</v>
      </c>
      <c r="N11" t="str">
        <f t="shared" si="0"/>
        <v xml:space="preserve">	(4, 113, 4, 420, 5, 0, 25, NULL, 5, 3, 58 ),</v>
      </c>
    </row>
    <row r="12" spans="1:23" x14ac:dyDescent="0.25">
      <c r="N12" t="str">
        <f t="shared" si="0"/>
        <v xml:space="preserve">	(5, 12, 6, 140, 0, 0, 45, NULL, NULL, NULL, 44 ),</v>
      </c>
    </row>
    <row r="13" spans="1:23" x14ac:dyDescent="0.25">
      <c r="N13" t="str">
        <f t="shared" si="0"/>
        <v xml:space="preserve">	(6, 2, 4.5, 50, 0.5, 0, 5, NULL, 25, NULL, 2 ),</v>
      </c>
    </row>
    <row r="14" spans="1:23" x14ac:dyDescent="0.25">
      <c r="N14" t="str">
        <f t="shared" si="0"/>
        <v xml:space="preserve">	(7, 17, 12, 180, 2, 3.5, 0, 3500, 5, 1, 21 ),</v>
      </c>
    </row>
    <row r="15" spans="1:23" x14ac:dyDescent="0.25">
      <c r="N15" t="str">
        <f t="shared" si="0"/>
        <v xml:space="preserve">	(8, 325, 4, 140, 1, 0, 115, 771, 10, 0, 8 ),</v>
      </c>
    </row>
    <row r="16" spans="1:23" x14ac:dyDescent="0.25">
      <c r="N16" t="str">
        <f t="shared" si="0"/>
        <v xml:space="preserve">	(9, 37, 10, 200, 4, 0, 125, NULL, 0, 1, 21 ),</v>
      </c>
    </row>
    <row r="17" spans="14:14" x14ac:dyDescent="0.25">
      <c r="N17" t="str">
        <f>_xlfn.CONCAT($W$3,$O$3,A11,$S$3,$P$3,B11,$S$3,$P$3,C11,$S$3,$P$3,D11,$S$3,$P$3,E11,$S$3,$P$3,F11,$S$3,$P$3,G11,$S$3,$P$3,H11,$S$3,$P$3,I11,$S$3,$P$3,J11,$S$3,$P$3,K11,$P$3,$Q$3,$V$3,$T$3)</f>
        <v xml:space="preserve">	(10, 1, 9, 150, 1.5, 0, 14, 326, 0, 1, 2 )
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49F6-18B0-4A60-B816-ED69346ADA4C}">
  <dimension ref="A1:P9"/>
  <sheetViews>
    <sheetView workbookViewId="0">
      <selection activeCell="G2" sqref="G2:P3"/>
    </sheetView>
  </sheetViews>
  <sheetFormatPr defaultRowHeight="15" x14ac:dyDescent="0.25"/>
  <cols>
    <col min="1" max="1" width="16.28515625" bestFit="1" customWidth="1"/>
    <col min="2" max="2" width="13.5703125" bestFit="1" customWidth="1"/>
    <col min="7" max="7" width="46" customWidth="1"/>
  </cols>
  <sheetData>
    <row r="1" spans="1:16" x14ac:dyDescent="0.25">
      <c r="A1" t="s">
        <v>40</v>
      </c>
      <c r="B1" t="s">
        <v>82</v>
      </c>
    </row>
    <row r="2" spans="1:16" x14ac:dyDescent="0.25">
      <c r="A2">
        <v>1</v>
      </c>
      <c r="B2" t="s">
        <v>83</v>
      </c>
      <c r="O2" t="s">
        <v>116</v>
      </c>
      <c r="P2" t="s">
        <v>117</v>
      </c>
    </row>
    <row r="3" spans="1:16" x14ac:dyDescent="0.25">
      <c r="A3">
        <v>2</v>
      </c>
      <c r="B3" t="s">
        <v>84</v>
      </c>
      <c r="G3" t="s">
        <v>118</v>
      </c>
      <c r="H3" t="s">
        <v>91</v>
      </c>
      <c r="I3" t="str">
        <f>CHAR(32)</f>
        <v xml:space="preserve"> </v>
      </c>
      <c r="J3" t="s">
        <v>92</v>
      </c>
      <c r="K3" t="s">
        <v>93</v>
      </c>
      <c r="L3" t="s">
        <v>94</v>
      </c>
      <c r="M3" t="s">
        <v>95</v>
      </c>
      <c r="N3" t="str">
        <f>CHAR(39)</f>
        <v>'</v>
      </c>
      <c r="O3" t="str">
        <f>CHAR(10)</f>
        <v xml:space="preserve">
</v>
      </c>
      <c r="P3" t="str">
        <f>CHAR(9)</f>
        <v xml:space="preserve">	</v>
      </c>
    </row>
    <row r="7" spans="1:16" x14ac:dyDescent="0.25">
      <c r="G7" s="7" t="str">
        <f>_xlfn.CONCAT(G3,H3,I3,A1,L3,I3,B1,I3,J3,K3)</f>
        <v>INSERT INTO Ways_to_pay( payment_way_Id, payment_way )VALUES</v>
      </c>
    </row>
    <row r="8" spans="1:16" x14ac:dyDescent="0.25">
      <c r="G8" t="str">
        <f>_xlfn.CONCAT($P$3,$H$3,$I$3,A2,$L$3,$I$3,$N$3,B2,$N$3,$I$3,$J$3,$L$3,$O$3)</f>
        <v xml:space="preserve">	( 1, 'Cash' ),
</v>
      </c>
    </row>
    <row r="9" spans="1:16" x14ac:dyDescent="0.25">
      <c r="G9" t="str">
        <f>_xlfn.CONCAT($P$3,$H$3,$I$3,A3,$L$3,$I$3,$N$3,B3,$N$3,$I$3,$J$3,$L$3,$O$3)</f>
        <v xml:space="preserve">	( 2, 'Credit/Debit' ),
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E7A0-2164-4605-80DF-8A8F803EA148}">
  <dimension ref="A1:N11"/>
  <sheetViews>
    <sheetView workbookViewId="0">
      <selection activeCell="E3" sqref="E3:N4"/>
    </sheetView>
  </sheetViews>
  <sheetFormatPr defaultRowHeight="15" x14ac:dyDescent="0.25"/>
  <sheetData>
    <row r="1" spans="1:14" x14ac:dyDescent="0.25">
      <c r="A1" t="s">
        <v>85</v>
      </c>
      <c r="B1" t="s">
        <v>57</v>
      </c>
    </row>
    <row r="2" spans="1:14" x14ac:dyDescent="0.25">
      <c r="A2">
        <v>1</v>
      </c>
      <c r="B2" t="s">
        <v>58</v>
      </c>
    </row>
    <row r="3" spans="1:14" x14ac:dyDescent="0.25">
      <c r="A3">
        <v>2</v>
      </c>
      <c r="B3" t="s">
        <v>73</v>
      </c>
      <c r="M3" t="s">
        <v>116</v>
      </c>
      <c r="N3" t="s">
        <v>117</v>
      </c>
    </row>
    <row r="4" spans="1:14" x14ac:dyDescent="0.25">
      <c r="A4">
        <v>3</v>
      </c>
      <c r="B4" t="s">
        <v>86</v>
      </c>
      <c r="E4" t="s">
        <v>119</v>
      </c>
      <c r="F4" t="s">
        <v>91</v>
      </c>
      <c r="G4" t="str">
        <f>CHAR(32)</f>
        <v xml:space="preserve"> </v>
      </c>
      <c r="H4" t="s">
        <v>92</v>
      </c>
      <c r="I4" t="s">
        <v>93</v>
      </c>
      <c r="J4" t="s">
        <v>94</v>
      </c>
      <c r="K4" t="s">
        <v>95</v>
      </c>
      <c r="L4" t="str">
        <f>CHAR(39)</f>
        <v>'</v>
      </c>
      <c r="M4" t="str">
        <f>CHAR(10)</f>
        <v xml:space="preserve">
</v>
      </c>
      <c r="N4" t="str">
        <f>CHAR(9)</f>
        <v xml:space="preserve">	</v>
      </c>
    </row>
    <row r="8" spans="1:14" x14ac:dyDescent="0.25">
      <c r="E8" t="str">
        <f>_xlfn.CONCAT(E4,G4,F4,A1,J4,B1,H4,G4,I4)</f>
        <v>INSERT INTO Categories (category_Id,category) VALUES</v>
      </c>
    </row>
    <row r="9" spans="1:14" x14ac:dyDescent="0.25">
      <c r="E9" t="str">
        <f>_xlfn.CONCAT($N$4,$F$4,A2,$J$4,$L$4,B2,$L$4,$G$4,$H$4,$J$4)</f>
        <v xml:space="preserve">	(1,'Grocery' ),</v>
      </c>
    </row>
    <row r="10" spans="1:14" x14ac:dyDescent="0.25">
      <c r="E10" t="str">
        <f t="shared" ref="E10:E11" si="0">_xlfn.CONCAT($N$4,$F$4,A3,$J$4,$L$4,B3,$L$4,$G$4,$H$4,$J$4)</f>
        <v xml:space="preserve">	(2,'Household' ),</v>
      </c>
    </row>
    <row r="11" spans="1:14" x14ac:dyDescent="0.25">
      <c r="E11" t="str">
        <f t="shared" si="0"/>
        <v xml:space="preserve">	(3,'Electronics' 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8EA9-31EB-4E72-90DC-FBFDED780FBE}">
  <dimension ref="A1:P15"/>
  <sheetViews>
    <sheetView workbookViewId="0">
      <selection activeCell="G1" sqref="G1:P7"/>
    </sheetView>
  </sheetViews>
  <sheetFormatPr defaultRowHeight="15" x14ac:dyDescent="0.25"/>
  <cols>
    <col min="2" max="2" width="12.28515625" bestFit="1" customWidth="1"/>
  </cols>
  <sheetData>
    <row r="1" spans="1:16" x14ac:dyDescent="0.25">
      <c r="A1" t="s">
        <v>87</v>
      </c>
      <c r="B1" t="s">
        <v>0</v>
      </c>
      <c r="C1" t="s">
        <v>38</v>
      </c>
      <c r="O1" t="s">
        <v>116</v>
      </c>
      <c r="P1" t="s">
        <v>117</v>
      </c>
    </row>
    <row r="2" spans="1:16" x14ac:dyDescent="0.25">
      <c r="A2">
        <v>1</v>
      </c>
      <c r="B2">
        <v>1</v>
      </c>
      <c r="C2">
        <v>1</v>
      </c>
      <c r="G2" t="s">
        <v>120</v>
      </c>
      <c r="H2" t="s">
        <v>91</v>
      </c>
      <c r="I2" t="str">
        <f>CHAR(32)</f>
        <v xml:space="preserve"> </v>
      </c>
      <c r="J2" t="s">
        <v>92</v>
      </c>
      <c r="K2" t="s">
        <v>93</v>
      </c>
      <c r="L2" t="s">
        <v>94</v>
      </c>
      <c r="M2" t="s">
        <v>95</v>
      </c>
      <c r="N2" t="str">
        <f>CHAR(39)</f>
        <v>'</v>
      </c>
      <c r="O2" t="str">
        <f>CHAR(10)</f>
        <v xml:space="preserve">
</v>
      </c>
      <c r="P2" t="str">
        <f>CHAR(9)</f>
        <v xml:space="preserve">	</v>
      </c>
    </row>
    <row r="3" spans="1:16" x14ac:dyDescent="0.25">
      <c r="A3">
        <v>2</v>
      </c>
      <c r="B3">
        <v>2</v>
      </c>
      <c r="C3">
        <v>2</v>
      </c>
    </row>
    <row r="4" spans="1:16" x14ac:dyDescent="0.25">
      <c r="A4">
        <v>3</v>
      </c>
      <c r="B4">
        <v>3</v>
      </c>
      <c r="C4">
        <v>3</v>
      </c>
    </row>
    <row r="5" spans="1:16" x14ac:dyDescent="0.25">
      <c r="A5">
        <v>4</v>
      </c>
      <c r="B5">
        <v>4</v>
      </c>
      <c r="C5">
        <v>4</v>
      </c>
      <c r="G5" t="str">
        <f>_xlfn.CONCAT(G2,I2,H2,A1,L2,I2,B1,L2,I2,C1,J2,I2,K2,P2)</f>
        <v xml:space="preserve">INSERT INTO customers_to_receipts (CToR_Id, Customer_Id, Receipt_Id) VALUES	</v>
      </c>
    </row>
    <row r="6" spans="1:16" x14ac:dyDescent="0.25">
      <c r="A6">
        <v>5</v>
      </c>
      <c r="B6">
        <v>5</v>
      </c>
      <c r="C6">
        <v>5</v>
      </c>
      <c r="G6" t="str">
        <f>_xlfn.CONCAT($P$2,$H$2,$I$2,A2,$L$2,$I$2,B2,$L$2,$I$2,C2,$J$2,$L$2)</f>
        <v xml:space="preserve">	( 1, 1, 1),</v>
      </c>
    </row>
    <row r="7" spans="1:16" x14ac:dyDescent="0.25">
      <c r="A7">
        <v>6</v>
      </c>
      <c r="B7">
        <v>6</v>
      </c>
      <c r="C7">
        <v>6</v>
      </c>
      <c r="G7" t="str">
        <f t="shared" ref="G7:G19" si="0">_xlfn.CONCAT($P$2,$H$2,$I$2,A3,$L$2,$I$2,B3,$L$2,$I$2,C3,$J$2,$L$2)</f>
        <v xml:space="preserve">	( 2, 2, 2),</v>
      </c>
    </row>
    <row r="8" spans="1:16" x14ac:dyDescent="0.25">
      <c r="A8">
        <v>7</v>
      </c>
      <c r="B8">
        <v>7</v>
      </c>
      <c r="C8">
        <v>7</v>
      </c>
      <c r="G8" t="str">
        <f t="shared" si="0"/>
        <v xml:space="preserve">	( 3, 3, 3),</v>
      </c>
    </row>
    <row r="9" spans="1:16" x14ac:dyDescent="0.25">
      <c r="A9">
        <v>8</v>
      </c>
      <c r="B9">
        <v>8</v>
      </c>
      <c r="C9">
        <v>8</v>
      </c>
      <c r="G9" t="str">
        <f t="shared" si="0"/>
        <v xml:space="preserve">	( 4, 4, 4),</v>
      </c>
    </row>
    <row r="10" spans="1:16" x14ac:dyDescent="0.25">
      <c r="A10">
        <v>9</v>
      </c>
      <c r="B10">
        <v>9</v>
      </c>
      <c r="C10">
        <v>9</v>
      </c>
      <c r="G10" t="str">
        <f t="shared" si="0"/>
        <v xml:space="preserve">	( 5, 5, 5),</v>
      </c>
    </row>
    <row r="11" spans="1:16" x14ac:dyDescent="0.25">
      <c r="A11">
        <v>10</v>
      </c>
      <c r="B11">
        <v>10</v>
      </c>
      <c r="C11">
        <v>10</v>
      </c>
      <c r="G11" t="str">
        <f t="shared" si="0"/>
        <v xml:space="preserve">	( 6, 6, 6),</v>
      </c>
    </row>
    <row r="12" spans="1:16" x14ac:dyDescent="0.25">
      <c r="G12" t="str">
        <f t="shared" si="0"/>
        <v xml:space="preserve">	( 7, 7, 7),</v>
      </c>
    </row>
    <row r="13" spans="1:16" x14ac:dyDescent="0.25">
      <c r="G13" t="str">
        <f t="shared" si="0"/>
        <v xml:space="preserve">	( 8, 8, 8),</v>
      </c>
    </row>
    <row r="14" spans="1:16" x14ac:dyDescent="0.25">
      <c r="G14" t="str">
        <f t="shared" si="0"/>
        <v xml:space="preserve">	( 9, 9, 9),</v>
      </c>
    </row>
    <row r="15" spans="1:16" x14ac:dyDescent="0.25">
      <c r="G15" t="str">
        <f t="shared" si="0"/>
        <v xml:space="preserve">	( 10, 10, 10),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Customer</vt:lpstr>
      <vt:lpstr>Receipts</vt:lpstr>
      <vt:lpstr>Receipts_to_Products</vt:lpstr>
      <vt:lpstr>Products</vt:lpstr>
      <vt:lpstr>NutritionFacts</vt:lpstr>
      <vt:lpstr>Ways_to_pay</vt:lpstr>
      <vt:lpstr>Categories</vt:lpstr>
      <vt:lpstr>Customers_to_Receipts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</dc:creator>
  <cp:lastModifiedBy>DELL</cp:lastModifiedBy>
  <dcterms:created xsi:type="dcterms:W3CDTF">2019-05-05T04:33:33Z</dcterms:created>
  <dcterms:modified xsi:type="dcterms:W3CDTF">2019-05-06T07:58:00Z</dcterms:modified>
</cp:coreProperties>
</file>