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s F. Diago\Documents\"/>
    </mc:Choice>
  </mc:AlternateContent>
  <bookViews>
    <workbookView xWindow="0" yWindow="0" windowWidth="16815" windowHeight="7155" activeTab="1"/>
  </bookViews>
  <sheets>
    <sheet name="LA JAUJA" sheetId="1" r:id="rId1"/>
    <sheet name="LA COCINA DE PIPE" sheetId="2" r:id="rId2"/>
    <sheet name="SANTI&quot;S BAKERY" sheetId="3" r:id="rId3"/>
  </sheets>
  <definedNames>
    <definedName name="_xlnm._FilterDatabase" localSheetId="0" hidden="1">'LA JAUJA'!$B$7:$E$7</definedName>
  </definedNames>
  <calcPr calcId="152511"/>
</workbook>
</file>

<file path=xl/calcChain.xml><?xml version="1.0" encoding="utf-8"?>
<calcChain xmlns="http://schemas.openxmlformats.org/spreadsheetml/2006/main">
  <c r="K97" i="1" l="1"/>
  <c r="K7" i="2"/>
  <c r="L59" i="2"/>
  <c r="L55" i="2"/>
  <c r="L51" i="2"/>
  <c r="L46" i="2"/>
  <c r="L42" i="2"/>
  <c r="L38" i="2"/>
  <c r="L33" i="2"/>
  <c r="L28" i="2"/>
  <c r="L24" i="2"/>
  <c r="K59" i="2" l="1"/>
  <c r="K55" i="2"/>
  <c r="K51" i="2"/>
  <c r="K46" i="2"/>
  <c r="K42" i="2"/>
  <c r="K38" i="2"/>
  <c r="K33" i="2"/>
  <c r="K28" i="2"/>
  <c r="K24" i="2"/>
  <c r="K19" i="2"/>
  <c r="K13" i="2"/>
  <c r="K100" i="1"/>
  <c r="L15" i="1"/>
  <c r="L8" i="1"/>
  <c r="K15" i="1"/>
  <c r="K12" i="1"/>
  <c r="L12" i="1" s="1"/>
  <c r="K8" i="1"/>
  <c r="M12" i="1" l="1"/>
  <c r="K128" i="1"/>
  <c r="K127" i="1"/>
  <c r="K126" i="1"/>
  <c r="K125" i="1"/>
  <c r="K124" i="1"/>
  <c r="K108" i="1"/>
  <c r="K107" i="1"/>
  <c r="K102" i="1"/>
  <c r="L102" i="1" s="1"/>
  <c r="K95" i="1"/>
  <c r="L95" i="1" s="1"/>
  <c r="K93" i="1"/>
  <c r="K91" i="1"/>
  <c r="K80" i="1"/>
  <c r="L80" i="1" s="1"/>
  <c r="K83" i="1"/>
  <c r="K90" i="1"/>
  <c r="L90" i="1" s="1"/>
  <c r="M90" i="1" s="1"/>
  <c r="K89" i="1"/>
  <c r="L89" i="1" s="1"/>
  <c r="K88" i="1"/>
  <c r="L88" i="1" s="1"/>
  <c r="K87" i="1"/>
  <c r="K86" i="1"/>
  <c r="K85" i="1"/>
  <c r="K79" i="1"/>
  <c r="L79" i="1" s="1"/>
  <c r="M79" i="1" s="1"/>
  <c r="K77" i="1"/>
  <c r="K76" i="1"/>
  <c r="K75" i="1"/>
  <c r="L75" i="1" s="1"/>
  <c r="M75" i="1" s="1"/>
  <c r="K74" i="1"/>
  <c r="K71" i="1"/>
  <c r="L71" i="1" s="1"/>
  <c r="K68" i="1"/>
  <c r="K65" i="1"/>
  <c r="L65" i="1" s="1"/>
  <c r="M65" i="1" s="1"/>
  <c r="K62" i="1"/>
  <c r="K58" i="1"/>
  <c r="K54" i="1"/>
  <c r="K50" i="1"/>
  <c r="L50" i="1" s="1"/>
  <c r="K46" i="1"/>
  <c r="L46" i="1" s="1"/>
  <c r="K42" i="1"/>
  <c r="K38" i="1"/>
  <c r="K34" i="1"/>
  <c r="K30" i="1"/>
  <c r="K26" i="1"/>
  <c r="M26" i="1" s="1"/>
  <c r="K24" i="1"/>
  <c r="K19" i="1"/>
  <c r="L19" i="1" s="1"/>
  <c r="K20" i="1"/>
  <c r="L20" i="1" s="1"/>
  <c r="K21" i="1"/>
  <c r="K22" i="1"/>
  <c r="K23" i="1"/>
  <c r="K18" i="1"/>
  <c r="H20" i="3"/>
  <c r="H21" i="3" s="1"/>
  <c r="H22" i="3" s="1"/>
  <c r="J5" i="3"/>
  <c r="J6" i="3"/>
  <c r="J7" i="3"/>
  <c r="J8" i="3"/>
  <c r="J9" i="3"/>
  <c r="J10" i="3"/>
  <c r="J11" i="3"/>
  <c r="J12" i="3"/>
  <c r="J13" i="3"/>
  <c r="J14" i="3"/>
  <c r="J4" i="3"/>
  <c r="E17" i="3"/>
  <c r="J68" i="2"/>
  <c r="J67" i="2"/>
  <c r="L7" i="2"/>
  <c r="K14" i="3" l="1"/>
  <c r="K12" i="3"/>
  <c r="Q12" i="3" s="1"/>
  <c r="K10" i="3"/>
  <c r="Q10" i="3"/>
  <c r="K8" i="3"/>
  <c r="Q8" i="3" s="1"/>
  <c r="K6" i="3"/>
  <c r="Q6" i="3"/>
  <c r="L124" i="1"/>
  <c r="L125" i="1"/>
  <c r="L126" i="1"/>
  <c r="L128" i="1"/>
  <c r="L127" i="1"/>
  <c r="M127" i="1" s="1"/>
  <c r="L18" i="1"/>
  <c r="M18" i="1" s="1"/>
  <c r="L13" i="2"/>
  <c r="L87" i="1"/>
  <c r="M87" i="1" s="1"/>
  <c r="L108" i="1"/>
  <c r="M108" i="1" s="1"/>
  <c r="M88" i="1"/>
  <c r="L77" i="1"/>
  <c r="M77" i="1" s="1"/>
  <c r="L74" i="1"/>
  <c r="L68" i="1"/>
  <c r="M68" i="1" s="1"/>
  <c r="M46" i="1"/>
  <c r="L42" i="1"/>
  <c r="M42" i="1" s="1"/>
  <c r="L30" i="1"/>
  <c r="M30" i="1" s="1"/>
  <c r="L23" i="1"/>
  <c r="M125" i="1"/>
  <c r="L107" i="1"/>
  <c r="M102" i="1"/>
  <c r="L100" i="1"/>
  <c r="M95" i="1"/>
  <c r="L93" i="1"/>
  <c r="L91" i="1"/>
  <c r="M91" i="1" s="1"/>
  <c r="M89" i="1"/>
  <c r="L86" i="1"/>
  <c r="M86" i="1" s="1"/>
  <c r="L85" i="1"/>
  <c r="L83" i="1"/>
  <c r="M80" i="1"/>
  <c r="L76" i="1"/>
  <c r="M71" i="1"/>
  <c r="L62" i="1"/>
  <c r="M62" i="1" s="1"/>
  <c r="L58" i="1"/>
  <c r="L54" i="1"/>
  <c r="M50" i="1"/>
  <c r="L38" i="1"/>
  <c r="M38" i="1" s="1"/>
  <c r="L34" i="1"/>
  <c r="M34" i="1"/>
  <c r="L24" i="1"/>
  <c r="L22" i="1"/>
  <c r="M22" i="1" s="1"/>
  <c r="L21" i="1"/>
  <c r="M20" i="1"/>
  <c r="M19" i="1"/>
  <c r="M8" i="1"/>
  <c r="L14" i="3"/>
  <c r="K13" i="3"/>
  <c r="K11" i="3"/>
  <c r="L10" i="3"/>
  <c r="K9" i="3"/>
  <c r="K7" i="3"/>
  <c r="K5" i="3"/>
  <c r="K4" i="3"/>
  <c r="M7" i="2"/>
  <c r="L19" i="2"/>
  <c r="M13" i="2"/>
  <c r="Q14" i="3" l="1"/>
  <c r="M14" i="3"/>
  <c r="Q13" i="3"/>
  <c r="L12" i="3"/>
  <c r="M12" i="3" s="1"/>
  <c r="L11" i="3"/>
  <c r="M11" i="3" s="1"/>
  <c r="M10" i="3"/>
  <c r="Q9" i="3"/>
  <c r="L7" i="3"/>
  <c r="M7" i="3"/>
  <c r="L6" i="3"/>
  <c r="M6" i="3"/>
  <c r="Q5" i="3"/>
  <c r="L4" i="3"/>
  <c r="M4" i="3"/>
  <c r="L8" i="3"/>
  <c r="M8" i="3" s="1"/>
  <c r="L5" i="3"/>
  <c r="L9" i="3"/>
  <c r="L13" i="3"/>
  <c r="M13" i="3" s="1"/>
  <c r="Q7" i="3"/>
  <c r="Q11" i="3"/>
  <c r="Q4" i="3"/>
  <c r="L63" i="2"/>
  <c r="M19" i="2"/>
  <c r="M100" i="1"/>
  <c r="M124" i="1"/>
  <c r="M107" i="1"/>
  <c r="M93" i="1"/>
  <c r="M74" i="1"/>
  <c r="M23" i="1"/>
  <c r="M128" i="1"/>
  <c r="M126" i="1"/>
  <c r="M85" i="1"/>
  <c r="M83" i="1"/>
  <c r="M76" i="1"/>
  <c r="M58" i="1"/>
  <c r="M54" i="1"/>
  <c r="M24" i="1"/>
  <c r="M21" i="1"/>
  <c r="J16" i="3"/>
  <c r="M9" i="3" l="1"/>
  <c r="M5" i="3"/>
  <c r="L69" i="2"/>
  <c r="L67" i="2"/>
  <c r="J22" i="3"/>
  <c r="J20" i="3"/>
</calcChain>
</file>

<file path=xl/sharedStrings.xml><?xml version="1.0" encoding="utf-8"?>
<sst xmlns="http://schemas.openxmlformats.org/spreadsheetml/2006/main" count="300" uniqueCount="160">
  <si>
    <t>Familia</t>
  </si>
  <si>
    <t>Plato</t>
  </si>
  <si>
    <t>Cremas /Sopas/Fondos</t>
  </si>
  <si>
    <t>Arroces</t>
  </si>
  <si>
    <t>Arroz Tres Delicias</t>
  </si>
  <si>
    <t>Pastas</t>
  </si>
  <si>
    <t>Fusilli</t>
  </si>
  <si>
    <t>Salsas para Pasta</t>
  </si>
  <si>
    <t>Verduras</t>
  </si>
  <si>
    <t>Cerdo al Pastor</t>
  </si>
  <si>
    <t>Trucha Salmonada en Salsa de Ostras</t>
  </si>
  <si>
    <t>Verdura Salteada</t>
  </si>
  <si>
    <t>Ensaladas</t>
  </si>
  <si>
    <t>Hojaldrados Congelados</t>
  </si>
  <si>
    <t>Mini Croissant</t>
  </si>
  <si>
    <t>Mini Pan Chocolate</t>
  </si>
  <si>
    <t>Mini Rollo de Canela</t>
  </si>
  <si>
    <t>Mini Pastel Pollo</t>
  </si>
  <si>
    <t>Mini Croissant Chocolate</t>
  </si>
  <si>
    <t>Mini Croissant Chocolate Blanco</t>
  </si>
  <si>
    <t>Mini Croissant Glaseado</t>
  </si>
  <si>
    <t>Proteínas</t>
  </si>
  <si>
    <t>Proteínas/ Crepes</t>
  </si>
  <si>
    <t>ACOMPAÑAMIENTOS</t>
  </si>
  <si>
    <t>AJIACO</t>
  </si>
  <si>
    <t>ARROZ BLANCO</t>
  </si>
  <si>
    <t>MAZORCA</t>
  </si>
  <si>
    <t>POLLO DESMECHADO</t>
  </si>
  <si>
    <t>ALCAPARRAS</t>
  </si>
  <si>
    <t>CREMA DE LECHE</t>
  </si>
  <si>
    <t>PLATOS</t>
  </si>
  <si>
    <t>FRIJOLES CALDOSOS</t>
  </si>
  <si>
    <t>CARNE MOLIDA EN POLVO</t>
  </si>
  <si>
    <t>PLÁTANO MADURO</t>
  </si>
  <si>
    <t>AJÍ</t>
  </si>
  <si>
    <t>FRIJOLADA</t>
  </si>
  <si>
    <t>CARNE MOLIDA</t>
  </si>
  <si>
    <t>LENTEJAS A LA CAMPESINA</t>
  </si>
  <si>
    <t>CALDO DE COSTILLA</t>
  </si>
  <si>
    <t>PICADILLO DE CEBOLLA Y CILANTRO</t>
  </si>
  <si>
    <t xml:space="preserve">AREPA </t>
  </si>
  <si>
    <t>AJI</t>
  </si>
  <si>
    <t>ESTOFADO DE PIERNA PERNIL</t>
  </si>
  <si>
    <t>SOBREBARRIGA A LA CRIOLLA</t>
  </si>
  <si>
    <t>MONDONGO</t>
  </si>
  <si>
    <t>ARROZ CON POLLO</t>
  </si>
  <si>
    <t>PAPAS CHIPS CASERAS</t>
  </si>
  <si>
    <t>HOGAO</t>
  </si>
  <si>
    <t>SUPREMAS DE POLLO</t>
  </si>
  <si>
    <t>ROPA VIEJA</t>
  </si>
  <si>
    <t>ALBÓNDIGAS CRIOLLAS</t>
  </si>
  <si>
    <t>TORTA DE PLÁTANO</t>
  </si>
  <si>
    <t>TORTA DE ZANAHORIA</t>
  </si>
  <si>
    <t>SALTEADO DE VERDURAS</t>
  </si>
  <si>
    <t>PAPA SALADA</t>
  </si>
  <si>
    <t>PAPA CHORRIADA</t>
  </si>
  <si>
    <t>PAPA AL VAPOR</t>
  </si>
  <si>
    <t>SALSA TARTARA DE LA CASA</t>
  </si>
  <si>
    <t>Mini Pasabocas</t>
  </si>
  <si>
    <t>Mini Almojabanas</t>
  </si>
  <si>
    <t>Mini Pandeyucas</t>
  </si>
  <si>
    <t>Pan de Hamburguesa</t>
  </si>
  <si>
    <t>Panaderia Congelada</t>
  </si>
  <si>
    <t>CREMA DE TOMATE</t>
  </si>
  <si>
    <t>PAPAS FOSFORITO</t>
  </si>
  <si>
    <t>Acompañamientos</t>
  </si>
  <si>
    <t>Pollo Desmechado</t>
  </si>
  <si>
    <t>Queso Doble Crema</t>
  </si>
  <si>
    <t>Totopos</t>
  </si>
  <si>
    <t>Crema de Leche</t>
  </si>
  <si>
    <t>Papas Fosforito</t>
  </si>
  <si>
    <t>Queso Parmesano</t>
  </si>
  <si>
    <t>Salsa Elegida</t>
  </si>
  <si>
    <t>Tostada al Ajillo</t>
  </si>
  <si>
    <t>Tortilla de Trigo</t>
  </si>
  <si>
    <t>Sazonador</t>
  </si>
  <si>
    <t>Tortilla para Creppe</t>
  </si>
  <si>
    <t>Crema Agria</t>
  </si>
  <si>
    <t>Crutones</t>
  </si>
  <si>
    <t>Pollo en cubos</t>
  </si>
  <si>
    <t>Aderezo</t>
  </si>
  <si>
    <t>Tomates Secos</t>
  </si>
  <si>
    <t>Aceitunas</t>
  </si>
  <si>
    <t>Vinagreta</t>
  </si>
  <si>
    <t>Salsa BBQ</t>
  </si>
  <si>
    <t>Costo</t>
  </si>
  <si>
    <t>Fondo de Carne x 500 ml</t>
  </si>
  <si>
    <t>Fondo de Pollo x 500 ml</t>
  </si>
  <si>
    <t>Fondo de Pescado x 500 ml</t>
  </si>
  <si>
    <t>Fondo de Verduras x 500 ml</t>
  </si>
  <si>
    <t>Carnes de Hamburguesa x 6 Unidades</t>
  </si>
  <si>
    <t>Ensalada Fresca Bolsa x 330gr</t>
  </si>
  <si>
    <t>Ensalada César x 250 gr</t>
  </si>
  <si>
    <t>Posta Negra Cartagenera x 180 gr</t>
  </si>
  <si>
    <t>Estofado de Res x 180 gr</t>
  </si>
  <si>
    <t>Estofado de Pollo x 180 gr</t>
  </si>
  <si>
    <t>Sopa de Tortilla Mexicana x 250 ml</t>
  </si>
  <si>
    <t>Crema de Zanahoria con Jeginbre x 250 ml</t>
  </si>
  <si>
    <t>Crema de Espinacas x 250 ml</t>
  </si>
  <si>
    <t>Rissoto de Champiñones x 250 gr</t>
  </si>
  <si>
    <t>Macarron x 250 gr</t>
  </si>
  <si>
    <t>Fusilli x 250 gr</t>
  </si>
  <si>
    <t>Tallarin x 250 gr</t>
  </si>
  <si>
    <t>Raviolis Carne x 250 gr</t>
  </si>
  <si>
    <t>Raviolis de Pollo x 250 gr</t>
  </si>
  <si>
    <t>Raviolis de Espinaca con Ricotta x 250 gr</t>
  </si>
  <si>
    <t>Canelones Boloñesa x 250 gr</t>
  </si>
  <si>
    <t>Canelones de Pollo x 250 gr</t>
  </si>
  <si>
    <t>Canelones de Espinacas con Ricotta x 250 gr</t>
  </si>
  <si>
    <t>Lasaña Mixta x 250 gr</t>
  </si>
  <si>
    <t>Lasaña Vegetariana x 250 gr</t>
  </si>
  <si>
    <t>Musaka x 250 gr</t>
  </si>
  <si>
    <t>Musaka Vegetariana x 250 gr</t>
  </si>
  <si>
    <t>Boloñesa x 400 gr</t>
  </si>
  <si>
    <t>Carbonara x 400 gr</t>
  </si>
  <si>
    <t>Napolitana x 400 gr</t>
  </si>
  <si>
    <t>Verduras x 400 gr</t>
  </si>
  <si>
    <t>Pesto x 400 gr</t>
  </si>
  <si>
    <t>Fajitas de Pollo x 250 gr</t>
  </si>
  <si>
    <t>Alitas de Pollo BBQ x 500 gr</t>
  </si>
  <si>
    <t>Pollo con Champiñones x 180 gr</t>
  </si>
  <si>
    <t>Pollo al Curry x 180 gr</t>
  </si>
  <si>
    <t>Stroganoff de Res x 180 gr</t>
  </si>
  <si>
    <t>Mexicano 180</t>
  </si>
  <si>
    <t>Camarones al Curry 180 gr</t>
  </si>
  <si>
    <t>Vegetariano x 180 gr</t>
  </si>
  <si>
    <t>Salteado Tailandes x 250 gr</t>
  </si>
  <si>
    <t>Ensalada Italiana x 250 gr</t>
  </si>
  <si>
    <t>Ensalada Waldorf x 250 gr</t>
  </si>
  <si>
    <t>Arroz Blanco x 100 gr</t>
  </si>
  <si>
    <t>Arroz Integral x 100 gr</t>
  </si>
  <si>
    <t>Arracacha Chips x 50 gr</t>
  </si>
  <si>
    <t>Plátanos Chips x 50 gr</t>
  </si>
  <si>
    <t>Papas Chips x 50 gr</t>
  </si>
  <si>
    <t>costo unidad</t>
  </si>
  <si>
    <t>COSTO</t>
  </si>
  <si>
    <t xml:space="preserve">EMPAQUE </t>
  </si>
  <si>
    <t xml:space="preserve">TRANSPORTE </t>
  </si>
  <si>
    <t xml:space="preserve">COMISIÓN </t>
  </si>
  <si>
    <t>IMPUESTOS</t>
  </si>
  <si>
    <t xml:space="preserve">VALOR VENTA </t>
  </si>
  <si>
    <t>COSTO PERSONAL</t>
  </si>
  <si>
    <t xml:space="preserve">SUBTOTAL </t>
  </si>
  <si>
    <t>COMISION</t>
  </si>
  <si>
    <t>MENSUALES</t>
  </si>
  <si>
    <t xml:space="preserve">DIARIO </t>
  </si>
  <si>
    <t xml:space="preserve">VALOR TOTAL </t>
  </si>
  <si>
    <t>PROMEDIO VENTA U.</t>
  </si>
  <si>
    <t xml:space="preserve">VENTA </t>
  </si>
  <si>
    <t xml:space="preserve">VENTA DIARIO </t>
  </si>
  <si>
    <t>EMPAQUES DE 6</t>
  </si>
  <si>
    <t>COMISION REDEBAN</t>
  </si>
  <si>
    <t xml:space="preserve">COSTO </t>
  </si>
  <si>
    <t>Paella (Arroz de Carnes y Mariscos)</t>
  </si>
  <si>
    <t>PAQUETES 6</t>
  </si>
  <si>
    <t>PAQUETES 12</t>
  </si>
  <si>
    <t xml:space="preserve">VALOR VENTA * 6 </t>
  </si>
  <si>
    <t>VALOR VENTA * 12</t>
  </si>
  <si>
    <t>Mexicano 400 GR</t>
  </si>
  <si>
    <t xml:space="preserve">UNIDAD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</si>
</sst>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\ * #,##0.00_);_(&quot;$&quot;\ * \(#,##0.00\);_(&quot;$&quot;\ * &quot;-&quot;??_);_(@_)"/>
    <numFmt numFmtId="164" formatCode="_(&quot;$&quot;\ * #,##0_);_(&quot;$&quot;\ * \(#,##0\);_(&quot;$&quot;\ * &quot;-&quot;??_);_(@_)"/>
    <numFmt numFmtId="165" formatCode="&quot;$&quot;\ 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5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9" xfId="0" applyFont="1" applyBorder="1"/>
    <xf numFmtId="0" fontId="0" fillId="0" borderId="1" xfId="0" applyBorder="1"/>
    <xf numFmtId="164" fontId="0" fillId="0" borderId="1" xfId="1" applyNumberFormat="1" applyFont="1" applyBorder="1"/>
    <xf numFmtId="164" fontId="0" fillId="0" borderId="1" xfId="1" applyNumberFormat="1" applyFont="1" applyFill="1" applyBorder="1"/>
    <xf numFmtId="0" fontId="0" fillId="0" borderId="1" xfId="0" applyFill="1" applyBorder="1"/>
    <xf numFmtId="164" fontId="0" fillId="0" borderId="1" xfId="1" applyNumberFormat="1" applyFont="1" applyFill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0" fillId="0" borderId="16" xfId="0" applyBorder="1"/>
    <xf numFmtId="0" fontId="0" fillId="0" borderId="0" xfId="0" applyBorder="1"/>
    <xf numFmtId="0" fontId="0" fillId="0" borderId="31" xfId="0" applyBorder="1"/>
    <xf numFmtId="0" fontId="0" fillId="0" borderId="17" xfId="0" applyBorder="1"/>
    <xf numFmtId="0" fontId="0" fillId="0" borderId="32" xfId="0" applyBorder="1"/>
    <xf numFmtId="164" fontId="0" fillId="0" borderId="14" xfId="1" applyNumberFormat="1" applyFont="1" applyBorder="1" applyAlignment="1">
      <alignment vertical="center"/>
    </xf>
    <xf numFmtId="164" fontId="0" fillId="0" borderId="20" xfId="1" applyNumberFormat="1" applyFont="1" applyBorder="1" applyAlignment="1">
      <alignment vertical="center"/>
    </xf>
    <xf numFmtId="164" fontId="0" fillId="0" borderId="1" xfId="0" applyNumberFormat="1" applyBorder="1"/>
    <xf numFmtId="0" fontId="0" fillId="0" borderId="5" xfId="0" applyBorder="1"/>
    <xf numFmtId="164" fontId="0" fillId="0" borderId="0" xfId="0" applyNumberFormat="1" applyBorder="1"/>
    <xf numFmtId="164" fontId="0" fillId="0" borderId="33" xfId="1" applyNumberFormat="1" applyFont="1" applyBorder="1"/>
    <xf numFmtId="164" fontId="0" fillId="0" borderId="34" xfId="1" applyNumberFormat="1" applyFont="1" applyBorder="1"/>
    <xf numFmtId="164" fontId="0" fillId="0" borderId="35" xfId="1" applyNumberFormat="1" applyFont="1" applyBorder="1"/>
    <xf numFmtId="0" fontId="1" fillId="0" borderId="14" xfId="0" applyFont="1" applyBorder="1" applyAlignment="1">
      <alignment wrapText="1"/>
    </xf>
    <xf numFmtId="0" fontId="5" fillId="3" borderId="36" xfId="0" applyFont="1" applyFill="1" applyBorder="1" applyAlignment="1">
      <alignment horizontal="center" vertical="center"/>
    </xf>
    <xf numFmtId="0" fontId="5" fillId="3" borderId="37" xfId="0" applyFont="1" applyFill="1" applyBorder="1" applyAlignment="1">
      <alignment horizontal="center" vertical="center"/>
    </xf>
    <xf numFmtId="0" fontId="5" fillId="3" borderId="38" xfId="0" applyFont="1" applyFill="1" applyBorder="1" applyAlignment="1">
      <alignment horizontal="center" vertical="center"/>
    </xf>
    <xf numFmtId="164" fontId="0" fillId="0" borderId="5" xfId="1" applyNumberFormat="1" applyFont="1" applyBorder="1"/>
    <xf numFmtId="164" fontId="0" fillId="0" borderId="6" xfId="1" applyNumberFormat="1" applyFont="1" applyBorder="1"/>
    <xf numFmtId="164" fontId="0" fillId="0" borderId="7" xfId="1" applyNumberFormat="1" applyFont="1" applyBorder="1"/>
    <xf numFmtId="164" fontId="0" fillId="0" borderId="8" xfId="1" applyNumberFormat="1" applyFont="1" applyBorder="1"/>
    <xf numFmtId="164" fontId="0" fillId="0" borderId="13" xfId="1" applyNumberFormat="1" applyFont="1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164" fontId="0" fillId="0" borderId="4" xfId="1" applyNumberFormat="1" applyFont="1" applyBorder="1"/>
    <xf numFmtId="164" fontId="0" fillId="0" borderId="3" xfId="1" applyNumberFormat="1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164" fontId="0" fillId="0" borderId="27" xfId="1" applyNumberFormat="1" applyFont="1" applyBorder="1"/>
    <xf numFmtId="0" fontId="2" fillId="3" borderId="1" xfId="0" applyFont="1" applyFill="1" applyBorder="1" applyAlignment="1">
      <alignment horizontal="center"/>
    </xf>
    <xf numFmtId="165" fontId="0" fillId="0" borderId="27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27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26" xfId="0" applyNumberFormat="1" applyBorder="1" applyAlignment="1">
      <alignment horizontal="center" vertical="center"/>
    </xf>
    <xf numFmtId="165" fontId="0" fillId="0" borderId="28" xfId="0" applyNumberFormat="1" applyBorder="1" applyAlignment="1">
      <alignment horizontal="center" vertical="center"/>
    </xf>
    <xf numFmtId="165" fontId="0" fillId="0" borderId="27" xfId="0" applyNumberFormat="1" applyBorder="1" applyAlignment="1">
      <alignment horizontal="center" vertical="center"/>
    </xf>
    <xf numFmtId="164" fontId="0" fillId="0" borderId="26" xfId="1" applyNumberFormat="1" applyFont="1" applyBorder="1" applyAlignment="1">
      <alignment horizontal="center" vertical="center"/>
    </xf>
    <xf numFmtId="164" fontId="0" fillId="0" borderId="27" xfId="1" applyNumberFormat="1" applyFont="1" applyBorder="1" applyAlignment="1">
      <alignment horizontal="center" vertical="center"/>
    </xf>
    <xf numFmtId="164" fontId="0" fillId="0" borderId="28" xfId="1" applyNumberFormat="1" applyFont="1" applyBorder="1" applyAlignment="1">
      <alignment horizontal="center" vertical="center"/>
    </xf>
    <xf numFmtId="164" fontId="0" fillId="0" borderId="26" xfId="1" applyNumberFormat="1" applyFont="1" applyBorder="1" applyAlignment="1">
      <alignment horizontal="center"/>
    </xf>
    <xf numFmtId="164" fontId="0" fillId="0" borderId="28" xfId="1" applyNumberFormat="1" applyFont="1" applyBorder="1" applyAlignment="1">
      <alignment horizontal="center"/>
    </xf>
    <xf numFmtId="164" fontId="0" fillId="0" borderId="27" xfId="1" applyNumberFormat="1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165" fontId="4" fillId="0" borderId="26" xfId="0" applyNumberFormat="1" applyFont="1" applyBorder="1" applyAlignment="1">
      <alignment horizontal="center" vertical="center"/>
    </xf>
    <xf numFmtId="165" fontId="4" fillId="0" borderId="27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26" xfId="1" applyNumberFormat="1" applyFont="1" applyBorder="1" applyAlignment="1">
      <alignment horizontal="center" vertical="center"/>
    </xf>
    <xf numFmtId="165" fontId="0" fillId="0" borderId="28" xfId="1" applyNumberFormat="1" applyFont="1" applyBorder="1" applyAlignment="1">
      <alignment horizontal="center" vertical="center"/>
    </xf>
    <xf numFmtId="165" fontId="0" fillId="0" borderId="27" xfId="1" applyNumberFormat="1" applyFon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0" fillId="0" borderId="26" xfId="1" applyNumberFormat="1" applyFont="1" applyFill="1" applyBorder="1" applyAlignment="1">
      <alignment horizontal="center" vertical="center"/>
    </xf>
    <xf numFmtId="164" fontId="0" fillId="0" borderId="27" xfId="1" applyNumberFormat="1" applyFont="1" applyFill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/>
    </xf>
    <xf numFmtId="164" fontId="0" fillId="0" borderId="20" xfId="1" applyNumberFormat="1" applyFont="1" applyBorder="1" applyAlignment="1">
      <alignment horizontal="center" vertical="center"/>
    </xf>
    <xf numFmtId="164" fontId="0" fillId="0" borderId="21" xfId="1" applyNumberFormat="1" applyFont="1" applyBorder="1" applyAlignment="1">
      <alignment horizontal="center" vertical="center"/>
    </xf>
    <xf numFmtId="164" fontId="0" fillId="0" borderId="22" xfId="1" applyNumberFormat="1" applyFont="1" applyBorder="1" applyAlignment="1">
      <alignment horizontal="center" vertical="center"/>
    </xf>
    <xf numFmtId="164" fontId="0" fillId="0" borderId="40" xfId="1" applyNumberFormat="1" applyFont="1" applyBorder="1" applyAlignment="1">
      <alignment horizontal="center" vertical="center"/>
    </xf>
    <xf numFmtId="164" fontId="0" fillId="0" borderId="41" xfId="1" applyNumberFormat="1" applyFont="1" applyBorder="1" applyAlignment="1">
      <alignment horizontal="center" vertical="center"/>
    </xf>
    <xf numFmtId="164" fontId="4" fillId="0" borderId="42" xfId="1" applyNumberFormat="1" applyFont="1" applyBorder="1" applyAlignment="1">
      <alignment horizontal="center" vertical="center"/>
    </xf>
    <xf numFmtId="164" fontId="4" fillId="0" borderId="31" xfId="1" applyNumberFormat="1" applyFont="1" applyBorder="1" applyAlignment="1">
      <alignment horizontal="center" vertical="center"/>
    </xf>
    <xf numFmtId="164" fontId="4" fillId="0" borderId="39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4" fillId="0" borderId="6" xfId="1" applyNumberFormat="1" applyFont="1" applyBorder="1" applyAlignment="1">
      <alignment horizontal="center" vertical="center"/>
    </xf>
    <xf numFmtId="164" fontId="4" fillId="0" borderId="13" xfId="1" applyNumberFormat="1" applyFont="1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4" fillId="0" borderId="30" xfId="1" applyNumberFormat="1" applyFont="1" applyBorder="1" applyAlignment="1">
      <alignment horizontal="center" vertical="center"/>
    </xf>
    <xf numFmtId="164" fontId="4" fillId="0" borderId="32" xfId="1" applyNumberFormat="1" applyFon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0" fillId="0" borderId="17" xfId="1" applyNumberFormat="1" applyFont="1" applyBorder="1" applyAlignment="1">
      <alignment horizontal="center" vertical="center"/>
    </xf>
    <xf numFmtId="164" fontId="0" fillId="0" borderId="31" xfId="1" applyNumberFormat="1" applyFont="1" applyBorder="1" applyAlignment="1">
      <alignment horizontal="center" vertical="center"/>
    </xf>
    <xf numFmtId="164" fontId="0" fillId="0" borderId="39" xfId="1" applyNumberFormat="1" applyFont="1" applyBorder="1" applyAlignment="1">
      <alignment horizontal="center" vertical="center"/>
    </xf>
    <xf numFmtId="164" fontId="0" fillId="0" borderId="16" xfId="1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4" fillId="0" borderId="20" xfId="1" applyNumberFormat="1" applyFont="1" applyBorder="1" applyAlignment="1">
      <alignment horizontal="center" vertical="center"/>
    </xf>
    <xf numFmtId="164" fontId="4" fillId="0" borderId="21" xfId="1" applyNumberFormat="1" applyFont="1" applyBorder="1" applyAlignment="1">
      <alignment horizontal="center" vertical="center"/>
    </xf>
    <xf numFmtId="164" fontId="4" fillId="0" borderId="22" xfId="1" applyNumberFormat="1" applyFont="1" applyBorder="1" applyAlignment="1">
      <alignment horizontal="center" vertical="center"/>
    </xf>
    <xf numFmtId="164" fontId="4" fillId="0" borderId="14" xfId="1" applyNumberFormat="1" applyFont="1" applyBorder="1" applyAlignment="1">
      <alignment horizontal="center" vertical="center"/>
    </xf>
    <xf numFmtId="164" fontId="4" fillId="0" borderId="16" xfId="1" applyNumberFormat="1" applyFont="1" applyBorder="1" applyAlignment="1">
      <alignment horizontal="center" vertical="center"/>
    </xf>
    <xf numFmtId="164" fontId="4" fillId="0" borderId="17" xfId="1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5" fillId="3" borderId="43" xfId="0" applyFont="1" applyFill="1" applyBorder="1" applyAlignment="1">
      <alignment horizontal="center" vertical="center"/>
    </xf>
    <xf numFmtId="164" fontId="0" fillId="0" borderId="24" xfId="1" applyNumberFormat="1" applyFont="1" applyBorder="1"/>
    <xf numFmtId="164" fontId="0" fillId="0" borderId="23" xfId="1" applyNumberFormat="1" applyFont="1" applyBorder="1"/>
    <xf numFmtId="164" fontId="0" fillId="0" borderId="25" xfId="1" applyNumberFormat="1" applyFont="1" applyBorder="1"/>
    <xf numFmtId="0" fontId="1" fillId="2" borderId="34" xfId="0" applyFont="1" applyFill="1" applyBorder="1" applyAlignment="1">
      <alignment horizontal="center"/>
    </xf>
    <xf numFmtId="0" fontId="1" fillId="2" borderId="44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76201</xdr:rowOff>
    </xdr:from>
    <xdr:to>
      <xdr:col>4</xdr:col>
      <xdr:colOff>2495550</xdr:colOff>
      <xdr:row>5</xdr:row>
      <xdr:rowOff>161925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76201"/>
          <a:ext cx="5019675" cy="10382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O128"/>
  <sheetViews>
    <sheetView topLeftCell="B1" workbookViewId="0">
      <selection activeCell="D19" sqref="D19:E19"/>
    </sheetView>
  </sheetViews>
  <sheetFormatPr baseColWidth="10" defaultRowHeight="15" x14ac:dyDescent="0.25"/>
  <cols>
    <col min="2" max="2" width="15.7109375" customWidth="1"/>
    <col min="3" max="3" width="11.42578125" customWidth="1"/>
    <col min="5" max="5" width="37.7109375" customWidth="1"/>
    <col min="6" max="6" width="0" hidden="1" customWidth="1"/>
    <col min="7" max="7" width="11.42578125" hidden="1" customWidth="1"/>
    <col min="8" max="8" width="13.7109375" hidden="1" customWidth="1"/>
    <col min="9" max="11" width="20.42578125" hidden="1" customWidth="1"/>
    <col min="12" max="12" width="17.85546875" hidden="1" customWidth="1"/>
    <col min="13" max="13" width="16.5703125" hidden="1" customWidth="1"/>
    <col min="14" max="14" width="29.42578125" hidden="1" customWidth="1"/>
    <col min="15" max="15" width="17.42578125" customWidth="1"/>
  </cols>
  <sheetData>
    <row r="6" spans="2:15" ht="15.75" thickBot="1" x14ac:dyDescent="0.3"/>
    <row r="7" spans="2:15" ht="15.75" customHeight="1" x14ac:dyDescent="0.25">
      <c r="B7" s="76" t="s">
        <v>0</v>
      </c>
      <c r="C7" s="77"/>
      <c r="D7" s="81" t="s">
        <v>1</v>
      </c>
      <c r="E7" s="81"/>
      <c r="F7" s="41" t="s">
        <v>85</v>
      </c>
      <c r="G7" s="41" t="s">
        <v>85</v>
      </c>
      <c r="H7" s="10" t="s">
        <v>136</v>
      </c>
      <c r="I7" s="11" t="s">
        <v>141</v>
      </c>
      <c r="J7" s="11" t="s">
        <v>137</v>
      </c>
      <c r="K7" s="11" t="s">
        <v>142</v>
      </c>
      <c r="L7" s="10" t="s">
        <v>138</v>
      </c>
      <c r="M7" s="10" t="s">
        <v>139</v>
      </c>
      <c r="N7" s="10" t="s">
        <v>151</v>
      </c>
      <c r="O7" s="10" t="s">
        <v>140</v>
      </c>
    </row>
    <row r="8" spans="2:15" ht="15" customHeight="1" x14ac:dyDescent="0.25">
      <c r="B8" s="71" t="s">
        <v>2</v>
      </c>
      <c r="C8" s="72"/>
      <c r="D8" s="67" t="s">
        <v>96</v>
      </c>
      <c r="E8" s="67"/>
      <c r="F8" s="66">
        <v>3500</v>
      </c>
      <c r="G8" s="66">
        <v>3873</v>
      </c>
      <c r="H8" s="62">
        <v>0</v>
      </c>
      <c r="I8" s="65">
        <v>1400</v>
      </c>
      <c r="J8" s="65">
        <v>1000</v>
      </c>
      <c r="K8" s="65">
        <f>J8+I8+G8</f>
        <v>6273</v>
      </c>
      <c r="L8" s="65">
        <f>K8*42/100</f>
        <v>2634.66</v>
      </c>
      <c r="M8" s="65">
        <f>(K8+L8)*8/100</f>
        <v>712.61279999999999</v>
      </c>
      <c r="N8" s="65">
        <v>300</v>
      </c>
      <c r="O8" s="64">
        <v>10000</v>
      </c>
    </row>
    <row r="9" spans="2:15" ht="16.5" x14ac:dyDescent="0.3">
      <c r="B9" s="71"/>
      <c r="C9" s="72"/>
      <c r="D9" s="69" t="s">
        <v>66</v>
      </c>
      <c r="E9" s="69"/>
      <c r="F9" s="66"/>
      <c r="G9" s="66"/>
      <c r="H9" s="63"/>
      <c r="I9" s="65"/>
      <c r="J9" s="65"/>
      <c r="K9" s="65"/>
      <c r="L9" s="65"/>
      <c r="M9" s="65"/>
      <c r="N9" s="65"/>
      <c r="O9" s="65"/>
    </row>
    <row r="10" spans="2:15" ht="16.5" x14ac:dyDescent="0.3">
      <c r="B10" s="71"/>
      <c r="C10" s="72"/>
      <c r="D10" s="69" t="s">
        <v>67</v>
      </c>
      <c r="E10" s="69"/>
      <c r="F10" s="66"/>
      <c r="G10" s="66"/>
      <c r="H10" s="63"/>
      <c r="I10" s="65"/>
      <c r="J10" s="65"/>
      <c r="K10" s="65"/>
      <c r="L10" s="65"/>
      <c r="M10" s="65"/>
      <c r="N10" s="65"/>
      <c r="O10" s="65"/>
    </row>
    <row r="11" spans="2:15" ht="16.5" x14ac:dyDescent="0.3">
      <c r="B11" s="71"/>
      <c r="C11" s="72"/>
      <c r="D11" s="69" t="s">
        <v>68</v>
      </c>
      <c r="E11" s="69"/>
      <c r="F11" s="66"/>
      <c r="G11" s="66"/>
      <c r="H11" s="64"/>
      <c r="I11" s="65"/>
      <c r="J11" s="65"/>
      <c r="K11" s="65"/>
      <c r="L11" s="65"/>
      <c r="M11" s="65"/>
      <c r="N11" s="65"/>
      <c r="O11" s="65"/>
    </row>
    <row r="12" spans="2:15" ht="16.5" customHeight="1" x14ac:dyDescent="0.25">
      <c r="B12" s="71" t="s">
        <v>2</v>
      </c>
      <c r="C12" s="72"/>
      <c r="D12" s="67" t="s">
        <v>97</v>
      </c>
      <c r="E12" s="67"/>
      <c r="F12" s="66">
        <v>2500</v>
      </c>
      <c r="G12" s="66">
        <v>1005</v>
      </c>
      <c r="H12" s="48">
        <v>0</v>
      </c>
      <c r="I12" s="61">
        <v>1400</v>
      </c>
      <c r="J12" s="61">
        <v>1000</v>
      </c>
      <c r="K12" s="61">
        <f>G12+I12+J12</f>
        <v>3405</v>
      </c>
      <c r="L12" s="61">
        <f>K12*45/100</f>
        <v>1532.25</v>
      </c>
      <c r="M12" s="61">
        <f>(K12+L12)*8/100</f>
        <v>394.98</v>
      </c>
      <c r="N12" s="48">
        <v>300</v>
      </c>
      <c r="O12" s="61">
        <v>6000</v>
      </c>
    </row>
    <row r="13" spans="2:15" ht="16.5" x14ac:dyDescent="0.3">
      <c r="B13" s="71"/>
      <c r="C13" s="72"/>
      <c r="D13" s="69" t="s">
        <v>69</v>
      </c>
      <c r="E13" s="69"/>
      <c r="F13" s="66"/>
      <c r="G13" s="66"/>
      <c r="H13" s="49"/>
      <c r="I13" s="61"/>
      <c r="J13" s="61"/>
      <c r="K13" s="61"/>
      <c r="L13" s="61"/>
      <c r="M13" s="61"/>
      <c r="N13" s="49"/>
      <c r="O13" s="61"/>
    </row>
    <row r="14" spans="2:15" ht="16.5" x14ac:dyDescent="0.3">
      <c r="B14" s="71"/>
      <c r="C14" s="72"/>
      <c r="D14" s="69" t="s">
        <v>70</v>
      </c>
      <c r="E14" s="69"/>
      <c r="F14" s="66"/>
      <c r="G14" s="66"/>
      <c r="H14" s="50"/>
      <c r="I14" s="61"/>
      <c r="J14" s="61"/>
      <c r="K14" s="61"/>
      <c r="L14" s="61"/>
      <c r="M14" s="61"/>
      <c r="N14" s="50"/>
      <c r="O14" s="61"/>
    </row>
    <row r="15" spans="2:15" x14ac:dyDescent="0.25">
      <c r="B15" s="71" t="s">
        <v>2</v>
      </c>
      <c r="C15" s="72"/>
      <c r="D15" s="67" t="s">
        <v>98</v>
      </c>
      <c r="E15" s="67"/>
      <c r="F15" s="66">
        <v>2500</v>
      </c>
      <c r="G15" s="66">
        <v>1053</v>
      </c>
      <c r="H15" s="48">
        <v>0</v>
      </c>
      <c r="I15" s="61">
        <v>1400</v>
      </c>
      <c r="J15" s="61">
        <v>1000</v>
      </c>
      <c r="K15" s="61">
        <f>G15+I15+J15</f>
        <v>3453</v>
      </c>
      <c r="L15" s="61">
        <f>K15*45/100</f>
        <v>1553.85</v>
      </c>
      <c r="M15" s="61">
        <v>744</v>
      </c>
      <c r="N15" s="48">
        <v>300</v>
      </c>
      <c r="O15" s="61">
        <v>6000</v>
      </c>
    </row>
    <row r="16" spans="2:15" ht="16.5" x14ac:dyDescent="0.3">
      <c r="B16" s="71"/>
      <c r="C16" s="72"/>
      <c r="D16" s="69" t="s">
        <v>69</v>
      </c>
      <c r="E16" s="69"/>
      <c r="F16" s="66"/>
      <c r="G16" s="66"/>
      <c r="H16" s="49"/>
      <c r="I16" s="61"/>
      <c r="J16" s="61"/>
      <c r="K16" s="61"/>
      <c r="L16" s="61"/>
      <c r="M16" s="61"/>
      <c r="N16" s="49"/>
      <c r="O16" s="61"/>
    </row>
    <row r="17" spans="2:15" ht="16.5" x14ac:dyDescent="0.3">
      <c r="B17" s="71"/>
      <c r="C17" s="72"/>
      <c r="D17" s="69" t="s">
        <v>70</v>
      </c>
      <c r="E17" s="69"/>
      <c r="F17" s="66"/>
      <c r="G17" s="66"/>
      <c r="H17" s="50"/>
      <c r="I17" s="61"/>
      <c r="J17" s="61"/>
      <c r="K17" s="61"/>
      <c r="L17" s="61"/>
      <c r="M17" s="61"/>
      <c r="N17" s="50"/>
      <c r="O17" s="61"/>
    </row>
    <row r="18" spans="2:15" ht="16.5" x14ac:dyDescent="0.3">
      <c r="B18" s="73" t="s">
        <v>2</v>
      </c>
      <c r="C18" s="69"/>
      <c r="D18" s="74" t="s">
        <v>86</v>
      </c>
      <c r="E18" s="75"/>
      <c r="F18" s="40">
        <v>1500</v>
      </c>
      <c r="G18" s="40">
        <v>734</v>
      </c>
      <c r="H18" s="42">
        <v>0</v>
      </c>
      <c r="I18" s="42">
        <v>1400</v>
      </c>
      <c r="J18" s="42">
        <v>1000</v>
      </c>
      <c r="K18" s="42">
        <f>H18+G18+I18+J18</f>
        <v>3134</v>
      </c>
      <c r="L18" s="42">
        <f t="shared" ref="L18:L24" si="0">K18*50/100</f>
        <v>1567</v>
      </c>
      <c r="M18" s="42">
        <f t="shared" ref="M18:M24" si="1">(K18+L18)*8/100</f>
        <v>376.08</v>
      </c>
      <c r="N18" s="44">
        <v>300</v>
      </c>
      <c r="O18" s="42">
        <v>6000</v>
      </c>
    </row>
    <row r="19" spans="2:15" ht="16.5" x14ac:dyDescent="0.3">
      <c r="B19" s="73" t="s">
        <v>2</v>
      </c>
      <c r="C19" s="69"/>
      <c r="D19" s="69" t="s">
        <v>87</v>
      </c>
      <c r="E19" s="70"/>
      <c r="F19" s="5">
        <v>1300</v>
      </c>
      <c r="G19" s="5">
        <v>742</v>
      </c>
      <c r="H19" s="42">
        <v>0</v>
      </c>
      <c r="I19" s="43">
        <v>1400</v>
      </c>
      <c r="J19" s="42">
        <v>1000</v>
      </c>
      <c r="K19" s="42">
        <f t="shared" ref="K19:K23" si="2">H19+G19+I19+J19</f>
        <v>3142</v>
      </c>
      <c r="L19" s="42">
        <f t="shared" si="0"/>
        <v>1571</v>
      </c>
      <c r="M19" s="42">
        <f t="shared" si="1"/>
        <v>377.04</v>
      </c>
      <c r="N19" s="44">
        <v>300</v>
      </c>
      <c r="O19" s="44">
        <v>6000</v>
      </c>
    </row>
    <row r="20" spans="2:15" ht="16.5" x14ac:dyDescent="0.3">
      <c r="B20" s="73" t="s">
        <v>2</v>
      </c>
      <c r="C20" s="69"/>
      <c r="D20" s="69" t="s">
        <v>88</v>
      </c>
      <c r="E20" s="70"/>
      <c r="F20" s="5">
        <v>1600</v>
      </c>
      <c r="G20" s="5">
        <v>978</v>
      </c>
      <c r="H20" s="42">
        <v>0</v>
      </c>
      <c r="I20" s="43">
        <v>1400</v>
      </c>
      <c r="J20" s="42">
        <v>1000</v>
      </c>
      <c r="K20" s="42">
        <f t="shared" si="2"/>
        <v>3378</v>
      </c>
      <c r="L20" s="42">
        <f t="shared" si="0"/>
        <v>1689</v>
      </c>
      <c r="M20" s="42">
        <f t="shared" si="1"/>
        <v>405.36</v>
      </c>
      <c r="N20" s="44">
        <v>300</v>
      </c>
      <c r="O20" s="44">
        <v>6000</v>
      </c>
    </row>
    <row r="21" spans="2:15" ht="16.5" x14ac:dyDescent="0.3">
      <c r="B21" s="73" t="s">
        <v>2</v>
      </c>
      <c r="C21" s="69"/>
      <c r="D21" s="69" t="s">
        <v>89</v>
      </c>
      <c r="E21" s="70"/>
      <c r="F21" s="5">
        <v>1000</v>
      </c>
      <c r="G21" s="5">
        <v>734</v>
      </c>
      <c r="H21" s="42">
        <v>0</v>
      </c>
      <c r="I21" s="43">
        <v>1400</v>
      </c>
      <c r="J21" s="42">
        <v>1000</v>
      </c>
      <c r="K21" s="42">
        <f t="shared" si="2"/>
        <v>3134</v>
      </c>
      <c r="L21" s="42">
        <f t="shared" si="0"/>
        <v>1567</v>
      </c>
      <c r="M21" s="42">
        <f t="shared" si="1"/>
        <v>376.08</v>
      </c>
      <c r="N21" s="44">
        <v>300</v>
      </c>
      <c r="O21" s="44">
        <v>6000</v>
      </c>
    </row>
    <row r="22" spans="2:15" ht="16.5" x14ac:dyDescent="0.3">
      <c r="B22" s="73" t="s">
        <v>3</v>
      </c>
      <c r="C22" s="69"/>
      <c r="D22" s="69" t="s">
        <v>153</v>
      </c>
      <c r="E22" s="70"/>
      <c r="F22" s="5">
        <v>4000</v>
      </c>
      <c r="G22" s="5">
        <v>4230</v>
      </c>
      <c r="H22" s="42">
        <v>0</v>
      </c>
      <c r="I22" s="43">
        <v>1400</v>
      </c>
      <c r="J22" s="42">
        <v>1000</v>
      </c>
      <c r="K22" s="42">
        <f t="shared" si="2"/>
        <v>6630</v>
      </c>
      <c r="L22" s="42">
        <f t="shared" si="0"/>
        <v>3315</v>
      </c>
      <c r="M22" s="42">
        <f t="shared" si="1"/>
        <v>795.6</v>
      </c>
      <c r="N22" s="44">
        <v>300</v>
      </c>
      <c r="O22" s="44">
        <v>12000</v>
      </c>
    </row>
    <row r="23" spans="2:15" ht="16.5" x14ac:dyDescent="0.3">
      <c r="B23" s="73" t="s">
        <v>3</v>
      </c>
      <c r="C23" s="69"/>
      <c r="D23" s="69" t="s">
        <v>4</v>
      </c>
      <c r="E23" s="70"/>
      <c r="F23" s="6">
        <v>3000</v>
      </c>
      <c r="G23" s="6">
        <v>3128</v>
      </c>
      <c r="H23" s="42">
        <v>0</v>
      </c>
      <c r="I23" s="43">
        <v>1400</v>
      </c>
      <c r="J23" s="42">
        <v>1000</v>
      </c>
      <c r="K23" s="42">
        <f t="shared" si="2"/>
        <v>5528</v>
      </c>
      <c r="L23" s="42">
        <f t="shared" si="0"/>
        <v>2764</v>
      </c>
      <c r="M23" s="42">
        <f t="shared" si="1"/>
        <v>663.36</v>
      </c>
      <c r="N23" s="44">
        <v>300</v>
      </c>
      <c r="O23" s="44">
        <v>10000</v>
      </c>
    </row>
    <row r="24" spans="2:15" ht="16.5" customHeight="1" x14ac:dyDescent="0.25">
      <c r="B24" s="71" t="s">
        <v>3</v>
      </c>
      <c r="C24" s="72"/>
      <c r="D24" s="67" t="s">
        <v>99</v>
      </c>
      <c r="E24" s="68"/>
      <c r="F24" s="7"/>
      <c r="G24" s="82">
        <v>3320</v>
      </c>
      <c r="H24" s="48">
        <v>0</v>
      </c>
      <c r="I24" s="48">
        <v>1400</v>
      </c>
      <c r="J24" s="48">
        <v>1000</v>
      </c>
      <c r="K24" s="48">
        <f>G24+H24+I24+J24</f>
        <v>5720</v>
      </c>
      <c r="L24" s="48">
        <f t="shared" si="0"/>
        <v>2860</v>
      </c>
      <c r="M24" s="48">
        <f t="shared" si="1"/>
        <v>686.4</v>
      </c>
      <c r="N24" s="48">
        <v>300</v>
      </c>
      <c r="O24" s="48">
        <v>10000</v>
      </c>
    </row>
    <row r="25" spans="2:15" ht="16.5" x14ac:dyDescent="0.3">
      <c r="B25" s="71"/>
      <c r="C25" s="72"/>
      <c r="D25" s="69" t="s">
        <v>71</v>
      </c>
      <c r="E25" s="70"/>
      <c r="F25" s="8">
        <v>3500</v>
      </c>
      <c r="G25" s="83"/>
      <c r="H25" s="50"/>
      <c r="I25" s="50"/>
      <c r="J25" s="50"/>
      <c r="K25" s="50"/>
      <c r="L25" s="50"/>
      <c r="M25" s="50"/>
      <c r="N25" s="50"/>
      <c r="O25" s="50"/>
    </row>
    <row r="26" spans="2:15" x14ac:dyDescent="0.25">
      <c r="B26" s="71" t="s">
        <v>5</v>
      </c>
      <c r="C26" s="72"/>
      <c r="D26" s="67" t="s">
        <v>100</v>
      </c>
      <c r="E26" s="68"/>
      <c r="F26" s="4"/>
      <c r="G26" s="51">
        <v>2780</v>
      </c>
      <c r="H26" s="48">
        <v>0</v>
      </c>
      <c r="I26" s="48">
        <v>1400</v>
      </c>
      <c r="J26" s="48">
        <v>1000</v>
      </c>
      <c r="K26" s="48">
        <f>G26+H26+I26+J26</f>
        <v>5180</v>
      </c>
      <c r="L26" s="48">
        <v>3100</v>
      </c>
      <c r="M26" s="48">
        <f>(K26+L26)*8/100</f>
        <v>662.4</v>
      </c>
      <c r="N26" s="48">
        <v>300</v>
      </c>
      <c r="O26" s="48">
        <v>10000</v>
      </c>
    </row>
    <row r="27" spans="2:15" ht="16.5" x14ac:dyDescent="0.3">
      <c r="B27" s="71"/>
      <c r="C27" s="72"/>
      <c r="D27" s="69" t="s">
        <v>72</v>
      </c>
      <c r="E27" s="70"/>
      <c r="F27" s="66">
        <v>3500</v>
      </c>
      <c r="G27" s="53"/>
      <c r="H27" s="49"/>
      <c r="I27" s="49"/>
      <c r="J27" s="49"/>
      <c r="K27" s="49"/>
      <c r="L27" s="49"/>
      <c r="M27" s="49"/>
      <c r="N27" s="49"/>
      <c r="O27" s="49"/>
    </row>
    <row r="28" spans="2:15" ht="16.5" x14ac:dyDescent="0.3">
      <c r="B28" s="71"/>
      <c r="C28" s="72"/>
      <c r="D28" s="69" t="s">
        <v>71</v>
      </c>
      <c r="E28" s="70"/>
      <c r="F28" s="66"/>
      <c r="G28" s="53"/>
      <c r="H28" s="49"/>
      <c r="I28" s="49"/>
      <c r="J28" s="49"/>
      <c r="K28" s="49"/>
      <c r="L28" s="49"/>
      <c r="M28" s="49"/>
      <c r="N28" s="49"/>
      <c r="O28" s="49"/>
    </row>
    <row r="29" spans="2:15" ht="16.5" x14ac:dyDescent="0.3">
      <c r="B29" s="71"/>
      <c r="C29" s="72"/>
      <c r="D29" s="69" t="s">
        <v>73</v>
      </c>
      <c r="E29" s="70"/>
      <c r="F29" s="66"/>
      <c r="G29" s="52"/>
      <c r="H29" s="50"/>
      <c r="I29" s="50"/>
      <c r="J29" s="50"/>
      <c r="K29" s="50"/>
      <c r="L29" s="50"/>
      <c r="M29" s="50"/>
      <c r="N29" s="50"/>
      <c r="O29" s="50"/>
    </row>
    <row r="30" spans="2:15" ht="16.5" customHeight="1" x14ac:dyDescent="0.25">
      <c r="B30" s="71" t="s">
        <v>5</v>
      </c>
      <c r="C30" s="72"/>
      <c r="D30" s="67" t="s">
        <v>101</v>
      </c>
      <c r="E30" s="68"/>
      <c r="F30" s="4"/>
      <c r="G30" s="51">
        <v>2780</v>
      </c>
      <c r="H30" s="48">
        <v>0</v>
      </c>
      <c r="I30" s="48">
        <v>1400</v>
      </c>
      <c r="J30" s="48">
        <v>1000</v>
      </c>
      <c r="K30" s="48">
        <f>G30+I30+J30</f>
        <v>5180</v>
      </c>
      <c r="L30" s="48">
        <f>K30*50/100</f>
        <v>2590</v>
      </c>
      <c r="M30" s="48">
        <f>(K30+L30)*8/100</f>
        <v>621.6</v>
      </c>
      <c r="N30" s="48">
        <v>300</v>
      </c>
      <c r="O30" s="48">
        <v>9000</v>
      </c>
    </row>
    <row r="31" spans="2:15" ht="16.5" x14ac:dyDescent="0.3">
      <c r="B31" s="71"/>
      <c r="C31" s="72"/>
      <c r="D31" s="69" t="s">
        <v>72</v>
      </c>
      <c r="E31" s="70"/>
      <c r="F31" s="66">
        <v>3500</v>
      </c>
      <c r="G31" s="53"/>
      <c r="H31" s="49"/>
      <c r="I31" s="49"/>
      <c r="J31" s="49"/>
      <c r="K31" s="49"/>
      <c r="L31" s="49"/>
      <c r="M31" s="49"/>
      <c r="N31" s="49"/>
      <c r="O31" s="49"/>
    </row>
    <row r="32" spans="2:15" ht="16.5" x14ac:dyDescent="0.3">
      <c r="B32" s="71"/>
      <c r="C32" s="72"/>
      <c r="D32" s="69" t="s">
        <v>71</v>
      </c>
      <c r="E32" s="70"/>
      <c r="F32" s="66"/>
      <c r="G32" s="53"/>
      <c r="H32" s="49"/>
      <c r="I32" s="49"/>
      <c r="J32" s="49"/>
      <c r="K32" s="49"/>
      <c r="L32" s="49"/>
      <c r="M32" s="49"/>
      <c r="N32" s="49"/>
      <c r="O32" s="49"/>
    </row>
    <row r="33" spans="2:15" ht="16.5" x14ac:dyDescent="0.3">
      <c r="B33" s="71"/>
      <c r="C33" s="72"/>
      <c r="D33" s="69" t="s">
        <v>73</v>
      </c>
      <c r="E33" s="70"/>
      <c r="F33" s="66"/>
      <c r="G33" s="52"/>
      <c r="H33" s="50"/>
      <c r="I33" s="50"/>
      <c r="J33" s="50"/>
      <c r="K33" s="50"/>
      <c r="L33" s="50"/>
      <c r="M33" s="50"/>
      <c r="N33" s="50"/>
      <c r="O33" s="50"/>
    </row>
    <row r="34" spans="2:15" ht="16.5" customHeight="1" x14ac:dyDescent="0.25">
      <c r="B34" s="71" t="s">
        <v>5</v>
      </c>
      <c r="C34" s="72"/>
      <c r="D34" s="67" t="s">
        <v>102</v>
      </c>
      <c r="E34" s="68"/>
      <c r="F34" s="4"/>
      <c r="G34" s="51">
        <v>2780</v>
      </c>
      <c r="H34" s="48">
        <v>0</v>
      </c>
      <c r="I34" s="48">
        <v>1400</v>
      </c>
      <c r="J34" s="48">
        <v>1000</v>
      </c>
      <c r="K34" s="48">
        <f>G34+H34+I34+J34</f>
        <v>5180</v>
      </c>
      <c r="L34" s="48">
        <f>K34*50/100</f>
        <v>2590</v>
      </c>
      <c r="M34" s="48">
        <f>(K34+L34)*8/100</f>
        <v>621.6</v>
      </c>
      <c r="N34" s="48">
        <v>300</v>
      </c>
      <c r="O34" s="48">
        <v>9000</v>
      </c>
    </row>
    <row r="35" spans="2:15" ht="16.5" customHeight="1" x14ac:dyDescent="0.3">
      <c r="B35" s="71"/>
      <c r="C35" s="72"/>
      <c r="D35" s="69" t="s">
        <v>72</v>
      </c>
      <c r="E35" s="70"/>
      <c r="F35" s="66">
        <v>3500</v>
      </c>
      <c r="G35" s="53"/>
      <c r="H35" s="49"/>
      <c r="I35" s="49"/>
      <c r="J35" s="49"/>
      <c r="K35" s="49"/>
      <c r="L35" s="49"/>
      <c r="M35" s="49"/>
      <c r="N35" s="49"/>
      <c r="O35" s="49"/>
    </row>
    <row r="36" spans="2:15" ht="16.5" customHeight="1" x14ac:dyDescent="0.3">
      <c r="B36" s="71"/>
      <c r="C36" s="72"/>
      <c r="D36" s="69" t="s">
        <v>71</v>
      </c>
      <c r="E36" s="70"/>
      <c r="F36" s="66"/>
      <c r="G36" s="53"/>
      <c r="H36" s="49"/>
      <c r="I36" s="49"/>
      <c r="J36" s="49"/>
      <c r="K36" s="49"/>
      <c r="L36" s="49"/>
      <c r="M36" s="49"/>
      <c r="N36" s="49"/>
      <c r="O36" s="49"/>
    </row>
    <row r="37" spans="2:15" ht="16.5" customHeight="1" x14ac:dyDescent="0.3">
      <c r="B37" s="71"/>
      <c r="C37" s="72"/>
      <c r="D37" s="69" t="s">
        <v>73</v>
      </c>
      <c r="E37" s="70"/>
      <c r="F37" s="66"/>
      <c r="G37" s="52"/>
      <c r="H37" s="50"/>
      <c r="I37" s="50"/>
      <c r="J37" s="50"/>
      <c r="K37" s="50"/>
      <c r="L37" s="50"/>
      <c r="M37" s="50"/>
      <c r="N37" s="50"/>
      <c r="O37" s="50"/>
    </row>
    <row r="38" spans="2:15" x14ac:dyDescent="0.25">
      <c r="B38" s="71" t="s">
        <v>5</v>
      </c>
      <c r="C38" s="72"/>
      <c r="D38" s="67" t="s">
        <v>103</v>
      </c>
      <c r="E38" s="68"/>
      <c r="F38" s="4"/>
      <c r="G38" s="51">
        <v>3780</v>
      </c>
      <c r="H38" s="48">
        <v>0</v>
      </c>
      <c r="I38" s="48">
        <v>1400</v>
      </c>
      <c r="J38" s="48">
        <v>1000</v>
      </c>
      <c r="K38" s="48">
        <f>G38+H38+I38+J38</f>
        <v>6180</v>
      </c>
      <c r="L38" s="48">
        <f>K38*50/100</f>
        <v>3090</v>
      </c>
      <c r="M38" s="48">
        <f>(K38+L38)*8/100</f>
        <v>741.6</v>
      </c>
      <c r="N38" s="48">
        <v>300</v>
      </c>
      <c r="O38" s="48">
        <v>12000</v>
      </c>
    </row>
    <row r="39" spans="2:15" ht="16.5" x14ac:dyDescent="0.3">
      <c r="B39" s="71"/>
      <c r="C39" s="72"/>
      <c r="D39" s="69" t="s">
        <v>72</v>
      </c>
      <c r="E39" s="70"/>
      <c r="F39" s="66">
        <v>4000</v>
      </c>
      <c r="G39" s="53"/>
      <c r="H39" s="49"/>
      <c r="I39" s="49"/>
      <c r="J39" s="49"/>
      <c r="K39" s="49"/>
      <c r="L39" s="49"/>
      <c r="M39" s="49"/>
      <c r="N39" s="49"/>
      <c r="O39" s="49"/>
    </row>
    <row r="40" spans="2:15" ht="16.5" x14ac:dyDescent="0.3">
      <c r="B40" s="71"/>
      <c r="C40" s="72"/>
      <c r="D40" s="69" t="s">
        <v>71</v>
      </c>
      <c r="E40" s="70"/>
      <c r="F40" s="66"/>
      <c r="G40" s="53"/>
      <c r="H40" s="49"/>
      <c r="I40" s="49"/>
      <c r="J40" s="49"/>
      <c r="K40" s="49"/>
      <c r="L40" s="49"/>
      <c r="M40" s="49"/>
      <c r="N40" s="49"/>
      <c r="O40" s="49"/>
    </row>
    <row r="41" spans="2:15" ht="16.5" x14ac:dyDescent="0.3">
      <c r="B41" s="71"/>
      <c r="C41" s="72"/>
      <c r="D41" s="69" t="s">
        <v>73</v>
      </c>
      <c r="E41" s="70"/>
      <c r="F41" s="66"/>
      <c r="G41" s="52"/>
      <c r="H41" s="50"/>
      <c r="I41" s="50"/>
      <c r="J41" s="50"/>
      <c r="K41" s="50"/>
      <c r="L41" s="50"/>
      <c r="M41" s="50"/>
      <c r="N41" s="50"/>
      <c r="O41" s="50"/>
    </row>
    <row r="42" spans="2:15" ht="16.5" customHeight="1" x14ac:dyDescent="0.25">
      <c r="B42" s="71" t="s">
        <v>5</v>
      </c>
      <c r="C42" s="72"/>
      <c r="D42" s="67" t="s">
        <v>104</v>
      </c>
      <c r="E42" s="68"/>
      <c r="F42" s="4"/>
      <c r="G42" s="51">
        <v>3780</v>
      </c>
      <c r="H42" s="48">
        <v>0</v>
      </c>
      <c r="I42" s="48">
        <v>1400</v>
      </c>
      <c r="J42" s="48">
        <v>1000</v>
      </c>
      <c r="K42" s="48">
        <f>G42+H42+I42+J42</f>
        <v>6180</v>
      </c>
      <c r="L42" s="48">
        <f>K42*50/100</f>
        <v>3090</v>
      </c>
      <c r="M42" s="48">
        <f>(K42+L42)*8/100</f>
        <v>741.6</v>
      </c>
      <c r="N42" s="48">
        <v>300</v>
      </c>
      <c r="O42" s="48">
        <v>12000</v>
      </c>
    </row>
    <row r="43" spans="2:15" ht="16.5" customHeight="1" x14ac:dyDescent="0.3">
      <c r="B43" s="71"/>
      <c r="C43" s="72"/>
      <c r="D43" s="69" t="s">
        <v>72</v>
      </c>
      <c r="E43" s="70"/>
      <c r="F43" s="66">
        <v>4000</v>
      </c>
      <c r="G43" s="53"/>
      <c r="H43" s="49"/>
      <c r="I43" s="49"/>
      <c r="J43" s="49"/>
      <c r="K43" s="49"/>
      <c r="L43" s="49"/>
      <c r="M43" s="49"/>
      <c r="N43" s="49"/>
      <c r="O43" s="49"/>
    </row>
    <row r="44" spans="2:15" ht="16.5" x14ac:dyDescent="0.3">
      <c r="B44" s="71"/>
      <c r="C44" s="72"/>
      <c r="D44" s="69" t="s">
        <v>71</v>
      </c>
      <c r="E44" s="70"/>
      <c r="F44" s="66"/>
      <c r="G44" s="53"/>
      <c r="H44" s="49"/>
      <c r="I44" s="49"/>
      <c r="J44" s="49"/>
      <c r="K44" s="49"/>
      <c r="L44" s="49"/>
      <c r="M44" s="49"/>
      <c r="N44" s="49"/>
      <c r="O44" s="49"/>
    </row>
    <row r="45" spans="2:15" ht="16.5" x14ac:dyDescent="0.3">
      <c r="B45" s="71"/>
      <c r="C45" s="72"/>
      <c r="D45" s="69" t="s">
        <v>73</v>
      </c>
      <c r="E45" s="70"/>
      <c r="F45" s="66"/>
      <c r="G45" s="52"/>
      <c r="H45" s="50"/>
      <c r="I45" s="50"/>
      <c r="J45" s="50"/>
      <c r="K45" s="50"/>
      <c r="L45" s="50"/>
      <c r="M45" s="50"/>
      <c r="N45" s="50"/>
      <c r="O45" s="50"/>
    </row>
    <row r="46" spans="2:15" ht="16.5" customHeight="1" x14ac:dyDescent="0.25">
      <c r="B46" s="71" t="s">
        <v>5</v>
      </c>
      <c r="C46" s="72"/>
      <c r="D46" s="67" t="s">
        <v>105</v>
      </c>
      <c r="E46" s="68"/>
      <c r="F46" s="4"/>
      <c r="G46" s="51">
        <v>3780</v>
      </c>
      <c r="H46" s="48">
        <v>0</v>
      </c>
      <c r="I46" s="48">
        <v>1400</v>
      </c>
      <c r="J46" s="48">
        <v>1000</v>
      </c>
      <c r="K46" s="48">
        <f>G46+H46+I46+J46</f>
        <v>6180</v>
      </c>
      <c r="L46" s="48">
        <f>K46*50/100</f>
        <v>3090</v>
      </c>
      <c r="M46" s="48">
        <f>(K46+L46)*8/100</f>
        <v>741.6</v>
      </c>
      <c r="N46" s="48">
        <v>300</v>
      </c>
      <c r="O46" s="48">
        <v>12000</v>
      </c>
    </row>
    <row r="47" spans="2:15" ht="16.5" customHeight="1" x14ac:dyDescent="0.3">
      <c r="B47" s="71"/>
      <c r="C47" s="72"/>
      <c r="D47" s="69" t="s">
        <v>72</v>
      </c>
      <c r="E47" s="70"/>
      <c r="F47" s="84">
        <v>4000</v>
      </c>
      <c r="G47" s="53"/>
      <c r="H47" s="49"/>
      <c r="I47" s="49"/>
      <c r="J47" s="49"/>
      <c r="K47" s="49"/>
      <c r="L47" s="49"/>
      <c r="M47" s="49"/>
      <c r="N47" s="49"/>
      <c r="O47" s="49"/>
    </row>
    <row r="48" spans="2:15" ht="16.5" x14ac:dyDescent="0.3">
      <c r="B48" s="71"/>
      <c r="C48" s="72"/>
      <c r="D48" s="69" t="s">
        <v>71</v>
      </c>
      <c r="E48" s="70"/>
      <c r="F48" s="84"/>
      <c r="G48" s="53"/>
      <c r="H48" s="49"/>
      <c r="I48" s="49"/>
      <c r="J48" s="49"/>
      <c r="K48" s="49"/>
      <c r="L48" s="49"/>
      <c r="M48" s="49"/>
      <c r="N48" s="49"/>
      <c r="O48" s="49"/>
    </row>
    <row r="49" spans="2:15" ht="16.5" x14ac:dyDescent="0.3">
      <c r="B49" s="71"/>
      <c r="C49" s="72"/>
      <c r="D49" s="69" t="s">
        <v>73</v>
      </c>
      <c r="E49" s="70"/>
      <c r="F49" s="84"/>
      <c r="G49" s="52"/>
      <c r="H49" s="50"/>
      <c r="I49" s="50"/>
      <c r="J49" s="50"/>
      <c r="K49" s="50"/>
      <c r="L49" s="50"/>
      <c r="M49" s="50"/>
      <c r="N49" s="50"/>
      <c r="O49" s="50"/>
    </row>
    <row r="50" spans="2:15" ht="16.5" customHeight="1" x14ac:dyDescent="0.25">
      <c r="B50" s="71" t="s">
        <v>5</v>
      </c>
      <c r="C50" s="72"/>
      <c r="D50" s="67" t="s">
        <v>106</v>
      </c>
      <c r="E50" s="68"/>
      <c r="F50" s="4"/>
      <c r="G50" s="51">
        <v>3500</v>
      </c>
      <c r="H50" s="48">
        <v>0</v>
      </c>
      <c r="I50" s="48">
        <v>1400</v>
      </c>
      <c r="J50" s="48">
        <v>1000</v>
      </c>
      <c r="K50" s="48">
        <f>G50+H50+I50+J50</f>
        <v>5900</v>
      </c>
      <c r="L50" s="48">
        <f>K50*50/100</f>
        <v>2950</v>
      </c>
      <c r="M50" s="48">
        <f>(K50+L50)*8/100</f>
        <v>708</v>
      </c>
      <c r="N50" s="48">
        <v>300</v>
      </c>
      <c r="O50" s="48">
        <v>12000</v>
      </c>
    </row>
    <row r="51" spans="2:15" ht="16.5" customHeight="1" x14ac:dyDescent="0.3">
      <c r="B51" s="71"/>
      <c r="C51" s="72"/>
      <c r="D51" s="69" t="s">
        <v>72</v>
      </c>
      <c r="E51" s="70"/>
      <c r="F51" s="66">
        <v>3500</v>
      </c>
      <c r="G51" s="53"/>
      <c r="H51" s="49"/>
      <c r="I51" s="49"/>
      <c r="J51" s="49"/>
      <c r="K51" s="49"/>
      <c r="L51" s="49"/>
      <c r="M51" s="49"/>
      <c r="N51" s="49"/>
      <c r="O51" s="49"/>
    </row>
    <row r="52" spans="2:15" ht="16.5" x14ac:dyDescent="0.3">
      <c r="B52" s="71"/>
      <c r="C52" s="72"/>
      <c r="D52" s="69" t="s">
        <v>71</v>
      </c>
      <c r="E52" s="70"/>
      <c r="F52" s="66"/>
      <c r="G52" s="53"/>
      <c r="H52" s="49"/>
      <c r="I52" s="49"/>
      <c r="J52" s="49"/>
      <c r="K52" s="49"/>
      <c r="L52" s="49"/>
      <c r="M52" s="49"/>
      <c r="N52" s="49"/>
      <c r="O52" s="49"/>
    </row>
    <row r="53" spans="2:15" ht="16.5" x14ac:dyDescent="0.3">
      <c r="B53" s="71"/>
      <c r="C53" s="72"/>
      <c r="D53" s="69" t="s">
        <v>73</v>
      </c>
      <c r="E53" s="70"/>
      <c r="F53" s="66"/>
      <c r="G53" s="52"/>
      <c r="H53" s="50"/>
      <c r="I53" s="50"/>
      <c r="J53" s="50"/>
      <c r="K53" s="50"/>
      <c r="L53" s="50"/>
      <c r="M53" s="50"/>
      <c r="N53" s="50"/>
      <c r="O53" s="50"/>
    </row>
    <row r="54" spans="2:15" ht="16.5" customHeight="1" x14ac:dyDescent="0.25">
      <c r="B54" s="71" t="s">
        <v>5</v>
      </c>
      <c r="C54" s="72"/>
      <c r="D54" s="67" t="s">
        <v>107</v>
      </c>
      <c r="E54" s="68"/>
      <c r="F54" s="4"/>
      <c r="G54" s="51">
        <v>3320</v>
      </c>
      <c r="H54" s="48">
        <v>0</v>
      </c>
      <c r="I54" s="48">
        <v>1400</v>
      </c>
      <c r="J54" s="48">
        <v>1000</v>
      </c>
      <c r="K54" s="48">
        <f>G54+H54+I54+J54</f>
        <v>5720</v>
      </c>
      <c r="L54" s="48">
        <f>K54*50/100</f>
        <v>2860</v>
      </c>
      <c r="M54" s="48">
        <f>(K54+L54)*8/100</f>
        <v>686.4</v>
      </c>
      <c r="N54" s="48">
        <v>300</v>
      </c>
      <c r="O54" s="48">
        <v>12000</v>
      </c>
    </row>
    <row r="55" spans="2:15" ht="16.5" customHeight="1" x14ac:dyDescent="0.3">
      <c r="B55" s="71"/>
      <c r="C55" s="72"/>
      <c r="D55" s="69" t="s">
        <v>72</v>
      </c>
      <c r="E55" s="70"/>
      <c r="F55" s="66">
        <v>3500</v>
      </c>
      <c r="G55" s="53"/>
      <c r="H55" s="49"/>
      <c r="I55" s="49"/>
      <c r="J55" s="49"/>
      <c r="K55" s="49"/>
      <c r="L55" s="49"/>
      <c r="M55" s="49"/>
      <c r="N55" s="49"/>
      <c r="O55" s="49"/>
    </row>
    <row r="56" spans="2:15" ht="16.5" x14ac:dyDescent="0.3">
      <c r="B56" s="71"/>
      <c r="C56" s="72"/>
      <c r="D56" s="69" t="s">
        <v>71</v>
      </c>
      <c r="E56" s="70"/>
      <c r="F56" s="66"/>
      <c r="G56" s="53"/>
      <c r="H56" s="49"/>
      <c r="I56" s="49"/>
      <c r="J56" s="49"/>
      <c r="K56" s="49"/>
      <c r="L56" s="49"/>
      <c r="M56" s="49"/>
      <c r="N56" s="49"/>
      <c r="O56" s="49"/>
    </row>
    <row r="57" spans="2:15" ht="16.5" x14ac:dyDescent="0.3">
      <c r="B57" s="71"/>
      <c r="C57" s="72"/>
      <c r="D57" s="69" t="s">
        <v>73</v>
      </c>
      <c r="E57" s="70"/>
      <c r="F57" s="66"/>
      <c r="G57" s="52"/>
      <c r="H57" s="50"/>
      <c r="I57" s="50"/>
      <c r="J57" s="50"/>
      <c r="K57" s="50"/>
      <c r="L57" s="50"/>
      <c r="M57" s="50"/>
      <c r="N57" s="50"/>
      <c r="O57" s="50"/>
    </row>
    <row r="58" spans="2:15" ht="16.5" customHeight="1" x14ac:dyDescent="0.25">
      <c r="B58" s="71" t="s">
        <v>5</v>
      </c>
      <c r="C58" s="72"/>
      <c r="D58" s="67" t="s">
        <v>108</v>
      </c>
      <c r="E58" s="68"/>
      <c r="F58" s="4"/>
      <c r="G58" s="51">
        <v>3320</v>
      </c>
      <c r="H58" s="48">
        <v>0</v>
      </c>
      <c r="I58" s="48">
        <v>1400</v>
      </c>
      <c r="J58" s="48">
        <v>1000</v>
      </c>
      <c r="K58" s="48">
        <f>G58+H58+I58+J58</f>
        <v>5720</v>
      </c>
      <c r="L58" s="48">
        <f>K58*50/100</f>
        <v>2860</v>
      </c>
      <c r="M58" s="48">
        <f>(K58+L58)*8/100</f>
        <v>686.4</v>
      </c>
      <c r="N58" s="48">
        <v>300</v>
      </c>
      <c r="O58" s="48">
        <v>12000</v>
      </c>
    </row>
    <row r="59" spans="2:15" ht="16.5" customHeight="1" x14ac:dyDescent="0.3">
      <c r="B59" s="71"/>
      <c r="C59" s="72"/>
      <c r="D59" s="69" t="s">
        <v>72</v>
      </c>
      <c r="E59" s="70"/>
      <c r="F59" s="66">
        <v>3500</v>
      </c>
      <c r="G59" s="53"/>
      <c r="H59" s="49"/>
      <c r="I59" s="49"/>
      <c r="J59" s="49"/>
      <c r="K59" s="49"/>
      <c r="L59" s="49"/>
      <c r="M59" s="49"/>
      <c r="N59" s="49"/>
      <c r="O59" s="49"/>
    </row>
    <row r="60" spans="2:15" ht="16.5" x14ac:dyDescent="0.3">
      <c r="B60" s="71"/>
      <c r="C60" s="72"/>
      <c r="D60" s="69" t="s">
        <v>71</v>
      </c>
      <c r="E60" s="70"/>
      <c r="F60" s="66"/>
      <c r="G60" s="53"/>
      <c r="H60" s="49"/>
      <c r="I60" s="49"/>
      <c r="J60" s="49"/>
      <c r="K60" s="49"/>
      <c r="L60" s="49"/>
      <c r="M60" s="49"/>
      <c r="N60" s="49"/>
      <c r="O60" s="49"/>
    </row>
    <row r="61" spans="2:15" ht="16.5" x14ac:dyDescent="0.3">
      <c r="B61" s="71"/>
      <c r="C61" s="72"/>
      <c r="D61" s="69" t="s">
        <v>73</v>
      </c>
      <c r="E61" s="70"/>
      <c r="F61" s="66"/>
      <c r="G61" s="52"/>
      <c r="H61" s="50"/>
      <c r="I61" s="50"/>
      <c r="J61" s="50"/>
      <c r="K61" s="50"/>
      <c r="L61" s="50"/>
      <c r="M61" s="50"/>
      <c r="N61" s="50"/>
      <c r="O61" s="50"/>
    </row>
    <row r="62" spans="2:15" ht="16.5" customHeight="1" x14ac:dyDescent="0.25">
      <c r="B62" s="71" t="s">
        <v>5</v>
      </c>
      <c r="C62" s="72"/>
      <c r="D62" s="67" t="s">
        <v>109</v>
      </c>
      <c r="E62" s="68"/>
      <c r="F62" s="4"/>
      <c r="G62" s="51">
        <v>2403</v>
      </c>
      <c r="H62" s="48">
        <v>0</v>
      </c>
      <c r="I62" s="48">
        <v>1400</v>
      </c>
      <c r="J62" s="48">
        <v>1000</v>
      </c>
      <c r="K62" s="48">
        <f>G62+H62+I62+J62</f>
        <v>4803</v>
      </c>
      <c r="L62" s="48">
        <f>K62*50/100</f>
        <v>2401.5</v>
      </c>
      <c r="M62" s="48">
        <f>(K62+L62)*8/100</f>
        <v>576.36</v>
      </c>
      <c r="N62" s="48">
        <v>300</v>
      </c>
      <c r="O62" s="48">
        <v>10000</v>
      </c>
    </row>
    <row r="63" spans="2:15" ht="16.5" x14ac:dyDescent="0.3">
      <c r="B63" s="71"/>
      <c r="C63" s="72"/>
      <c r="D63" s="69" t="s">
        <v>71</v>
      </c>
      <c r="E63" s="70"/>
      <c r="F63" s="66">
        <v>3500</v>
      </c>
      <c r="G63" s="53"/>
      <c r="H63" s="49"/>
      <c r="I63" s="49"/>
      <c r="J63" s="49"/>
      <c r="K63" s="49"/>
      <c r="L63" s="49"/>
      <c r="M63" s="49"/>
      <c r="N63" s="49"/>
      <c r="O63" s="49"/>
    </row>
    <row r="64" spans="2:15" ht="16.5" x14ac:dyDescent="0.3">
      <c r="B64" s="71"/>
      <c r="C64" s="72"/>
      <c r="D64" s="69" t="s">
        <v>73</v>
      </c>
      <c r="E64" s="70"/>
      <c r="F64" s="66"/>
      <c r="G64" s="52"/>
      <c r="H64" s="50"/>
      <c r="I64" s="50"/>
      <c r="J64" s="50"/>
      <c r="K64" s="50"/>
      <c r="L64" s="50"/>
      <c r="M64" s="50"/>
      <c r="N64" s="50"/>
      <c r="O64" s="50"/>
    </row>
    <row r="65" spans="2:15" ht="16.5" customHeight="1" x14ac:dyDescent="0.25">
      <c r="B65" s="71" t="s">
        <v>5</v>
      </c>
      <c r="C65" s="72"/>
      <c r="D65" s="67" t="s">
        <v>110</v>
      </c>
      <c r="E65" s="68"/>
      <c r="F65" s="4"/>
      <c r="G65" s="51">
        <v>2210</v>
      </c>
      <c r="H65" s="48">
        <v>0</v>
      </c>
      <c r="I65" s="48">
        <v>1400</v>
      </c>
      <c r="J65" s="48">
        <v>1000</v>
      </c>
      <c r="K65" s="48">
        <f>G65+H65+I65+J65</f>
        <v>4610</v>
      </c>
      <c r="L65" s="48">
        <f>K65*50/100</f>
        <v>2305</v>
      </c>
      <c r="M65" s="48">
        <f>(K65+L65)*8/100</f>
        <v>553.20000000000005</v>
      </c>
      <c r="N65" s="48">
        <v>300</v>
      </c>
      <c r="O65" s="48">
        <v>10000</v>
      </c>
    </row>
    <row r="66" spans="2:15" ht="16.5" x14ac:dyDescent="0.3">
      <c r="B66" s="71"/>
      <c r="C66" s="72"/>
      <c r="D66" s="69" t="s">
        <v>71</v>
      </c>
      <c r="E66" s="70"/>
      <c r="F66" s="66">
        <v>3200</v>
      </c>
      <c r="G66" s="53"/>
      <c r="H66" s="49"/>
      <c r="I66" s="49"/>
      <c r="J66" s="49"/>
      <c r="K66" s="49"/>
      <c r="L66" s="49"/>
      <c r="M66" s="49"/>
      <c r="N66" s="49"/>
      <c r="O66" s="49"/>
    </row>
    <row r="67" spans="2:15" ht="16.5" x14ac:dyDescent="0.3">
      <c r="B67" s="71"/>
      <c r="C67" s="72"/>
      <c r="D67" s="69" t="s">
        <v>73</v>
      </c>
      <c r="E67" s="70"/>
      <c r="F67" s="66"/>
      <c r="G67" s="52"/>
      <c r="H67" s="50"/>
      <c r="I67" s="50"/>
      <c r="J67" s="50"/>
      <c r="K67" s="50"/>
      <c r="L67" s="50"/>
      <c r="M67" s="50"/>
      <c r="N67" s="50"/>
      <c r="O67" s="50"/>
    </row>
    <row r="68" spans="2:15" ht="16.5" customHeight="1" x14ac:dyDescent="0.25">
      <c r="B68" s="71" t="s">
        <v>8</v>
      </c>
      <c r="C68" s="72"/>
      <c r="D68" s="67" t="s">
        <v>111</v>
      </c>
      <c r="E68" s="68"/>
      <c r="F68" s="4"/>
      <c r="G68" s="51">
        <v>3250</v>
      </c>
      <c r="H68" s="48">
        <v>0</v>
      </c>
      <c r="I68" s="48">
        <v>1400</v>
      </c>
      <c r="J68" s="48">
        <v>1000</v>
      </c>
      <c r="K68" s="48">
        <f>G68+H68+I68+J68</f>
        <v>5650</v>
      </c>
      <c r="L68" s="48">
        <f>K68*50/100</f>
        <v>2825</v>
      </c>
      <c r="M68" s="48">
        <f>(K68+L68)*8/100</f>
        <v>678</v>
      </c>
      <c r="N68" s="48">
        <v>300</v>
      </c>
      <c r="O68" s="48">
        <v>10000</v>
      </c>
    </row>
    <row r="69" spans="2:15" ht="16.5" x14ac:dyDescent="0.3">
      <c r="B69" s="71"/>
      <c r="C69" s="72"/>
      <c r="D69" s="69" t="s">
        <v>71</v>
      </c>
      <c r="E69" s="70"/>
      <c r="F69" s="66">
        <v>3500</v>
      </c>
      <c r="G69" s="53"/>
      <c r="H69" s="49"/>
      <c r="I69" s="49"/>
      <c r="J69" s="49"/>
      <c r="K69" s="49"/>
      <c r="L69" s="49"/>
      <c r="M69" s="49"/>
      <c r="N69" s="49"/>
      <c r="O69" s="49"/>
    </row>
    <row r="70" spans="2:15" ht="16.5" x14ac:dyDescent="0.3">
      <c r="B70" s="71"/>
      <c r="C70" s="72"/>
      <c r="D70" s="69" t="s">
        <v>73</v>
      </c>
      <c r="E70" s="70"/>
      <c r="F70" s="66"/>
      <c r="G70" s="52"/>
      <c r="H70" s="50"/>
      <c r="I70" s="50"/>
      <c r="J70" s="50"/>
      <c r="K70" s="50"/>
      <c r="L70" s="50"/>
      <c r="M70" s="50"/>
      <c r="N70" s="50"/>
      <c r="O70" s="50"/>
    </row>
    <row r="71" spans="2:15" ht="16.5" customHeight="1" x14ac:dyDescent="0.25">
      <c r="B71" s="71" t="s">
        <v>8</v>
      </c>
      <c r="C71" s="72"/>
      <c r="D71" s="67" t="s">
        <v>112</v>
      </c>
      <c r="E71" s="68"/>
      <c r="F71" s="4"/>
      <c r="G71" s="51">
        <v>2878</v>
      </c>
      <c r="H71" s="48">
        <v>0</v>
      </c>
      <c r="I71" s="48">
        <v>1400</v>
      </c>
      <c r="J71" s="48">
        <v>1000</v>
      </c>
      <c r="K71" s="48">
        <f>G71+H71+I71+J71</f>
        <v>5278</v>
      </c>
      <c r="L71" s="48">
        <f>K71*50/100</f>
        <v>2639</v>
      </c>
      <c r="M71" s="48">
        <f>(K71+L71)*8/100</f>
        <v>633.36</v>
      </c>
      <c r="N71" s="48">
        <v>300</v>
      </c>
      <c r="O71" s="48">
        <v>10000</v>
      </c>
    </row>
    <row r="72" spans="2:15" ht="16.5" x14ac:dyDescent="0.3">
      <c r="B72" s="71"/>
      <c r="C72" s="72"/>
      <c r="D72" s="69" t="s">
        <v>71</v>
      </c>
      <c r="E72" s="70"/>
      <c r="F72" s="66">
        <v>3200</v>
      </c>
      <c r="G72" s="53"/>
      <c r="H72" s="49"/>
      <c r="I72" s="49"/>
      <c r="J72" s="49"/>
      <c r="K72" s="49"/>
      <c r="L72" s="49"/>
      <c r="M72" s="49"/>
      <c r="N72" s="49"/>
      <c r="O72" s="49"/>
    </row>
    <row r="73" spans="2:15" ht="16.5" x14ac:dyDescent="0.3">
      <c r="B73" s="71"/>
      <c r="C73" s="72"/>
      <c r="D73" s="69" t="s">
        <v>73</v>
      </c>
      <c r="E73" s="70"/>
      <c r="F73" s="66"/>
      <c r="G73" s="52"/>
      <c r="H73" s="50"/>
      <c r="I73" s="50"/>
      <c r="J73" s="50"/>
      <c r="K73" s="50"/>
      <c r="L73" s="50"/>
      <c r="M73" s="50"/>
      <c r="N73" s="50"/>
      <c r="O73" s="50"/>
    </row>
    <row r="74" spans="2:15" ht="16.5" x14ac:dyDescent="0.3">
      <c r="B74" s="73" t="s">
        <v>7</v>
      </c>
      <c r="C74" s="69"/>
      <c r="D74" s="69" t="s">
        <v>113</v>
      </c>
      <c r="E74" s="70"/>
      <c r="F74" s="9">
        <v>3000</v>
      </c>
      <c r="G74" s="9">
        <v>2968</v>
      </c>
      <c r="H74" s="43">
        <v>0</v>
      </c>
      <c r="I74" s="43">
        <v>1400</v>
      </c>
      <c r="J74" s="43">
        <v>1000</v>
      </c>
      <c r="K74" s="43">
        <f t="shared" ref="K74:K80" si="3">G74+H74+I74+J74</f>
        <v>5368</v>
      </c>
      <c r="L74" s="43">
        <f t="shared" ref="L74:L80" si="4">K74*50/100</f>
        <v>2684</v>
      </c>
      <c r="M74" s="43">
        <f t="shared" ref="M74:M80" si="5">(K74+L74)*8/100</f>
        <v>644.16</v>
      </c>
      <c r="N74" s="45">
        <v>300</v>
      </c>
      <c r="O74" s="43">
        <v>9000</v>
      </c>
    </row>
    <row r="75" spans="2:15" ht="16.5" x14ac:dyDescent="0.3">
      <c r="B75" s="73" t="s">
        <v>7</v>
      </c>
      <c r="C75" s="69"/>
      <c r="D75" s="69" t="s">
        <v>114</v>
      </c>
      <c r="E75" s="70"/>
      <c r="F75" s="9">
        <v>3000</v>
      </c>
      <c r="G75" s="9">
        <v>2376</v>
      </c>
      <c r="H75" s="43">
        <v>0</v>
      </c>
      <c r="I75" s="43">
        <v>1400</v>
      </c>
      <c r="J75" s="43">
        <v>1000</v>
      </c>
      <c r="K75" s="43">
        <f t="shared" si="3"/>
        <v>4776</v>
      </c>
      <c r="L75" s="43">
        <f t="shared" si="4"/>
        <v>2388</v>
      </c>
      <c r="M75" s="43">
        <f t="shared" si="5"/>
        <v>573.12</v>
      </c>
      <c r="N75" s="45">
        <v>300</v>
      </c>
      <c r="O75" s="45">
        <v>9000</v>
      </c>
    </row>
    <row r="76" spans="2:15" ht="16.5" x14ac:dyDescent="0.3">
      <c r="B76" s="73" t="s">
        <v>7</v>
      </c>
      <c r="C76" s="69"/>
      <c r="D76" s="69" t="s">
        <v>115</v>
      </c>
      <c r="E76" s="70"/>
      <c r="F76" s="9">
        <v>2500</v>
      </c>
      <c r="G76" s="9">
        <v>1845</v>
      </c>
      <c r="H76" s="43">
        <v>0</v>
      </c>
      <c r="I76" s="43">
        <v>1400</v>
      </c>
      <c r="J76" s="43">
        <v>1000</v>
      </c>
      <c r="K76" s="43">
        <f t="shared" si="3"/>
        <v>4245</v>
      </c>
      <c r="L76" s="43">
        <f t="shared" si="4"/>
        <v>2122.5</v>
      </c>
      <c r="M76" s="43">
        <f t="shared" si="5"/>
        <v>509.4</v>
      </c>
      <c r="N76" s="45">
        <v>300</v>
      </c>
      <c r="O76" s="45">
        <v>8500</v>
      </c>
    </row>
    <row r="77" spans="2:15" ht="16.5" x14ac:dyDescent="0.3">
      <c r="B77" s="73" t="s">
        <v>7</v>
      </c>
      <c r="C77" s="69"/>
      <c r="D77" s="69" t="s">
        <v>116</v>
      </c>
      <c r="E77" s="70"/>
      <c r="F77" s="9">
        <v>2500</v>
      </c>
      <c r="G77" s="9">
        <v>1784</v>
      </c>
      <c r="H77" s="43">
        <v>0</v>
      </c>
      <c r="I77" s="43">
        <v>1400</v>
      </c>
      <c r="J77" s="43">
        <v>1000</v>
      </c>
      <c r="K77" s="43">
        <f t="shared" si="3"/>
        <v>4184</v>
      </c>
      <c r="L77" s="43">
        <f t="shared" si="4"/>
        <v>2092</v>
      </c>
      <c r="M77" s="43">
        <f t="shared" si="5"/>
        <v>502.08</v>
      </c>
      <c r="N77" s="45">
        <v>300</v>
      </c>
      <c r="O77" s="45">
        <v>8000</v>
      </c>
    </row>
    <row r="78" spans="2:15" ht="16.5" x14ac:dyDescent="0.3">
      <c r="B78" s="157" t="s">
        <v>7</v>
      </c>
      <c r="C78" s="158"/>
      <c r="D78" s="70" t="s">
        <v>158</v>
      </c>
      <c r="E78" s="158"/>
      <c r="F78" s="46"/>
      <c r="G78" s="46"/>
      <c r="H78" s="47"/>
      <c r="I78" s="47"/>
      <c r="J78" s="47"/>
      <c r="K78" s="47"/>
      <c r="L78" s="47"/>
      <c r="M78" s="47"/>
      <c r="N78" s="47"/>
      <c r="O78" s="47"/>
    </row>
    <row r="79" spans="2:15" ht="16.5" x14ac:dyDescent="0.3">
      <c r="B79" s="73" t="s">
        <v>7</v>
      </c>
      <c r="C79" s="69"/>
      <c r="D79" s="69" t="s">
        <v>117</v>
      </c>
      <c r="E79" s="70"/>
      <c r="F79" s="9">
        <v>3000</v>
      </c>
      <c r="G79" s="9">
        <v>2254</v>
      </c>
      <c r="H79" s="43">
        <v>0</v>
      </c>
      <c r="I79" s="43">
        <v>1400</v>
      </c>
      <c r="J79" s="43">
        <v>1000</v>
      </c>
      <c r="K79" s="43">
        <f t="shared" si="3"/>
        <v>4654</v>
      </c>
      <c r="L79" s="43">
        <f t="shared" si="4"/>
        <v>2327</v>
      </c>
      <c r="M79" s="43">
        <f t="shared" si="5"/>
        <v>558.48</v>
      </c>
      <c r="N79" s="45">
        <v>300</v>
      </c>
      <c r="O79" s="45">
        <v>8500</v>
      </c>
    </row>
    <row r="80" spans="2:15" x14ac:dyDescent="0.25">
      <c r="B80" s="71" t="s">
        <v>21</v>
      </c>
      <c r="C80" s="72"/>
      <c r="D80" s="67" t="s">
        <v>118</v>
      </c>
      <c r="E80" s="68"/>
      <c r="F80" s="51">
        <v>3400</v>
      </c>
      <c r="G80" s="51">
        <v>4425</v>
      </c>
      <c r="H80" s="48">
        <v>0</v>
      </c>
      <c r="I80" s="48">
        <v>1400</v>
      </c>
      <c r="J80" s="48">
        <v>1000</v>
      </c>
      <c r="K80" s="48">
        <f t="shared" si="3"/>
        <v>6825</v>
      </c>
      <c r="L80" s="48">
        <f t="shared" si="4"/>
        <v>3412.5</v>
      </c>
      <c r="M80" s="48">
        <f t="shared" si="5"/>
        <v>819</v>
      </c>
      <c r="N80" s="48">
        <v>300</v>
      </c>
      <c r="O80" s="48">
        <v>12000</v>
      </c>
    </row>
    <row r="81" spans="2:15" ht="16.5" x14ac:dyDescent="0.3">
      <c r="B81" s="71"/>
      <c r="C81" s="72"/>
      <c r="D81" s="69" t="s">
        <v>74</v>
      </c>
      <c r="E81" s="70"/>
      <c r="F81" s="53"/>
      <c r="G81" s="53"/>
      <c r="H81" s="49"/>
      <c r="I81" s="49"/>
      <c r="J81" s="49"/>
      <c r="K81" s="49"/>
      <c r="L81" s="49"/>
      <c r="M81" s="49"/>
      <c r="N81" s="49"/>
      <c r="O81" s="49"/>
    </row>
    <row r="82" spans="2:15" ht="16.5" x14ac:dyDescent="0.3">
      <c r="B82" s="71"/>
      <c r="C82" s="72"/>
      <c r="D82" s="69" t="s">
        <v>75</v>
      </c>
      <c r="E82" s="70"/>
      <c r="F82" s="52"/>
      <c r="G82" s="52"/>
      <c r="H82" s="50"/>
      <c r="I82" s="50"/>
      <c r="J82" s="50"/>
      <c r="K82" s="50"/>
      <c r="L82" s="50"/>
      <c r="M82" s="50"/>
      <c r="N82" s="50"/>
      <c r="O82" s="50"/>
    </row>
    <row r="83" spans="2:15" x14ac:dyDescent="0.25">
      <c r="B83" s="71" t="s">
        <v>21</v>
      </c>
      <c r="C83" s="72"/>
      <c r="D83" s="67" t="s">
        <v>119</v>
      </c>
      <c r="E83" s="68"/>
      <c r="F83" s="51">
        <v>3500</v>
      </c>
      <c r="G83" s="51">
        <v>3454</v>
      </c>
      <c r="H83" s="48">
        <v>0</v>
      </c>
      <c r="I83" s="48">
        <v>1400</v>
      </c>
      <c r="J83" s="48">
        <v>1000</v>
      </c>
      <c r="K83" s="48">
        <f>G83+H83+I83+J83</f>
        <v>5854</v>
      </c>
      <c r="L83" s="48">
        <f>K83*50/100</f>
        <v>2927</v>
      </c>
      <c r="M83" s="48">
        <f>(K83+L83)*8/100</f>
        <v>702.48</v>
      </c>
      <c r="N83" s="48">
        <v>300</v>
      </c>
      <c r="O83" s="48">
        <v>11000</v>
      </c>
    </row>
    <row r="84" spans="2:15" ht="16.5" x14ac:dyDescent="0.3">
      <c r="B84" s="71"/>
      <c r="C84" s="72"/>
      <c r="D84" s="69" t="s">
        <v>84</v>
      </c>
      <c r="E84" s="70"/>
      <c r="F84" s="52"/>
      <c r="G84" s="52"/>
      <c r="H84" s="50"/>
      <c r="I84" s="50"/>
      <c r="J84" s="50"/>
      <c r="K84" s="50"/>
      <c r="L84" s="50"/>
      <c r="M84" s="50"/>
      <c r="N84" s="50"/>
      <c r="O84" s="50"/>
    </row>
    <row r="85" spans="2:15" ht="16.5" x14ac:dyDescent="0.3">
      <c r="B85" s="73" t="s">
        <v>21</v>
      </c>
      <c r="C85" s="69"/>
      <c r="D85" s="69" t="s">
        <v>94</v>
      </c>
      <c r="E85" s="70"/>
      <c r="F85" s="5">
        <v>2500</v>
      </c>
      <c r="G85" s="5">
        <v>3092</v>
      </c>
      <c r="H85" s="43">
        <v>0</v>
      </c>
      <c r="I85" s="43">
        <v>1400</v>
      </c>
      <c r="J85" s="43">
        <v>1000</v>
      </c>
      <c r="K85" s="43">
        <f t="shared" ref="K85:K91" si="6">G85+H85+I85+J85</f>
        <v>5492</v>
      </c>
      <c r="L85" s="43">
        <f t="shared" ref="L85:L91" si="7">K85*50/100</f>
        <v>2746</v>
      </c>
      <c r="M85" s="43">
        <f t="shared" ref="M85:M91" si="8">(K85+L85)*8/100</f>
        <v>659.04</v>
      </c>
      <c r="N85" s="45">
        <v>300</v>
      </c>
      <c r="O85" s="43">
        <v>10000</v>
      </c>
    </row>
    <row r="86" spans="2:15" ht="16.5" x14ac:dyDescent="0.3">
      <c r="B86" s="73" t="s">
        <v>21</v>
      </c>
      <c r="C86" s="69"/>
      <c r="D86" s="69" t="s">
        <v>95</v>
      </c>
      <c r="E86" s="70"/>
      <c r="F86" s="5">
        <v>2400</v>
      </c>
      <c r="G86" s="5">
        <v>2751</v>
      </c>
      <c r="H86" s="43">
        <v>0</v>
      </c>
      <c r="I86" s="43">
        <v>1400</v>
      </c>
      <c r="J86" s="43">
        <v>1000</v>
      </c>
      <c r="K86" s="43">
        <f t="shared" si="6"/>
        <v>5151</v>
      </c>
      <c r="L86" s="43">
        <f t="shared" si="7"/>
        <v>2575.5</v>
      </c>
      <c r="M86" s="43">
        <f t="shared" si="8"/>
        <v>618.12</v>
      </c>
      <c r="N86" s="45">
        <v>300</v>
      </c>
      <c r="O86" s="45">
        <v>10000</v>
      </c>
    </row>
    <row r="87" spans="2:15" ht="16.5" x14ac:dyDescent="0.3">
      <c r="B87" s="73" t="s">
        <v>21</v>
      </c>
      <c r="C87" s="69"/>
      <c r="D87" s="69" t="s">
        <v>9</v>
      </c>
      <c r="E87" s="70"/>
      <c r="F87" s="5">
        <v>2500</v>
      </c>
      <c r="G87" s="5">
        <v>2657</v>
      </c>
      <c r="H87" s="43">
        <v>0</v>
      </c>
      <c r="I87" s="43">
        <v>1400</v>
      </c>
      <c r="J87" s="43">
        <v>1000</v>
      </c>
      <c r="K87" s="43">
        <f t="shared" si="6"/>
        <v>5057</v>
      </c>
      <c r="L87" s="43">
        <f t="shared" si="7"/>
        <v>2528.5</v>
      </c>
      <c r="M87" s="43">
        <f t="shared" si="8"/>
        <v>606.84</v>
      </c>
      <c r="N87" s="45">
        <v>300</v>
      </c>
      <c r="O87" s="45">
        <v>10000</v>
      </c>
    </row>
    <row r="88" spans="2:15" ht="16.5" x14ac:dyDescent="0.3">
      <c r="B88" s="73" t="s">
        <v>21</v>
      </c>
      <c r="C88" s="69"/>
      <c r="D88" s="69" t="s">
        <v>90</v>
      </c>
      <c r="E88" s="70"/>
      <c r="F88" s="5">
        <v>6500</v>
      </c>
      <c r="G88" s="5">
        <v>6254</v>
      </c>
      <c r="H88" s="43">
        <v>0</v>
      </c>
      <c r="I88" s="43">
        <v>1400</v>
      </c>
      <c r="J88" s="43">
        <v>1000</v>
      </c>
      <c r="K88" s="43">
        <f t="shared" si="6"/>
        <v>8654</v>
      </c>
      <c r="L88" s="43">
        <f t="shared" si="7"/>
        <v>4327</v>
      </c>
      <c r="M88" s="43">
        <f t="shared" si="8"/>
        <v>1038.48</v>
      </c>
      <c r="N88" s="45">
        <v>300</v>
      </c>
      <c r="O88" s="45">
        <v>14500</v>
      </c>
    </row>
    <row r="89" spans="2:15" ht="16.5" x14ac:dyDescent="0.3">
      <c r="B89" s="73" t="s">
        <v>21</v>
      </c>
      <c r="C89" s="69"/>
      <c r="D89" s="69" t="s">
        <v>93</v>
      </c>
      <c r="E89" s="70"/>
      <c r="F89" s="5">
        <v>3000</v>
      </c>
      <c r="G89" s="5">
        <v>3020</v>
      </c>
      <c r="H89" s="43">
        <v>0</v>
      </c>
      <c r="I89" s="43">
        <v>1400</v>
      </c>
      <c r="J89" s="43">
        <v>1000</v>
      </c>
      <c r="K89" s="43">
        <f t="shared" si="6"/>
        <v>5420</v>
      </c>
      <c r="L89" s="43">
        <f t="shared" si="7"/>
        <v>2710</v>
      </c>
      <c r="M89" s="43">
        <f t="shared" si="8"/>
        <v>650.4</v>
      </c>
      <c r="N89" s="45">
        <v>300</v>
      </c>
      <c r="O89" s="45">
        <v>12000</v>
      </c>
    </row>
    <row r="90" spans="2:15" ht="16.5" x14ac:dyDescent="0.3">
      <c r="B90" s="73" t="s">
        <v>21</v>
      </c>
      <c r="C90" s="69"/>
      <c r="D90" s="69" t="s">
        <v>10</v>
      </c>
      <c r="E90" s="70"/>
      <c r="F90" s="5">
        <v>3700</v>
      </c>
      <c r="G90" s="5">
        <v>3654</v>
      </c>
      <c r="H90" s="43">
        <v>0</v>
      </c>
      <c r="I90" s="43">
        <v>1400</v>
      </c>
      <c r="J90" s="43">
        <v>1000</v>
      </c>
      <c r="K90" s="43">
        <f t="shared" si="6"/>
        <v>6054</v>
      </c>
      <c r="L90" s="43">
        <f t="shared" si="7"/>
        <v>3027</v>
      </c>
      <c r="M90" s="43">
        <f t="shared" si="8"/>
        <v>726.48</v>
      </c>
      <c r="N90" s="45">
        <v>300</v>
      </c>
      <c r="O90" s="45">
        <v>12000</v>
      </c>
    </row>
    <row r="91" spans="2:15" ht="16.5" customHeight="1" x14ac:dyDescent="0.25">
      <c r="B91" s="71" t="s">
        <v>22</v>
      </c>
      <c r="C91" s="72"/>
      <c r="D91" s="67" t="s">
        <v>120</v>
      </c>
      <c r="E91" s="68"/>
      <c r="F91" s="4"/>
      <c r="G91" s="51">
        <v>3396</v>
      </c>
      <c r="H91" s="48">
        <v>0</v>
      </c>
      <c r="I91" s="59">
        <v>1400</v>
      </c>
      <c r="J91" s="59">
        <v>1000</v>
      </c>
      <c r="K91" s="59">
        <f t="shared" si="6"/>
        <v>5796</v>
      </c>
      <c r="L91" s="59">
        <f t="shared" si="7"/>
        <v>2898</v>
      </c>
      <c r="M91" s="59">
        <f t="shared" si="8"/>
        <v>695.52</v>
      </c>
      <c r="N91" s="59">
        <v>300</v>
      </c>
      <c r="O91" s="59">
        <v>12000</v>
      </c>
    </row>
    <row r="92" spans="2:15" ht="16.5" x14ac:dyDescent="0.3">
      <c r="B92" s="71"/>
      <c r="C92" s="72"/>
      <c r="D92" s="69" t="s">
        <v>76</v>
      </c>
      <c r="E92" s="70"/>
      <c r="F92" s="5">
        <v>3000</v>
      </c>
      <c r="G92" s="52"/>
      <c r="H92" s="50"/>
      <c r="I92" s="60"/>
      <c r="J92" s="60"/>
      <c r="K92" s="60"/>
      <c r="L92" s="60"/>
      <c r="M92" s="60"/>
      <c r="N92" s="60"/>
      <c r="O92" s="60"/>
    </row>
    <row r="93" spans="2:15" ht="16.5" customHeight="1" x14ac:dyDescent="0.25">
      <c r="B93" s="71" t="s">
        <v>22</v>
      </c>
      <c r="C93" s="72"/>
      <c r="D93" s="67" t="s">
        <v>121</v>
      </c>
      <c r="E93" s="68"/>
      <c r="F93" s="51">
        <v>3000</v>
      </c>
      <c r="G93" s="51">
        <v>2656</v>
      </c>
      <c r="H93" s="48">
        <v>0</v>
      </c>
      <c r="I93" s="48">
        <v>1400</v>
      </c>
      <c r="J93" s="48">
        <v>1000</v>
      </c>
      <c r="K93" s="59">
        <f>G93+H93+I93+J93</f>
        <v>5056</v>
      </c>
      <c r="L93" s="59">
        <f>K93*50/100</f>
        <v>2528</v>
      </c>
      <c r="M93" s="59">
        <f>(K93+L93)*8/100</f>
        <v>606.72</v>
      </c>
      <c r="N93" s="59">
        <v>300</v>
      </c>
      <c r="O93" s="59">
        <v>10000</v>
      </c>
    </row>
    <row r="94" spans="2:15" ht="16.5" x14ac:dyDescent="0.3">
      <c r="B94" s="71"/>
      <c r="C94" s="72"/>
      <c r="D94" s="69" t="s">
        <v>76</v>
      </c>
      <c r="E94" s="70"/>
      <c r="F94" s="52"/>
      <c r="G94" s="52"/>
      <c r="H94" s="50"/>
      <c r="I94" s="50"/>
      <c r="J94" s="50"/>
      <c r="K94" s="60"/>
      <c r="L94" s="60"/>
      <c r="M94" s="60"/>
      <c r="N94" s="60"/>
      <c r="O94" s="60"/>
    </row>
    <row r="95" spans="2:15" ht="16.5" customHeight="1" x14ac:dyDescent="0.25">
      <c r="B95" s="71" t="s">
        <v>22</v>
      </c>
      <c r="C95" s="72"/>
      <c r="D95" s="67" t="s">
        <v>122</v>
      </c>
      <c r="E95" s="68"/>
      <c r="F95" s="57"/>
      <c r="G95" s="51">
        <v>4330</v>
      </c>
      <c r="H95" s="48">
        <v>0</v>
      </c>
      <c r="I95" s="48">
        <v>1400</v>
      </c>
      <c r="J95" s="48">
        <v>1000</v>
      </c>
      <c r="K95" s="59">
        <f>G95+H95+I95+J95</f>
        <v>6730</v>
      </c>
      <c r="L95" s="59">
        <f>K95*50/100</f>
        <v>3365</v>
      </c>
      <c r="M95" s="59">
        <f>(K95+L95)*8/100</f>
        <v>807.6</v>
      </c>
      <c r="N95" s="59">
        <v>300</v>
      </c>
      <c r="O95" s="59">
        <v>12000</v>
      </c>
    </row>
    <row r="96" spans="2:15" ht="16.5" x14ac:dyDescent="0.3">
      <c r="B96" s="71"/>
      <c r="C96" s="72"/>
      <c r="D96" s="69" t="s">
        <v>76</v>
      </c>
      <c r="E96" s="70"/>
      <c r="F96" s="58"/>
      <c r="G96" s="52"/>
      <c r="H96" s="50"/>
      <c r="I96" s="50"/>
      <c r="J96" s="50"/>
      <c r="K96" s="60"/>
      <c r="L96" s="60"/>
      <c r="M96" s="60"/>
      <c r="N96" s="60"/>
      <c r="O96" s="60"/>
    </row>
    <row r="97" spans="2:15" ht="16.5" customHeight="1" x14ac:dyDescent="0.25">
      <c r="B97" s="71" t="s">
        <v>22</v>
      </c>
      <c r="C97" s="72"/>
      <c r="D97" s="67" t="s">
        <v>123</v>
      </c>
      <c r="E97" s="68"/>
      <c r="F97" s="54">
        <v>3000</v>
      </c>
      <c r="G97" s="51">
        <v>2782</v>
      </c>
      <c r="H97" s="48">
        <v>0</v>
      </c>
      <c r="I97" s="48">
        <v>1400</v>
      </c>
      <c r="J97" s="48">
        <v>1000</v>
      </c>
      <c r="K97" s="48">
        <f>G97+I97+J97</f>
        <v>5182</v>
      </c>
      <c r="L97" s="48">
        <v>2850</v>
      </c>
      <c r="M97" s="48">
        <v>684</v>
      </c>
      <c r="N97" s="48">
        <v>300</v>
      </c>
      <c r="O97" s="48">
        <v>11000</v>
      </c>
    </row>
    <row r="98" spans="2:15" ht="16.5" x14ac:dyDescent="0.3">
      <c r="B98" s="71"/>
      <c r="C98" s="72"/>
      <c r="D98" s="69" t="s">
        <v>76</v>
      </c>
      <c r="E98" s="70"/>
      <c r="F98" s="55"/>
      <c r="G98" s="53"/>
      <c r="H98" s="49"/>
      <c r="I98" s="49"/>
      <c r="J98" s="49"/>
      <c r="K98" s="49"/>
      <c r="L98" s="49"/>
      <c r="M98" s="49"/>
      <c r="N98" s="49"/>
      <c r="O98" s="49"/>
    </row>
    <row r="99" spans="2:15" ht="16.5" x14ac:dyDescent="0.3">
      <c r="B99" s="71"/>
      <c r="C99" s="72"/>
      <c r="D99" s="69" t="s">
        <v>77</v>
      </c>
      <c r="E99" s="70"/>
      <c r="F99" s="56"/>
      <c r="G99" s="52"/>
      <c r="H99" s="50"/>
      <c r="I99" s="50"/>
      <c r="J99" s="50"/>
      <c r="K99" s="50"/>
      <c r="L99" s="50"/>
      <c r="M99" s="50"/>
      <c r="N99" s="50"/>
      <c r="O99" s="50"/>
    </row>
    <row r="100" spans="2:15" ht="16.5" customHeight="1" x14ac:dyDescent="0.25">
      <c r="B100" s="71" t="s">
        <v>22</v>
      </c>
      <c r="C100" s="72"/>
      <c r="D100" s="67" t="s">
        <v>124</v>
      </c>
      <c r="E100" s="68"/>
      <c r="F100" s="51">
        <v>5200</v>
      </c>
      <c r="G100" s="51">
        <v>5678</v>
      </c>
      <c r="H100" s="48">
        <v>0</v>
      </c>
      <c r="I100" s="48">
        <v>1400</v>
      </c>
      <c r="J100" s="48">
        <v>1000</v>
      </c>
      <c r="K100" s="59">
        <f>G100+I100+J100</f>
        <v>8078</v>
      </c>
      <c r="L100" s="59">
        <f>K100*50/100</f>
        <v>4039</v>
      </c>
      <c r="M100" s="59">
        <f>(K100+L100)*8/100</f>
        <v>969.36</v>
      </c>
      <c r="N100" s="59">
        <v>300</v>
      </c>
      <c r="O100" s="59">
        <v>15000</v>
      </c>
    </row>
    <row r="101" spans="2:15" ht="16.5" x14ac:dyDescent="0.3">
      <c r="B101" s="71"/>
      <c r="C101" s="72"/>
      <c r="D101" s="69" t="s">
        <v>76</v>
      </c>
      <c r="E101" s="70"/>
      <c r="F101" s="52"/>
      <c r="G101" s="52"/>
      <c r="H101" s="50"/>
      <c r="I101" s="50"/>
      <c r="J101" s="50"/>
      <c r="K101" s="60"/>
      <c r="L101" s="60"/>
      <c r="M101" s="60"/>
      <c r="N101" s="60"/>
      <c r="O101" s="60"/>
    </row>
    <row r="102" spans="2:15" ht="16.5" customHeight="1" x14ac:dyDescent="0.25">
      <c r="B102" s="71" t="s">
        <v>22</v>
      </c>
      <c r="C102" s="72"/>
      <c r="D102" s="67" t="s">
        <v>125</v>
      </c>
      <c r="E102" s="68"/>
      <c r="F102" s="51">
        <v>3000</v>
      </c>
      <c r="G102" s="51">
        <v>3675</v>
      </c>
      <c r="H102" s="48">
        <v>0</v>
      </c>
      <c r="I102" s="48">
        <v>1400</v>
      </c>
      <c r="J102" s="48">
        <v>1000</v>
      </c>
      <c r="K102" s="59">
        <f>G102+H102+I102+J102</f>
        <v>6075</v>
      </c>
      <c r="L102" s="59">
        <f>K102*50/100</f>
        <v>3037.5</v>
      </c>
      <c r="M102" s="59">
        <f>(K102+L102)*8/100</f>
        <v>729</v>
      </c>
      <c r="N102" s="59">
        <v>300</v>
      </c>
      <c r="O102" s="59">
        <v>11000</v>
      </c>
    </row>
    <row r="103" spans="2:15" ht="16.5" x14ac:dyDescent="0.3">
      <c r="B103" s="71"/>
      <c r="C103" s="72"/>
      <c r="D103" s="69" t="s">
        <v>76</v>
      </c>
      <c r="E103" s="70"/>
      <c r="F103" s="52"/>
      <c r="G103" s="52"/>
      <c r="H103" s="50"/>
      <c r="I103" s="50"/>
      <c r="J103" s="50"/>
      <c r="K103" s="60"/>
      <c r="L103" s="60"/>
      <c r="M103" s="60"/>
      <c r="N103" s="60"/>
      <c r="O103" s="60"/>
    </row>
    <row r="104" spans="2:15" x14ac:dyDescent="0.25">
      <c r="B104" s="71" t="s">
        <v>11</v>
      </c>
      <c r="C104" s="72"/>
      <c r="D104" s="67" t="s">
        <v>126</v>
      </c>
      <c r="E104" s="68"/>
      <c r="F104" s="51">
        <v>3500</v>
      </c>
      <c r="G104" s="51">
        <v>3245</v>
      </c>
      <c r="H104" s="48">
        <v>0</v>
      </c>
      <c r="I104" s="48">
        <v>1400</v>
      </c>
      <c r="J104" s="48">
        <v>1000</v>
      </c>
      <c r="K104" s="48">
        <v>5700</v>
      </c>
      <c r="L104" s="48">
        <v>2850</v>
      </c>
      <c r="M104" s="48">
        <v>684</v>
      </c>
      <c r="N104" s="48">
        <v>300</v>
      </c>
      <c r="O104" s="48">
        <v>11000</v>
      </c>
    </row>
    <row r="105" spans="2:15" ht="16.5" x14ac:dyDescent="0.3">
      <c r="B105" s="71"/>
      <c r="C105" s="72"/>
      <c r="D105" s="69" t="s">
        <v>71</v>
      </c>
      <c r="E105" s="70"/>
      <c r="F105" s="53"/>
      <c r="G105" s="53"/>
      <c r="H105" s="49"/>
      <c r="I105" s="49"/>
      <c r="J105" s="49"/>
      <c r="K105" s="49"/>
      <c r="L105" s="49"/>
      <c r="M105" s="49"/>
      <c r="N105" s="49"/>
      <c r="O105" s="49"/>
    </row>
    <row r="106" spans="2:15" ht="16.5" x14ac:dyDescent="0.3">
      <c r="B106" s="71"/>
      <c r="C106" s="72"/>
      <c r="D106" s="69" t="s">
        <v>78</v>
      </c>
      <c r="E106" s="70"/>
      <c r="F106" s="52"/>
      <c r="G106" s="52"/>
      <c r="H106" s="50"/>
      <c r="I106" s="50"/>
      <c r="J106" s="50"/>
      <c r="K106" s="50"/>
      <c r="L106" s="50"/>
      <c r="M106" s="50"/>
      <c r="N106" s="50"/>
      <c r="O106" s="50"/>
    </row>
    <row r="107" spans="2:15" ht="16.5" x14ac:dyDescent="0.3">
      <c r="B107" s="73" t="s">
        <v>12</v>
      </c>
      <c r="C107" s="69"/>
      <c r="D107" s="69" t="s">
        <v>91</v>
      </c>
      <c r="E107" s="70"/>
      <c r="F107" s="5">
        <v>2100</v>
      </c>
      <c r="G107" s="5">
        <v>2185</v>
      </c>
      <c r="H107" s="43">
        <v>0</v>
      </c>
      <c r="I107" s="43">
        <v>1400</v>
      </c>
      <c r="J107" s="43">
        <v>1000</v>
      </c>
      <c r="K107" s="43">
        <f>G107+H107+I107+J107</f>
        <v>4585</v>
      </c>
      <c r="L107" s="43">
        <f>K107*50/100</f>
        <v>2292.5</v>
      </c>
      <c r="M107" s="43">
        <f>(K107+L107)*8/100</f>
        <v>550.20000000000005</v>
      </c>
      <c r="N107" s="45">
        <v>300</v>
      </c>
      <c r="O107" s="43">
        <v>9000</v>
      </c>
    </row>
    <row r="108" spans="2:15" x14ac:dyDescent="0.25">
      <c r="B108" s="71" t="s">
        <v>12</v>
      </c>
      <c r="C108" s="72"/>
      <c r="D108" s="67" t="s">
        <v>92</v>
      </c>
      <c r="E108" s="68"/>
      <c r="F108" s="51">
        <v>3000</v>
      </c>
      <c r="G108" s="51">
        <v>2987</v>
      </c>
      <c r="H108" s="48">
        <v>0</v>
      </c>
      <c r="I108" s="48">
        <v>1400</v>
      </c>
      <c r="J108" s="48">
        <v>1000</v>
      </c>
      <c r="K108" s="48">
        <f>G108+H108+I108+J108</f>
        <v>5387</v>
      </c>
      <c r="L108" s="48">
        <f>K108*50/100</f>
        <v>2693.5</v>
      </c>
      <c r="M108" s="48">
        <f>(K108+L108)*8/100</f>
        <v>646.44000000000005</v>
      </c>
      <c r="N108" s="48">
        <v>300</v>
      </c>
      <c r="O108" s="48">
        <v>11000</v>
      </c>
    </row>
    <row r="109" spans="2:15" ht="16.5" x14ac:dyDescent="0.3">
      <c r="B109" s="71"/>
      <c r="C109" s="72"/>
      <c r="D109" s="69" t="s">
        <v>79</v>
      </c>
      <c r="E109" s="70"/>
      <c r="F109" s="53"/>
      <c r="G109" s="53"/>
      <c r="H109" s="49"/>
      <c r="I109" s="49"/>
      <c r="J109" s="49"/>
      <c r="K109" s="49"/>
      <c r="L109" s="49"/>
      <c r="M109" s="49"/>
      <c r="N109" s="49"/>
      <c r="O109" s="49"/>
    </row>
    <row r="110" spans="2:15" ht="16.5" x14ac:dyDescent="0.3">
      <c r="B110" s="71"/>
      <c r="C110" s="72"/>
      <c r="D110" s="69" t="s">
        <v>71</v>
      </c>
      <c r="E110" s="70"/>
      <c r="F110" s="53"/>
      <c r="G110" s="53"/>
      <c r="H110" s="49"/>
      <c r="I110" s="49"/>
      <c r="J110" s="49"/>
      <c r="K110" s="49"/>
      <c r="L110" s="49"/>
      <c r="M110" s="49"/>
      <c r="N110" s="49"/>
      <c r="O110" s="49"/>
    </row>
    <row r="111" spans="2:15" ht="16.5" x14ac:dyDescent="0.3">
      <c r="B111" s="71"/>
      <c r="C111" s="72"/>
      <c r="D111" s="69" t="s">
        <v>78</v>
      </c>
      <c r="E111" s="70"/>
      <c r="F111" s="53"/>
      <c r="G111" s="53"/>
      <c r="H111" s="49"/>
      <c r="I111" s="49"/>
      <c r="J111" s="49"/>
      <c r="K111" s="49"/>
      <c r="L111" s="49"/>
      <c r="M111" s="49"/>
      <c r="N111" s="49"/>
      <c r="O111" s="49"/>
    </row>
    <row r="112" spans="2:15" ht="16.5" x14ac:dyDescent="0.3">
      <c r="B112" s="71"/>
      <c r="C112" s="72"/>
      <c r="D112" s="69" t="s">
        <v>80</v>
      </c>
      <c r="E112" s="70"/>
      <c r="F112" s="52"/>
      <c r="G112" s="52"/>
      <c r="H112" s="50"/>
      <c r="I112" s="50"/>
      <c r="J112" s="50"/>
      <c r="K112" s="50"/>
      <c r="L112" s="50"/>
      <c r="M112" s="50"/>
      <c r="N112" s="50"/>
      <c r="O112" s="50"/>
    </row>
    <row r="113" spans="2:15" ht="16.5" customHeight="1" x14ac:dyDescent="0.25">
      <c r="B113" s="71" t="s">
        <v>12</v>
      </c>
      <c r="C113" s="72"/>
      <c r="D113" s="67" t="s">
        <v>127</v>
      </c>
      <c r="E113" s="68"/>
      <c r="F113" s="51">
        <v>3000</v>
      </c>
      <c r="G113" s="51">
        <v>3857</v>
      </c>
      <c r="H113" s="48">
        <v>0</v>
      </c>
      <c r="I113" s="48">
        <v>1400</v>
      </c>
      <c r="J113" s="48">
        <v>1000</v>
      </c>
      <c r="K113" s="48">
        <v>5700</v>
      </c>
      <c r="L113" s="48">
        <v>2850</v>
      </c>
      <c r="M113" s="48">
        <v>684</v>
      </c>
      <c r="N113" s="48">
        <v>300</v>
      </c>
      <c r="O113" s="48">
        <v>11000</v>
      </c>
    </row>
    <row r="114" spans="2:15" ht="16.5" x14ac:dyDescent="0.3">
      <c r="B114" s="71"/>
      <c r="C114" s="72"/>
      <c r="D114" s="69" t="s">
        <v>81</v>
      </c>
      <c r="E114" s="70"/>
      <c r="F114" s="53"/>
      <c r="G114" s="53"/>
      <c r="H114" s="49"/>
      <c r="I114" s="49"/>
      <c r="J114" s="49"/>
      <c r="K114" s="49"/>
      <c r="L114" s="49"/>
      <c r="M114" s="49"/>
      <c r="N114" s="49"/>
      <c r="O114" s="49"/>
    </row>
    <row r="115" spans="2:15" ht="16.5" x14ac:dyDescent="0.3">
      <c r="B115" s="71"/>
      <c r="C115" s="72"/>
      <c r="D115" s="69" t="s">
        <v>6</v>
      </c>
      <c r="E115" s="70"/>
      <c r="F115" s="53"/>
      <c r="G115" s="53"/>
      <c r="H115" s="49"/>
      <c r="I115" s="49"/>
      <c r="J115" s="49"/>
      <c r="K115" s="49"/>
      <c r="L115" s="49"/>
      <c r="M115" s="49"/>
      <c r="N115" s="49"/>
      <c r="O115" s="49"/>
    </row>
    <row r="116" spans="2:15" ht="16.5" x14ac:dyDescent="0.3">
      <c r="B116" s="71"/>
      <c r="C116" s="72"/>
      <c r="D116" s="69" t="s">
        <v>82</v>
      </c>
      <c r="E116" s="70"/>
      <c r="F116" s="53"/>
      <c r="G116" s="53"/>
      <c r="H116" s="49"/>
      <c r="I116" s="49"/>
      <c r="J116" s="49"/>
      <c r="K116" s="49"/>
      <c r="L116" s="49"/>
      <c r="M116" s="49"/>
      <c r="N116" s="49"/>
      <c r="O116" s="49"/>
    </row>
    <row r="117" spans="2:15" ht="16.5" x14ac:dyDescent="0.3">
      <c r="B117" s="71"/>
      <c r="C117" s="72"/>
      <c r="D117" s="69" t="s">
        <v>78</v>
      </c>
      <c r="E117" s="70"/>
      <c r="F117" s="53"/>
      <c r="G117" s="53"/>
      <c r="H117" s="49"/>
      <c r="I117" s="49"/>
      <c r="J117" s="49"/>
      <c r="K117" s="49"/>
      <c r="L117" s="49"/>
      <c r="M117" s="49"/>
      <c r="N117" s="49"/>
      <c r="O117" s="49"/>
    </row>
    <row r="118" spans="2:15" ht="16.5" x14ac:dyDescent="0.3">
      <c r="B118" s="71"/>
      <c r="C118" s="72"/>
      <c r="D118" s="69" t="s">
        <v>71</v>
      </c>
      <c r="E118" s="70"/>
      <c r="F118" s="53"/>
      <c r="G118" s="53"/>
      <c r="H118" s="49"/>
      <c r="I118" s="49"/>
      <c r="J118" s="49"/>
      <c r="K118" s="49"/>
      <c r="L118" s="49"/>
      <c r="M118" s="49"/>
      <c r="N118" s="49"/>
      <c r="O118" s="49"/>
    </row>
    <row r="119" spans="2:15" ht="16.5" x14ac:dyDescent="0.3">
      <c r="B119" s="71"/>
      <c r="C119" s="72"/>
      <c r="D119" s="69" t="s">
        <v>83</v>
      </c>
      <c r="E119" s="70"/>
      <c r="F119" s="52"/>
      <c r="G119" s="52"/>
      <c r="H119" s="50"/>
      <c r="I119" s="50"/>
      <c r="J119" s="50"/>
      <c r="K119" s="50"/>
      <c r="L119" s="50"/>
      <c r="M119" s="50"/>
      <c r="N119" s="50"/>
      <c r="O119" s="50"/>
    </row>
    <row r="120" spans="2:15" ht="16.5" customHeight="1" x14ac:dyDescent="0.25">
      <c r="B120" s="71" t="s">
        <v>12</v>
      </c>
      <c r="C120" s="72"/>
      <c r="D120" s="67" t="s">
        <v>128</v>
      </c>
      <c r="E120" s="68"/>
      <c r="F120" s="51">
        <v>2600</v>
      </c>
      <c r="G120" s="51">
        <v>3421</v>
      </c>
      <c r="H120" s="48">
        <v>0</v>
      </c>
      <c r="I120" s="48">
        <v>1400</v>
      </c>
      <c r="J120" s="48">
        <v>1000</v>
      </c>
      <c r="K120" s="48">
        <v>5700</v>
      </c>
      <c r="L120" s="48">
        <v>2850</v>
      </c>
      <c r="M120" s="48">
        <v>684</v>
      </c>
      <c r="N120" s="48">
        <v>300</v>
      </c>
      <c r="O120" s="48">
        <v>10000</v>
      </c>
    </row>
    <row r="121" spans="2:15" ht="16.5" x14ac:dyDescent="0.3">
      <c r="B121" s="71"/>
      <c r="C121" s="72"/>
      <c r="D121" s="69" t="s">
        <v>78</v>
      </c>
      <c r="E121" s="70"/>
      <c r="F121" s="53"/>
      <c r="G121" s="53"/>
      <c r="H121" s="49"/>
      <c r="I121" s="49"/>
      <c r="J121" s="49"/>
      <c r="K121" s="49"/>
      <c r="L121" s="49"/>
      <c r="M121" s="49"/>
      <c r="N121" s="49"/>
      <c r="O121" s="49"/>
    </row>
    <row r="122" spans="2:15" ht="16.5" x14ac:dyDescent="0.3">
      <c r="B122" s="71"/>
      <c r="C122" s="72"/>
      <c r="D122" s="69" t="s">
        <v>71</v>
      </c>
      <c r="E122" s="70"/>
      <c r="F122" s="53"/>
      <c r="G122" s="53"/>
      <c r="H122" s="49"/>
      <c r="I122" s="49"/>
      <c r="J122" s="49"/>
      <c r="K122" s="49"/>
      <c r="L122" s="49"/>
      <c r="M122" s="49"/>
      <c r="N122" s="49"/>
      <c r="O122" s="49"/>
    </row>
    <row r="123" spans="2:15" ht="16.5" x14ac:dyDescent="0.3">
      <c r="B123" s="71"/>
      <c r="C123" s="72"/>
      <c r="D123" s="69" t="s">
        <v>80</v>
      </c>
      <c r="E123" s="70"/>
      <c r="F123" s="52"/>
      <c r="G123" s="52"/>
      <c r="H123" s="50"/>
      <c r="I123" s="50"/>
      <c r="J123" s="50"/>
      <c r="K123" s="50"/>
      <c r="L123" s="50"/>
      <c r="M123" s="50"/>
      <c r="N123" s="50"/>
      <c r="O123" s="50"/>
    </row>
    <row r="124" spans="2:15" ht="16.5" x14ac:dyDescent="0.3">
      <c r="B124" s="73" t="s">
        <v>65</v>
      </c>
      <c r="C124" s="69"/>
      <c r="D124" s="69" t="s">
        <v>133</v>
      </c>
      <c r="E124" s="70"/>
      <c r="F124" s="5">
        <v>250</v>
      </c>
      <c r="G124" s="5">
        <v>762</v>
      </c>
      <c r="H124" s="43">
        <v>0</v>
      </c>
      <c r="I124" s="43">
        <v>700</v>
      </c>
      <c r="J124" s="43">
        <v>500</v>
      </c>
      <c r="K124" s="43">
        <f>G124+H124+I124+J124</f>
        <v>1962</v>
      </c>
      <c r="L124" s="43">
        <f>K124*40/100</f>
        <v>784.8</v>
      </c>
      <c r="M124" s="43">
        <f>(K124+L124)*8/100</f>
        <v>219.74400000000003</v>
      </c>
      <c r="N124" s="45">
        <v>300</v>
      </c>
      <c r="O124" s="43">
        <v>3000</v>
      </c>
    </row>
    <row r="125" spans="2:15" ht="16.5" x14ac:dyDescent="0.3">
      <c r="B125" s="73" t="s">
        <v>65</v>
      </c>
      <c r="C125" s="69"/>
      <c r="D125" s="69" t="s">
        <v>132</v>
      </c>
      <c r="E125" s="70"/>
      <c r="F125" s="5">
        <v>250</v>
      </c>
      <c r="G125" s="5">
        <v>934</v>
      </c>
      <c r="H125" s="43">
        <v>0</v>
      </c>
      <c r="I125" s="43">
        <v>700</v>
      </c>
      <c r="J125" s="43">
        <v>500</v>
      </c>
      <c r="K125" s="43">
        <f>G125+H125+I125+J125</f>
        <v>2134</v>
      </c>
      <c r="L125" s="43">
        <f>K125*40/100</f>
        <v>853.6</v>
      </c>
      <c r="M125" s="43">
        <f>(K125+L125)*8/100</f>
        <v>239.00799999999998</v>
      </c>
      <c r="N125" s="45">
        <v>300</v>
      </c>
      <c r="O125" s="47">
        <v>3000</v>
      </c>
    </row>
    <row r="126" spans="2:15" ht="16.5" x14ac:dyDescent="0.3">
      <c r="B126" s="73" t="s">
        <v>65</v>
      </c>
      <c r="C126" s="69"/>
      <c r="D126" s="69" t="s">
        <v>131</v>
      </c>
      <c r="E126" s="70"/>
      <c r="F126" s="5">
        <v>300</v>
      </c>
      <c r="G126" s="5">
        <v>794</v>
      </c>
      <c r="H126" s="43">
        <v>0</v>
      </c>
      <c r="I126" s="43">
        <v>700</v>
      </c>
      <c r="J126" s="43">
        <v>500</v>
      </c>
      <c r="K126" s="43">
        <f>G126+H126+I126+J126</f>
        <v>1994</v>
      </c>
      <c r="L126" s="43">
        <f>K126*40/100</f>
        <v>797.6</v>
      </c>
      <c r="M126" s="43">
        <f>(K126+L126)*8/100</f>
        <v>223.328</v>
      </c>
      <c r="N126" s="45">
        <v>300</v>
      </c>
      <c r="O126" s="47">
        <v>3000</v>
      </c>
    </row>
    <row r="127" spans="2:15" ht="16.5" x14ac:dyDescent="0.3">
      <c r="B127" s="73" t="s">
        <v>65</v>
      </c>
      <c r="C127" s="69"/>
      <c r="D127" s="69" t="s">
        <v>129</v>
      </c>
      <c r="E127" s="70"/>
      <c r="F127" s="5">
        <v>600</v>
      </c>
      <c r="G127" s="5">
        <v>201</v>
      </c>
      <c r="H127" s="43">
        <v>0</v>
      </c>
      <c r="I127" s="43">
        <v>700</v>
      </c>
      <c r="J127" s="43">
        <v>500</v>
      </c>
      <c r="K127" s="43">
        <f>G127+H127+I127+J127</f>
        <v>1401</v>
      </c>
      <c r="L127" s="43">
        <f>K127*40/100</f>
        <v>560.4</v>
      </c>
      <c r="M127" s="43">
        <f>(K127+L127)*8/100</f>
        <v>156.91200000000001</v>
      </c>
      <c r="N127" s="45">
        <v>300</v>
      </c>
      <c r="O127" s="47">
        <v>2500</v>
      </c>
    </row>
    <row r="128" spans="2:15" ht="17.25" thickBot="1" x14ac:dyDescent="0.35">
      <c r="B128" s="78" t="s">
        <v>65</v>
      </c>
      <c r="C128" s="79"/>
      <c r="D128" s="79" t="s">
        <v>130</v>
      </c>
      <c r="E128" s="80"/>
      <c r="F128" s="5">
        <v>600</v>
      </c>
      <c r="G128" s="5">
        <v>334</v>
      </c>
      <c r="H128" s="43">
        <v>0</v>
      </c>
      <c r="I128" s="43">
        <v>700</v>
      </c>
      <c r="J128" s="43">
        <v>500</v>
      </c>
      <c r="K128" s="43">
        <f>G128+H128+I128+J128</f>
        <v>1534</v>
      </c>
      <c r="L128" s="43">
        <f>K128*40/100</f>
        <v>613.6</v>
      </c>
      <c r="M128" s="43">
        <f>(K128+L128)*8/100</f>
        <v>171.80799999999999</v>
      </c>
      <c r="N128" s="45">
        <v>300</v>
      </c>
      <c r="O128" s="47">
        <v>3000</v>
      </c>
    </row>
  </sheetData>
  <mergeCells count="464">
    <mergeCell ref="F55:F57"/>
    <mergeCell ref="F59:F61"/>
    <mergeCell ref="F63:F64"/>
    <mergeCell ref="F66:F67"/>
    <mergeCell ref="F69:F70"/>
    <mergeCell ref="B78:C78"/>
    <mergeCell ref="D78:E78"/>
    <mergeCell ref="D51:E51"/>
    <mergeCell ref="D55:E55"/>
    <mergeCell ref="D59:E59"/>
    <mergeCell ref="D58:E58"/>
    <mergeCell ref="D48:E48"/>
    <mergeCell ref="D49:E49"/>
    <mergeCell ref="D56:E56"/>
    <mergeCell ref="D57:E57"/>
    <mergeCell ref="D73:E73"/>
    <mergeCell ref="D60:E60"/>
    <mergeCell ref="D61:E61"/>
    <mergeCell ref="D63:E63"/>
    <mergeCell ref="D64:E64"/>
    <mergeCell ref="D66:E66"/>
    <mergeCell ref="D52:E52"/>
    <mergeCell ref="G8:G11"/>
    <mergeCell ref="D39:E39"/>
    <mergeCell ref="D7:E7"/>
    <mergeCell ref="D8:E8"/>
    <mergeCell ref="D9:E9"/>
    <mergeCell ref="D10:E10"/>
    <mergeCell ref="D11:E11"/>
    <mergeCell ref="F8:F11"/>
    <mergeCell ref="F27:F29"/>
    <mergeCell ref="F31:F33"/>
    <mergeCell ref="F35:F37"/>
    <mergeCell ref="F39:F41"/>
    <mergeCell ref="F15:F17"/>
    <mergeCell ref="G15:G17"/>
    <mergeCell ref="G24:G25"/>
    <mergeCell ref="G26:G29"/>
    <mergeCell ref="B8:C11"/>
    <mergeCell ref="D13:E13"/>
    <mergeCell ref="D14:E14"/>
    <mergeCell ref="B12:C14"/>
    <mergeCell ref="B7:C7"/>
    <mergeCell ref="B128:C128"/>
    <mergeCell ref="B22:C22"/>
    <mergeCell ref="B23:C23"/>
    <mergeCell ref="D30:E30"/>
    <mergeCell ref="D34:E34"/>
    <mergeCell ref="D38:E38"/>
    <mergeCell ref="D46:E46"/>
    <mergeCell ref="D127:E127"/>
    <mergeCell ref="D128:E128"/>
    <mergeCell ref="D22:E22"/>
    <mergeCell ref="D23:E23"/>
    <mergeCell ref="D26:E26"/>
    <mergeCell ref="D42:E42"/>
    <mergeCell ref="D41:E41"/>
    <mergeCell ref="D44:E44"/>
    <mergeCell ref="D45:E45"/>
    <mergeCell ref="B127:C127"/>
    <mergeCell ref="D43:E43"/>
    <mergeCell ref="D54:E54"/>
    <mergeCell ref="B54:C57"/>
    <mergeCell ref="B58:C61"/>
    <mergeCell ref="D12:E12"/>
    <mergeCell ref="D15:E15"/>
    <mergeCell ref="D18:E18"/>
    <mergeCell ref="D19:E19"/>
    <mergeCell ref="D20:E20"/>
    <mergeCell ref="B18:C18"/>
    <mergeCell ref="B19:C19"/>
    <mergeCell ref="B20:C20"/>
    <mergeCell ref="B21:C21"/>
    <mergeCell ref="D21:E21"/>
    <mergeCell ref="D25:E25"/>
    <mergeCell ref="D27:E27"/>
    <mergeCell ref="D28:E28"/>
    <mergeCell ref="D29:E29"/>
    <mergeCell ref="B24:C25"/>
    <mergeCell ref="D24:E24"/>
    <mergeCell ref="B50:C53"/>
    <mergeCell ref="B34:C37"/>
    <mergeCell ref="D35:E35"/>
    <mergeCell ref="D36:E36"/>
    <mergeCell ref="D37:E37"/>
    <mergeCell ref="D40:E40"/>
    <mergeCell ref="B62:C64"/>
    <mergeCell ref="B65:C67"/>
    <mergeCell ref="B68:C70"/>
    <mergeCell ref="B71:C73"/>
    <mergeCell ref="B86:C86"/>
    <mergeCell ref="B87:C87"/>
    <mergeCell ref="B77:C77"/>
    <mergeCell ref="B79:C79"/>
    <mergeCell ref="D65:E65"/>
    <mergeCell ref="D77:E77"/>
    <mergeCell ref="D79:E79"/>
    <mergeCell ref="B76:C76"/>
    <mergeCell ref="D76:E76"/>
    <mergeCell ref="B85:C85"/>
    <mergeCell ref="D81:E81"/>
    <mergeCell ref="D82:E82"/>
    <mergeCell ref="B80:C82"/>
    <mergeCell ref="D71:E71"/>
    <mergeCell ref="D74:E74"/>
    <mergeCell ref="D75:E75"/>
    <mergeCell ref="D67:E67"/>
    <mergeCell ref="D69:E69"/>
    <mergeCell ref="D70:E70"/>
    <mergeCell ref="D72:E72"/>
    <mergeCell ref="B125:C125"/>
    <mergeCell ref="B126:C126"/>
    <mergeCell ref="B104:C106"/>
    <mergeCell ref="B108:C112"/>
    <mergeCell ref="B120:C123"/>
    <mergeCell ref="B113:C119"/>
    <mergeCell ref="B88:C88"/>
    <mergeCell ref="B89:C89"/>
    <mergeCell ref="B83:C84"/>
    <mergeCell ref="B107:C107"/>
    <mergeCell ref="B90:C90"/>
    <mergeCell ref="B91:C92"/>
    <mergeCell ref="B93:C94"/>
    <mergeCell ref="B95:C96"/>
    <mergeCell ref="B100:C101"/>
    <mergeCell ref="B102:C103"/>
    <mergeCell ref="B97:C99"/>
    <mergeCell ref="B74:C74"/>
    <mergeCell ref="B75:C75"/>
    <mergeCell ref="B124:C124"/>
    <mergeCell ref="D90:E90"/>
    <mergeCell ref="D91:E91"/>
    <mergeCell ref="D93:E93"/>
    <mergeCell ref="D122:E122"/>
    <mergeCell ref="D123:E123"/>
    <mergeCell ref="D104:E104"/>
    <mergeCell ref="D107:E107"/>
    <mergeCell ref="D97:E97"/>
    <mergeCell ref="D102:E102"/>
    <mergeCell ref="D100:E100"/>
    <mergeCell ref="D99:E99"/>
    <mergeCell ref="D95:E95"/>
    <mergeCell ref="D92:E92"/>
    <mergeCell ref="D94:E94"/>
    <mergeCell ref="D96:E96"/>
    <mergeCell ref="D98:E98"/>
    <mergeCell ref="D101:E101"/>
    <mergeCell ref="D103:E103"/>
    <mergeCell ref="D124:E124"/>
    <mergeCell ref="D125:E125"/>
    <mergeCell ref="D126:E126"/>
    <mergeCell ref="D105:E105"/>
    <mergeCell ref="D106:E106"/>
    <mergeCell ref="D109:E109"/>
    <mergeCell ref="D111:E111"/>
    <mergeCell ref="D112:E112"/>
    <mergeCell ref="D110:E110"/>
    <mergeCell ref="D113:E113"/>
    <mergeCell ref="D120:E120"/>
    <mergeCell ref="D114:E114"/>
    <mergeCell ref="D117:E117"/>
    <mergeCell ref="D115:E115"/>
    <mergeCell ref="D116:E116"/>
    <mergeCell ref="D118:E118"/>
    <mergeCell ref="D119:E119"/>
    <mergeCell ref="D121:E121"/>
    <mergeCell ref="D108:E108"/>
    <mergeCell ref="B38:C41"/>
    <mergeCell ref="B26:C29"/>
    <mergeCell ref="D31:E31"/>
    <mergeCell ref="D32:E32"/>
    <mergeCell ref="D33:E33"/>
    <mergeCell ref="B30:C33"/>
    <mergeCell ref="D50:E50"/>
    <mergeCell ref="D16:E16"/>
    <mergeCell ref="D17:E17"/>
    <mergeCell ref="B15:C17"/>
    <mergeCell ref="D47:E47"/>
    <mergeCell ref="B42:C45"/>
    <mergeCell ref="B46:C49"/>
    <mergeCell ref="D83:E83"/>
    <mergeCell ref="D85:E85"/>
    <mergeCell ref="D86:E86"/>
    <mergeCell ref="D87:E87"/>
    <mergeCell ref="D88:E88"/>
    <mergeCell ref="D89:E89"/>
    <mergeCell ref="D62:E62"/>
    <mergeCell ref="D68:E68"/>
    <mergeCell ref="D53:E53"/>
    <mergeCell ref="D84:E84"/>
    <mergeCell ref="D80:E80"/>
    <mergeCell ref="H54:H57"/>
    <mergeCell ref="H15:H17"/>
    <mergeCell ref="G46:G49"/>
    <mergeCell ref="G50:G53"/>
    <mergeCell ref="G54:G57"/>
    <mergeCell ref="G58:G61"/>
    <mergeCell ref="G62:G64"/>
    <mergeCell ref="G65:G67"/>
    <mergeCell ref="G68:G70"/>
    <mergeCell ref="F12:F14"/>
    <mergeCell ref="G12:G14"/>
    <mergeCell ref="H12:H14"/>
    <mergeCell ref="H30:H33"/>
    <mergeCell ref="H34:H37"/>
    <mergeCell ref="H38:H41"/>
    <mergeCell ref="H42:H45"/>
    <mergeCell ref="H46:H49"/>
    <mergeCell ref="H50:H53"/>
    <mergeCell ref="F43:F45"/>
    <mergeCell ref="F47:F49"/>
    <mergeCell ref="F51:F53"/>
    <mergeCell ref="I15:I17"/>
    <mergeCell ref="L12:L14"/>
    <mergeCell ref="M12:M14"/>
    <mergeCell ref="O12:O14"/>
    <mergeCell ref="H8:H11"/>
    <mergeCell ref="I8:I11"/>
    <mergeCell ref="J8:J11"/>
    <mergeCell ref="L8:L11"/>
    <mergeCell ref="M8:M11"/>
    <mergeCell ref="O8:O11"/>
    <mergeCell ref="J12:J14"/>
    <mergeCell ref="I12:I14"/>
    <mergeCell ref="J15:J17"/>
    <mergeCell ref="L15:L17"/>
    <mergeCell ref="M15:M17"/>
    <mergeCell ref="O15:O17"/>
    <mergeCell ref="K8:K11"/>
    <mergeCell ref="K12:K14"/>
    <mergeCell ref="K15:K17"/>
    <mergeCell ref="N8:N11"/>
    <mergeCell ref="N12:N14"/>
    <mergeCell ref="N15:N17"/>
    <mergeCell ref="H95:H96"/>
    <mergeCell ref="H97:H99"/>
    <mergeCell ref="H100:H101"/>
    <mergeCell ref="H24:H25"/>
    <mergeCell ref="I24:I25"/>
    <mergeCell ref="J24:J25"/>
    <mergeCell ref="L24:L25"/>
    <mergeCell ref="M24:M25"/>
    <mergeCell ref="O24:O25"/>
    <mergeCell ref="H26:H29"/>
    <mergeCell ref="I26:I29"/>
    <mergeCell ref="J26:J29"/>
    <mergeCell ref="L26:L29"/>
    <mergeCell ref="M26:M29"/>
    <mergeCell ref="O26:O29"/>
    <mergeCell ref="H58:H61"/>
    <mergeCell ref="H62:H64"/>
    <mergeCell ref="H65:H67"/>
    <mergeCell ref="H68:H70"/>
    <mergeCell ref="H71:H73"/>
    <mergeCell ref="H80:H82"/>
    <mergeCell ref="H83:H84"/>
    <mergeCell ref="H91:H92"/>
    <mergeCell ref="H93:H94"/>
    <mergeCell ref="H102:H103"/>
    <mergeCell ref="H104:H106"/>
    <mergeCell ref="H108:H112"/>
    <mergeCell ref="H113:H119"/>
    <mergeCell ref="H120:H123"/>
    <mergeCell ref="I120:I123"/>
    <mergeCell ref="J120:J123"/>
    <mergeCell ref="L120:L123"/>
    <mergeCell ref="I108:I112"/>
    <mergeCell ref="J108:J112"/>
    <mergeCell ref="L108:L112"/>
    <mergeCell ref="K113:K119"/>
    <mergeCell ref="K120:K123"/>
    <mergeCell ref="M120:M123"/>
    <mergeCell ref="O120:O123"/>
    <mergeCell ref="I113:I119"/>
    <mergeCell ref="J113:J119"/>
    <mergeCell ref="L113:L119"/>
    <mergeCell ref="M113:M119"/>
    <mergeCell ref="O113:O119"/>
    <mergeCell ref="I30:I33"/>
    <mergeCell ref="J30:J33"/>
    <mergeCell ref="L30:L33"/>
    <mergeCell ref="M30:M33"/>
    <mergeCell ref="O30:O33"/>
    <mergeCell ref="I34:I37"/>
    <mergeCell ref="J34:J37"/>
    <mergeCell ref="L34:L37"/>
    <mergeCell ref="M34:M37"/>
    <mergeCell ref="O34:O37"/>
    <mergeCell ref="I38:I41"/>
    <mergeCell ref="J38:J41"/>
    <mergeCell ref="L38:L41"/>
    <mergeCell ref="M38:M41"/>
    <mergeCell ref="O38:O41"/>
    <mergeCell ref="I42:I45"/>
    <mergeCell ref="J42:J45"/>
    <mergeCell ref="L42:L45"/>
    <mergeCell ref="M42:M45"/>
    <mergeCell ref="O42:O45"/>
    <mergeCell ref="I46:I49"/>
    <mergeCell ref="J46:J49"/>
    <mergeCell ref="L46:L49"/>
    <mergeCell ref="M46:M49"/>
    <mergeCell ref="O46:O49"/>
    <mergeCell ref="I50:I53"/>
    <mergeCell ref="J50:J53"/>
    <mergeCell ref="L50:L53"/>
    <mergeCell ref="M50:M53"/>
    <mergeCell ref="O50:O53"/>
    <mergeCell ref="I54:I57"/>
    <mergeCell ref="J54:J57"/>
    <mergeCell ref="L54:L57"/>
    <mergeCell ref="M54:M57"/>
    <mergeCell ref="O54:O57"/>
    <mergeCell ref="I58:I61"/>
    <mergeCell ref="J58:J61"/>
    <mergeCell ref="L58:L61"/>
    <mergeCell ref="M58:M61"/>
    <mergeCell ref="O58:O61"/>
    <mergeCell ref="L68:L70"/>
    <mergeCell ref="M68:M70"/>
    <mergeCell ref="O68:O70"/>
    <mergeCell ref="I71:I73"/>
    <mergeCell ref="J71:J73"/>
    <mergeCell ref="L71:L73"/>
    <mergeCell ref="M71:M73"/>
    <mergeCell ref="O71:O73"/>
    <mergeCell ref="I62:I64"/>
    <mergeCell ref="J62:J64"/>
    <mergeCell ref="L62:L64"/>
    <mergeCell ref="M62:M64"/>
    <mergeCell ref="O62:O64"/>
    <mergeCell ref="I65:I67"/>
    <mergeCell ref="J65:J67"/>
    <mergeCell ref="L65:L67"/>
    <mergeCell ref="M65:M67"/>
    <mergeCell ref="O65:O67"/>
    <mergeCell ref="O95:O96"/>
    <mergeCell ref="K95:K96"/>
    <mergeCell ref="I80:I82"/>
    <mergeCell ref="J80:J82"/>
    <mergeCell ref="L80:L82"/>
    <mergeCell ref="M80:M82"/>
    <mergeCell ref="O80:O82"/>
    <mergeCell ref="I91:I92"/>
    <mergeCell ref="J91:J92"/>
    <mergeCell ref="L91:L92"/>
    <mergeCell ref="M91:M92"/>
    <mergeCell ref="O91:O92"/>
    <mergeCell ref="L83:L84"/>
    <mergeCell ref="M83:M84"/>
    <mergeCell ref="O83:O84"/>
    <mergeCell ref="K91:K92"/>
    <mergeCell ref="K93:K94"/>
    <mergeCell ref="I93:I94"/>
    <mergeCell ref="J93:J94"/>
    <mergeCell ref="L93:L94"/>
    <mergeCell ref="M93:M94"/>
    <mergeCell ref="M108:M112"/>
    <mergeCell ref="O108:O112"/>
    <mergeCell ref="I104:I106"/>
    <mergeCell ref="J104:J106"/>
    <mergeCell ref="L104:L106"/>
    <mergeCell ref="M104:M106"/>
    <mergeCell ref="O104:O106"/>
    <mergeCell ref="I102:I103"/>
    <mergeCell ref="J102:J103"/>
    <mergeCell ref="L102:L103"/>
    <mergeCell ref="M102:M103"/>
    <mergeCell ref="O102:O103"/>
    <mergeCell ref="K102:K103"/>
    <mergeCell ref="K104:K106"/>
    <mergeCell ref="K108:K112"/>
    <mergeCell ref="N102:N103"/>
    <mergeCell ref="N104:N106"/>
    <mergeCell ref="N108:N112"/>
    <mergeCell ref="I100:I101"/>
    <mergeCell ref="J100:J101"/>
    <mergeCell ref="L100:L101"/>
    <mergeCell ref="M100:M101"/>
    <mergeCell ref="O100:O101"/>
    <mergeCell ref="I97:I99"/>
    <mergeCell ref="J97:J99"/>
    <mergeCell ref="L97:L99"/>
    <mergeCell ref="M97:M99"/>
    <mergeCell ref="O97:O99"/>
    <mergeCell ref="K97:K99"/>
    <mergeCell ref="K100:K101"/>
    <mergeCell ref="N97:N99"/>
    <mergeCell ref="N100:N101"/>
    <mergeCell ref="O93:O94"/>
    <mergeCell ref="I95:I96"/>
    <mergeCell ref="K46:K49"/>
    <mergeCell ref="K50:K53"/>
    <mergeCell ref="K54:K57"/>
    <mergeCell ref="K58:K61"/>
    <mergeCell ref="K62:K64"/>
    <mergeCell ref="K65:K67"/>
    <mergeCell ref="K68:K70"/>
    <mergeCell ref="K71:K73"/>
    <mergeCell ref="K80:K82"/>
    <mergeCell ref="N58:N61"/>
    <mergeCell ref="N62:N64"/>
    <mergeCell ref="N65:N67"/>
    <mergeCell ref="N68:N70"/>
    <mergeCell ref="N71:N73"/>
    <mergeCell ref="N80:N82"/>
    <mergeCell ref="N83:N84"/>
    <mergeCell ref="N91:N92"/>
    <mergeCell ref="N93:N94"/>
    <mergeCell ref="N95:N96"/>
    <mergeCell ref="J95:J96"/>
    <mergeCell ref="L95:L96"/>
    <mergeCell ref="M95:M96"/>
    <mergeCell ref="K24:K25"/>
    <mergeCell ref="K26:K29"/>
    <mergeCell ref="K30:K33"/>
    <mergeCell ref="K34:K37"/>
    <mergeCell ref="K38:K41"/>
    <mergeCell ref="K42:K45"/>
    <mergeCell ref="G30:G33"/>
    <mergeCell ref="G34:G37"/>
    <mergeCell ref="G38:G41"/>
    <mergeCell ref="G42:G45"/>
    <mergeCell ref="F83:F84"/>
    <mergeCell ref="G83:G84"/>
    <mergeCell ref="I83:I84"/>
    <mergeCell ref="J83:J84"/>
    <mergeCell ref="K83:K84"/>
    <mergeCell ref="F80:F82"/>
    <mergeCell ref="G80:G82"/>
    <mergeCell ref="I68:I70"/>
    <mergeCell ref="J68:J70"/>
    <mergeCell ref="F72:F73"/>
    <mergeCell ref="G71:G73"/>
    <mergeCell ref="G91:G92"/>
    <mergeCell ref="G93:G94"/>
    <mergeCell ref="F93:F94"/>
    <mergeCell ref="F97:F99"/>
    <mergeCell ref="G97:G99"/>
    <mergeCell ref="F95:F96"/>
    <mergeCell ref="G95:G96"/>
    <mergeCell ref="F100:F101"/>
    <mergeCell ref="G100:G101"/>
    <mergeCell ref="F102:F103"/>
    <mergeCell ref="G102:G103"/>
    <mergeCell ref="F104:F106"/>
    <mergeCell ref="G104:G106"/>
    <mergeCell ref="F108:F112"/>
    <mergeCell ref="G108:G112"/>
    <mergeCell ref="F113:F119"/>
    <mergeCell ref="G113:G119"/>
    <mergeCell ref="F120:F123"/>
    <mergeCell ref="G120:G123"/>
    <mergeCell ref="N113:N119"/>
    <mergeCell ref="N120:N123"/>
    <mergeCell ref="N24:N25"/>
    <mergeCell ref="N26:N29"/>
    <mergeCell ref="N30:N33"/>
    <mergeCell ref="N34:N37"/>
    <mergeCell ref="N38:N41"/>
    <mergeCell ref="N42:N45"/>
    <mergeCell ref="N46:N49"/>
    <mergeCell ref="N50:N53"/>
    <mergeCell ref="N54:N5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70"/>
  <sheetViews>
    <sheetView tabSelected="1" topLeftCell="E1" workbookViewId="0">
      <selection activeCell="F4" sqref="F4"/>
    </sheetView>
  </sheetViews>
  <sheetFormatPr baseColWidth="10" defaultRowHeight="15" x14ac:dyDescent="0.25"/>
  <cols>
    <col min="6" max="6" width="17.28515625" customWidth="1"/>
    <col min="7" max="7" width="0" hidden="1" customWidth="1"/>
    <col min="8" max="8" width="16.42578125" hidden="1" customWidth="1"/>
    <col min="9" max="9" width="20" hidden="1" customWidth="1"/>
    <col min="10" max="10" width="14.7109375" hidden="1" customWidth="1"/>
    <col min="11" max="12" width="19.5703125" hidden="1" customWidth="1"/>
    <col min="13" max="14" width="17.85546875" hidden="1" customWidth="1"/>
    <col min="15" max="15" width="17" customWidth="1"/>
  </cols>
  <sheetData>
    <row r="4" spans="2:15" ht="15.75" thickBot="1" x14ac:dyDescent="0.3"/>
    <row r="5" spans="2:15" ht="17.25" thickBot="1" x14ac:dyDescent="0.35">
      <c r="B5" s="136" t="s">
        <v>30</v>
      </c>
      <c r="C5" s="137"/>
      <c r="D5" s="137" t="s">
        <v>23</v>
      </c>
      <c r="E5" s="137"/>
      <c r="F5" s="138"/>
      <c r="G5" s="3" t="s">
        <v>135</v>
      </c>
      <c r="H5" s="10" t="s">
        <v>152</v>
      </c>
      <c r="I5" s="11" t="s">
        <v>141</v>
      </c>
      <c r="J5" s="11" t="s">
        <v>137</v>
      </c>
      <c r="K5" s="10" t="s">
        <v>142</v>
      </c>
      <c r="L5" s="10" t="s">
        <v>143</v>
      </c>
      <c r="M5" s="10" t="s">
        <v>139</v>
      </c>
      <c r="N5" s="10" t="s">
        <v>143</v>
      </c>
      <c r="O5" s="10" t="s">
        <v>140</v>
      </c>
    </row>
    <row r="6" spans="2:15" ht="17.25" thickBot="1" x14ac:dyDescent="0.35">
      <c r="B6" s="1"/>
      <c r="C6" s="1"/>
      <c r="D6" s="127"/>
      <c r="E6" s="127"/>
      <c r="F6" s="127"/>
    </row>
    <row r="7" spans="2:15" ht="16.5" x14ac:dyDescent="0.3">
      <c r="B7" s="119" t="s">
        <v>24</v>
      </c>
      <c r="C7" s="120"/>
      <c r="D7" s="115" t="s">
        <v>27</v>
      </c>
      <c r="E7" s="115"/>
      <c r="F7" s="116"/>
      <c r="G7" s="106">
        <v>3500</v>
      </c>
      <c r="H7" s="106">
        <v>4500</v>
      </c>
      <c r="I7" s="106">
        <v>1400</v>
      </c>
      <c r="J7" s="106">
        <v>1000</v>
      </c>
      <c r="K7" s="106">
        <f>H7+I7+J7</f>
        <v>6900</v>
      </c>
      <c r="L7" s="85">
        <f>K7*0.35</f>
        <v>2415</v>
      </c>
      <c r="M7" s="106">
        <f>(K7+L7)*0.08</f>
        <v>745.2</v>
      </c>
      <c r="N7" s="106">
        <v>300</v>
      </c>
      <c r="O7" s="85">
        <v>10900</v>
      </c>
    </row>
    <row r="8" spans="2:15" ht="16.5" x14ac:dyDescent="0.3">
      <c r="B8" s="121"/>
      <c r="C8" s="122"/>
      <c r="D8" s="117" t="s">
        <v>25</v>
      </c>
      <c r="E8" s="117"/>
      <c r="F8" s="118"/>
      <c r="G8" s="110"/>
      <c r="H8" s="110"/>
      <c r="I8" s="110"/>
      <c r="J8" s="110"/>
      <c r="K8" s="110"/>
      <c r="L8" s="86"/>
      <c r="M8" s="110"/>
      <c r="N8" s="110"/>
      <c r="O8" s="86"/>
    </row>
    <row r="9" spans="2:15" ht="16.5" x14ac:dyDescent="0.3">
      <c r="B9" s="121"/>
      <c r="C9" s="122"/>
      <c r="D9" s="117" t="s">
        <v>26</v>
      </c>
      <c r="E9" s="117"/>
      <c r="F9" s="118"/>
      <c r="G9" s="110"/>
      <c r="H9" s="110"/>
      <c r="I9" s="110"/>
      <c r="J9" s="110"/>
      <c r="K9" s="110"/>
      <c r="L9" s="86"/>
      <c r="M9" s="110"/>
      <c r="N9" s="110"/>
      <c r="O9" s="86"/>
    </row>
    <row r="10" spans="2:15" ht="16.5" x14ac:dyDescent="0.3">
      <c r="B10" s="121"/>
      <c r="C10" s="122"/>
      <c r="D10" s="117" t="s">
        <v>28</v>
      </c>
      <c r="E10" s="117"/>
      <c r="F10" s="118"/>
      <c r="G10" s="110"/>
      <c r="H10" s="110"/>
      <c r="I10" s="110"/>
      <c r="J10" s="110"/>
      <c r="K10" s="110"/>
      <c r="L10" s="86"/>
      <c r="M10" s="110"/>
      <c r="N10" s="110"/>
      <c r="O10" s="86"/>
    </row>
    <row r="11" spans="2:15" ht="17.25" thickBot="1" x14ac:dyDescent="0.35">
      <c r="B11" s="123"/>
      <c r="C11" s="124"/>
      <c r="D11" s="125" t="s">
        <v>29</v>
      </c>
      <c r="E11" s="125"/>
      <c r="F11" s="126"/>
      <c r="G11" s="107"/>
      <c r="H11" s="107"/>
      <c r="I11" s="107"/>
      <c r="J11" s="107"/>
      <c r="K11" s="107"/>
      <c r="L11" s="87"/>
      <c r="M11" s="107"/>
      <c r="N11" s="107"/>
      <c r="O11" s="87"/>
    </row>
    <row r="12" spans="2:15" ht="17.25" thickBot="1" x14ac:dyDescent="0.35">
      <c r="B12" s="1"/>
      <c r="C12" s="1"/>
      <c r="D12" s="127"/>
      <c r="E12" s="127"/>
      <c r="F12" s="127"/>
    </row>
    <row r="13" spans="2:15" ht="16.5" x14ac:dyDescent="0.3">
      <c r="B13" s="119" t="s">
        <v>35</v>
      </c>
      <c r="C13" s="120"/>
      <c r="D13" s="115" t="s">
        <v>31</v>
      </c>
      <c r="E13" s="115"/>
      <c r="F13" s="116"/>
      <c r="G13" s="139">
        <v>3200</v>
      </c>
      <c r="H13" s="106">
        <v>3424</v>
      </c>
      <c r="I13" s="106">
        <v>1400</v>
      </c>
      <c r="J13" s="106">
        <v>1000</v>
      </c>
      <c r="K13" s="106">
        <f>H13+I13+J13</f>
        <v>5824</v>
      </c>
      <c r="L13" s="85">
        <f>K13*0.35</f>
        <v>2038.3999999999999</v>
      </c>
      <c r="M13" s="106">
        <f>(K13+L13)*0.08</f>
        <v>628.99199999999996</v>
      </c>
      <c r="N13" s="85">
        <v>300</v>
      </c>
      <c r="O13" s="85">
        <v>10900</v>
      </c>
    </row>
    <row r="14" spans="2:15" ht="16.5" x14ac:dyDescent="0.3">
      <c r="B14" s="121"/>
      <c r="C14" s="122"/>
      <c r="D14" s="117" t="s">
        <v>32</v>
      </c>
      <c r="E14" s="117"/>
      <c r="F14" s="118"/>
      <c r="G14" s="140"/>
      <c r="H14" s="110"/>
      <c r="I14" s="110"/>
      <c r="J14" s="110"/>
      <c r="K14" s="110"/>
      <c r="L14" s="86"/>
      <c r="M14" s="110"/>
      <c r="N14" s="86"/>
      <c r="O14" s="86"/>
    </row>
    <row r="15" spans="2:15" ht="16.5" x14ac:dyDescent="0.3">
      <c r="B15" s="121"/>
      <c r="C15" s="122"/>
      <c r="D15" s="117" t="s">
        <v>25</v>
      </c>
      <c r="E15" s="117"/>
      <c r="F15" s="118"/>
      <c r="G15" s="140"/>
      <c r="H15" s="110"/>
      <c r="I15" s="110"/>
      <c r="J15" s="110"/>
      <c r="K15" s="110"/>
      <c r="L15" s="86"/>
      <c r="M15" s="110"/>
      <c r="N15" s="86"/>
      <c r="O15" s="86"/>
    </row>
    <row r="16" spans="2:15" ht="16.5" x14ac:dyDescent="0.3">
      <c r="B16" s="121"/>
      <c r="C16" s="122"/>
      <c r="D16" s="117" t="s">
        <v>33</v>
      </c>
      <c r="E16" s="117"/>
      <c r="F16" s="118"/>
      <c r="G16" s="140"/>
      <c r="H16" s="110"/>
      <c r="I16" s="110"/>
      <c r="J16" s="110"/>
      <c r="K16" s="110"/>
      <c r="L16" s="86"/>
      <c r="M16" s="110"/>
      <c r="N16" s="86"/>
      <c r="O16" s="86"/>
    </row>
    <row r="17" spans="2:15" ht="17.25" thickBot="1" x14ac:dyDescent="0.35">
      <c r="B17" s="123"/>
      <c r="C17" s="124"/>
      <c r="D17" s="125" t="s">
        <v>34</v>
      </c>
      <c r="E17" s="125"/>
      <c r="F17" s="126"/>
      <c r="G17" s="141"/>
      <c r="H17" s="107"/>
      <c r="I17" s="107"/>
      <c r="J17" s="107"/>
      <c r="K17" s="107"/>
      <c r="L17" s="87"/>
      <c r="M17" s="107"/>
      <c r="N17" s="87"/>
      <c r="O17" s="87"/>
    </row>
    <row r="18" spans="2:15" ht="17.25" thickBot="1" x14ac:dyDescent="0.35">
      <c r="B18" s="1"/>
      <c r="C18" s="1"/>
      <c r="D18" s="127"/>
      <c r="E18" s="127"/>
      <c r="F18" s="127"/>
    </row>
    <row r="19" spans="2:15" ht="15" customHeight="1" x14ac:dyDescent="0.3">
      <c r="B19" s="111" t="s">
        <v>37</v>
      </c>
      <c r="C19" s="112"/>
      <c r="D19" s="115" t="s">
        <v>36</v>
      </c>
      <c r="E19" s="115"/>
      <c r="F19" s="116"/>
      <c r="G19" s="90">
        <v>3000</v>
      </c>
      <c r="H19" s="106">
        <v>2987</v>
      </c>
      <c r="I19" s="106">
        <v>1400</v>
      </c>
      <c r="J19" s="106">
        <v>1000</v>
      </c>
      <c r="K19" s="106">
        <f>H19+I19+J19</f>
        <v>5387</v>
      </c>
      <c r="L19" s="85">
        <f>K19*0.35</f>
        <v>1885.4499999999998</v>
      </c>
      <c r="M19" s="106">
        <f>(K19+L19)*0.08</f>
        <v>581.79600000000005</v>
      </c>
      <c r="N19" s="85">
        <v>300</v>
      </c>
      <c r="O19" s="85">
        <v>10900</v>
      </c>
    </row>
    <row r="20" spans="2:15" ht="16.5" x14ac:dyDescent="0.3">
      <c r="B20" s="113"/>
      <c r="C20" s="114"/>
      <c r="D20" s="117" t="s">
        <v>25</v>
      </c>
      <c r="E20" s="117"/>
      <c r="F20" s="118"/>
      <c r="G20" s="91"/>
      <c r="H20" s="110"/>
      <c r="I20" s="110"/>
      <c r="J20" s="110"/>
      <c r="K20" s="110"/>
      <c r="L20" s="86"/>
      <c r="M20" s="110"/>
      <c r="N20" s="86"/>
      <c r="O20" s="86"/>
    </row>
    <row r="21" spans="2:15" ht="16.5" x14ac:dyDescent="0.3">
      <c r="B21" s="113"/>
      <c r="C21" s="114"/>
      <c r="D21" s="117" t="s">
        <v>55</v>
      </c>
      <c r="E21" s="117"/>
      <c r="F21" s="118"/>
      <c r="G21" s="91"/>
      <c r="H21" s="110"/>
      <c r="I21" s="110"/>
      <c r="J21" s="110"/>
      <c r="K21" s="110"/>
      <c r="L21" s="86"/>
      <c r="M21" s="110"/>
      <c r="N21" s="86"/>
      <c r="O21" s="86"/>
    </row>
    <row r="22" spans="2:15" ht="17.25" thickBot="1" x14ac:dyDescent="0.35">
      <c r="B22" s="128"/>
      <c r="C22" s="129"/>
      <c r="D22" s="125" t="s">
        <v>53</v>
      </c>
      <c r="E22" s="125"/>
      <c r="F22" s="126"/>
      <c r="G22" s="91"/>
      <c r="H22" s="110"/>
      <c r="I22" s="110"/>
      <c r="J22" s="110"/>
      <c r="K22" s="110"/>
      <c r="L22" s="86"/>
      <c r="M22" s="110"/>
      <c r="N22" s="86"/>
      <c r="O22" s="86"/>
    </row>
    <row r="23" spans="2:15" ht="17.25" thickBot="1" x14ac:dyDescent="0.35">
      <c r="B23" s="1"/>
      <c r="C23" s="1"/>
      <c r="D23" s="127"/>
      <c r="E23" s="127"/>
      <c r="F23" s="127"/>
      <c r="G23" s="92"/>
      <c r="H23" s="107"/>
      <c r="I23" s="107"/>
      <c r="J23" s="107"/>
      <c r="K23" s="107"/>
      <c r="L23" s="87"/>
      <c r="M23" s="107"/>
      <c r="N23" s="87"/>
      <c r="O23" s="87"/>
    </row>
    <row r="24" spans="2:15" ht="16.5" x14ac:dyDescent="0.3">
      <c r="B24" s="119" t="s">
        <v>38</v>
      </c>
      <c r="C24" s="120"/>
      <c r="D24" s="115" t="s">
        <v>40</v>
      </c>
      <c r="E24" s="115"/>
      <c r="F24" s="116"/>
      <c r="G24" s="142">
        <v>2200</v>
      </c>
      <c r="H24" s="106">
        <v>1784</v>
      </c>
      <c r="I24" s="106">
        <v>1400</v>
      </c>
      <c r="J24" s="106">
        <v>1000</v>
      </c>
      <c r="K24" s="106">
        <f>H24+I24+J24</f>
        <v>4184</v>
      </c>
      <c r="L24" s="85">
        <f>K24*0.4</f>
        <v>1673.6000000000001</v>
      </c>
      <c r="M24" s="106">
        <v>615.6</v>
      </c>
      <c r="N24" s="85">
        <v>300</v>
      </c>
      <c r="O24" s="85">
        <v>7000</v>
      </c>
    </row>
    <row r="25" spans="2:15" ht="16.5" x14ac:dyDescent="0.3">
      <c r="B25" s="121"/>
      <c r="C25" s="122"/>
      <c r="D25" s="117" t="s">
        <v>39</v>
      </c>
      <c r="E25" s="117"/>
      <c r="F25" s="118"/>
      <c r="G25" s="143"/>
      <c r="H25" s="110"/>
      <c r="I25" s="110"/>
      <c r="J25" s="110"/>
      <c r="K25" s="110"/>
      <c r="L25" s="86"/>
      <c r="M25" s="110"/>
      <c r="N25" s="86"/>
      <c r="O25" s="86"/>
    </row>
    <row r="26" spans="2:15" ht="17.25" thickBot="1" x14ac:dyDescent="0.35">
      <c r="B26" s="123"/>
      <c r="C26" s="124"/>
      <c r="D26" s="125" t="s">
        <v>41</v>
      </c>
      <c r="E26" s="125"/>
      <c r="F26" s="126"/>
      <c r="G26" s="144"/>
      <c r="H26" s="110"/>
      <c r="I26" s="107"/>
      <c r="J26" s="107"/>
      <c r="K26" s="107"/>
      <c r="L26" s="87"/>
      <c r="M26" s="107"/>
      <c r="N26" s="87"/>
      <c r="O26" s="87"/>
    </row>
    <row r="27" spans="2:15" ht="17.25" thickBot="1" x14ac:dyDescent="0.35">
      <c r="B27" s="1"/>
      <c r="C27" s="1"/>
      <c r="D27" s="2"/>
      <c r="E27" s="2"/>
      <c r="F27" s="2"/>
      <c r="H27" s="17"/>
    </row>
    <row r="28" spans="2:15" ht="15" customHeight="1" x14ac:dyDescent="0.3">
      <c r="B28" s="111" t="s">
        <v>42</v>
      </c>
      <c r="C28" s="112"/>
      <c r="D28" s="115" t="s">
        <v>25</v>
      </c>
      <c r="E28" s="115"/>
      <c r="F28" s="116"/>
      <c r="G28" s="142">
        <v>3500</v>
      </c>
      <c r="H28" s="85">
        <v>3424</v>
      </c>
      <c r="I28" s="106">
        <v>1400</v>
      </c>
      <c r="J28" s="106">
        <v>1000</v>
      </c>
      <c r="K28" s="106">
        <f>H28+I28+J28</f>
        <v>5824</v>
      </c>
      <c r="L28" s="85">
        <f>K28*0.4</f>
        <v>2329.6</v>
      </c>
      <c r="M28" s="106">
        <v>658.80000000000007</v>
      </c>
      <c r="N28" s="85">
        <v>300</v>
      </c>
      <c r="O28" s="85">
        <v>10900</v>
      </c>
    </row>
    <row r="29" spans="2:15" ht="16.5" x14ac:dyDescent="0.3">
      <c r="B29" s="113"/>
      <c r="C29" s="114"/>
      <c r="D29" s="117" t="s">
        <v>56</v>
      </c>
      <c r="E29" s="117"/>
      <c r="F29" s="118"/>
      <c r="G29" s="143"/>
      <c r="H29" s="86"/>
      <c r="I29" s="110"/>
      <c r="J29" s="110"/>
      <c r="K29" s="110"/>
      <c r="L29" s="86"/>
      <c r="M29" s="110"/>
      <c r="N29" s="86"/>
      <c r="O29" s="86"/>
    </row>
    <row r="30" spans="2:15" ht="16.5" x14ac:dyDescent="0.3">
      <c r="B30" s="113"/>
      <c r="C30" s="114"/>
      <c r="D30" s="117" t="s">
        <v>41</v>
      </c>
      <c r="E30" s="117"/>
      <c r="F30" s="118"/>
      <c r="G30" s="143"/>
      <c r="H30" s="86"/>
      <c r="I30" s="110"/>
      <c r="J30" s="110"/>
      <c r="K30" s="110"/>
      <c r="L30" s="86"/>
      <c r="M30" s="110"/>
      <c r="N30" s="86"/>
      <c r="O30" s="86"/>
    </row>
    <row r="31" spans="2:15" ht="17.25" thickBot="1" x14ac:dyDescent="0.35">
      <c r="B31" s="128"/>
      <c r="C31" s="129"/>
      <c r="D31" s="125" t="s">
        <v>47</v>
      </c>
      <c r="E31" s="125"/>
      <c r="F31" s="126"/>
      <c r="G31" s="144"/>
      <c r="H31" s="87"/>
      <c r="I31" s="107"/>
      <c r="J31" s="107"/>
      <c r="K31" s="107"/>
      <c r="L31" s="87"/>
      <c r="M31" s="107"/>
      <c r="N31" s="87"/>
      <c r="O31" s="87"/>
    </row>
    <row r="32" spans="2:15" ht="17.25" thickBot="1" x14ac:dyDescent="0.35">
      <c r="B32" s="1"/>
      <c r="C32" s="1"/>
      <c r="D32" s="127"/>
      <c r="E32" s="127"/>
      <c r="F32" s="127"/>
    </row>
    <row r="33" spans="2:15" ht="15" customHeight="1" x14ac:dyDescent="0.3">
      <c r="B33" s="111" t="s">
        <v>43</v>
      </c>
      <c r="C33" s="112"/>
      <c r="D33" s="115" t="s">
        <v>25</v>
      </c>
      <c r="E33" s="115"/>
      <c r="F33" s="116"/>
      <c r="G33" s="142">
        <v>3500</v>
      </c>
      <c r="H33" s="85">
        <v>3451</v>
      </c>
      <c r="I33" s="85">
        <v>1400</v>
      </c>
      <c r="J33" s="85">
        <v>1000</v>
      </c>
      <c r="K33" s="85">
        <f>H33+I33+J33</f>
        <v>5851</v>
      </c>
      <c r="L33" s="85">
        <f>K33*0.4</f>
        <v>2340.4</v>
      </c>
      <c r="M33" s="85">
        <v>658.80000000000007</v>
      </c>
      <c r="N33" s="85">
        <v>300</v>
      </c>
      <c r="O33" s="85">
        <v>10900</v>
      </c>
    </row>
    <row r="34" spans="2:15" ht="16.5" x14ac:dyDescent="0.3">
      <c r="B34" s="113"/>
      <c r="C34" s="114"/>
      <c r="D34" s="117" t="s">
        <v>54</v>
      </c>
      <c r="E34" s="117"/>
      <c r="F34" s="118"/>
      <c r="G34" s="143"/>
      <c r="H34" s="86"/>
      <c r="I34" s="86"/>
      <c r="J34" s="86"/>
      <c r="K34" s="86"/>
      <c r="L34" s="86"/>
      <c r="M34" s="86"/>
      <c r="N34" s="86"/>
      <c r="O34" s="86"/>
    </row>
    <row r="35" spans="2:15" ht="16.5" x14ac:dyDescent="0.3">
      <c r="B35" s="113"/>
      <c r="C35" s="114"/>
      <c r="D35" s="117" t="s">
        <v>41</v>
      </c>
      <c r="E35" s="117"/>
      <c r="F35" s="118"/>
      <c r="G35" s="143"/>
      <c r="H35" s="86"/>
      <c r="I35" s="86"/>
      <c r="J35" s="86"/>
      <c r="K35" s="86"/>
      <c r="L35" s="86"/>
      <c r="M35" s="86"/>
      <c r="N35" s="86"/>
      <c r="O35" s="86"/>
    </row>
    <row r="36" spans="2:15" ht="17.25" thickBot="1" x14ac:dyDescent="0.35">
      <c r="B36" s="128"/>
      <c r="C36" s="129"/>
      <c r="D36" s="125" t="s">
        <v>47</v>
      </c>
      <c r="E36" s="125"/>
      <c r="F36" s="126"/>
      <c r="G36" s="144"/>
      <c r="H36" s="87"/>
      <c r="I36" s="87"/>
      <c r="J36" s="87"/>
      <c r="K36" s="87"/>
      <c r="L36" s="87"/>
      <c r="M36" s="87"/>
      <c r="N36" s="87"/>
      <c r="O36" s="87"/>
    </row>
    <row r="37" spans="2:15" ht="17.25" thickBot="1" x14ac:dyDescent="0.35">
      <c r="B37" s="1"/>
      <c r="C37" s="1"/>
      <c r="D37" s="1"/>
      <c r="E37" s="1"/>
      <c r="F37" s="1"/>
    </row>
    <row r="38" spans="2:15" ht="15" customHeight="1" x14ac:dyDescent="0.3">
      <c r="B38" s="130" t="s">
        <v>44</v>
      </c>
      <c r="C38" s="131"/>
      <c r="D38" s="115" t="s">
        <v>25</v>
      </c>
      <c r="E38" s="115"/>
      <c r="F38" s="116"/>
      <c r="G38" s="142">
        <v>3400</v>
      </c>
      <c r="H38" s="85">
        <v>3487</v>
      </c>
      <c r="I38" s="85">
        <v>1400</v>
      </c>
      <c r="J38" s="85">
        <v>1000</v>
      </c>
      <c r="K38" s="85">
        <f>H38+I38+J38</f>
        <v>5887</v>
      </c>
      <c r="L38" s="85">
        <f>K38*0.4</f>
        <v>2354.8000000000002</v>
      </c>
      <c r="M38" s="85">
        <v>658.80000000000007</v>
      </c>
      <c r="N38" s="85">
        <v>300</v>
      </c>
      <c r="O38" s="85">
        <v>10900</v>
      </c>
    </row>
    <row r="39" spans="2:15" ht="16.5" x14ac:dyDescent="0.3">
      <c r="B39" s="132"/>
      <c r="C39" s="133"/>
      <c r="D39" s="117" t="s">
        <v>41</v>
      </c>
      <c r="E39" s="117"/>
      <c r="F39" s="118"/>
      <c r="G39" s="143"/>
      <c r="H39" s="86"/>
      <c r="I39" s="86"/>
      <c r="J39" s="86"/>
      <c r="K39" s="86"/>
      <c r="L39" s="86"/>
      <c r="M39" s="86"/>
      <c r="N39" s="86"/>
      <c r="O39" s="86"/>
    </row>
    <row r="40" spans="2:15" ht="17.25" thickBot="1" x14ac:dyDescent="0.35">
      <c r="B40" s="134"/>
      <c r="C40" s="135"/>
      <c r="D40" s="125" t="s">
        <v>47</v>
      </c>
      <c r="E40" s="125"/>
      <c r="F40" s="126"/>
      <c r="G40" s="144"/>
      <c r="H40" s="87"/>
      <c r="I40" s="87"/>
      <c r="J40" s="87"/>
      <c r="K40" s="87"/>
      <c r="L40" s="87"/>
      <c r="M40" s="87"/>
      <c r="N40" s="87"/>
      <c r="O40" s="87"/>
    </row>
    <row r="41" spans="2:15" ht="17.25" thickBot="1" x14ac:dyDescent="0.35">
      <c r="B41" s="1"/>
      <c r="C41" s="1"/>
      <c r="D41" s="1"/>
      <c r="E41" s="1"/>
      <c r="F41" s="1"/>
    </row>
    <row r="42" spans="2:15" ht="15" customHeight="1" x14ac:dyDescent="0.3">
      <c r="B42" s="130" t="s">
        <v>45</v>
      </c>
      <c r="C42" s="131"/>
      <c r="D42" s="115" t="s">
        <v>46</v>
      </c>
      <c r="E42" s="115"/>
      <c r="F42" s="116"/>
      <c r="G42" s="142">
        <v>3300</v>
      </c>
      <c r="H42" s="85">
        <v>3217</v>
      </c>
      <c r="I42" s="85">
        <v>1400</v>
      </c>
      <c r="J42" s="85">
        <v>1000</v>
      </c>
      <c r="K42" s="85">
        <f>H42+I42+J42</f>
        <v>5617</v>
      </c>
      <c r="L42" s="85">
        <f>K42*0.4</f>
        <v>2246.8000000000002</v>
      </c>
      <c r="M42" s="85">
        <v>658.80000000000007</v>
      </c>
      <c r="N42" s="85">
        <v>300</v>
      </c>
      <c r="O42" s="85">
        <v>10900</v>
      </c>
    </row>
    <row r="43" spans="2:15" ht="16.5" x14ac:dyDescent="0.3">
      <c r="B43" s="132"/>
      <c r="C43" s="133"/>
      <c r="D43" s="117" t="s">
        <v>41</v>
      </c>
      <c r="E43" s="117"/>
      <c r="F43" s="118"/>
      <c r="G43" s="143"/>
      <c r="H43" s="86"/>
      <c r="I43" s="86"/>
      <c r="J43" s="86"/>
      <c r="K43" s="86"/>
      <c r="L43" s="86"/>
      <c r="M43" s="86"/>
      <c r="N43" s="86"/>
      <c r="O43" s="86"/>
    </row>
    <row r="44" spans="2:15" ht="17.25" thickBot="1" x14ac:dyDescent="0.35">
      <c r="B44" s="134"/>
      <c r="C44" s="135"/>
      <c r="D44" s="125" t="s">
        <v>47</v>
      </c>
      <c r="E44" s="125"/>
      <c r="F44" s="126"/>
      <c r="G44" s="144"/>
      <c r="H44" s="87"/>
      <c r="I44" s="87"/>
      <c r="J44" s="87"/>
      <c r="K44" s="87"/>
      <c r="L44" s="87"/>
      <c r="M44" s="87"/>
      <c r="N44" s="87"/>
      <c r="O44" s="87"/>
    </row>
    <row r="45" spans="2:15" ht="17.25" thickBot="1" x14ac:dyDescent="0.35">
      <c r="B45" s="1"/>
      <c r="C45" s="1"/>
      <c r="D45" s="1"/>
      <c r="E45" s="1"/>
      <c r="F45" s="1"/>
    </row>
    <row r="46" spans="2:15" ht="16.5" customHeight="1" x14ac:dyDescent="0.3">
      <c r="B46" s="111" t="s">
        <v>48</v>
      </c>
      <c r="C46" s="112"/>
      <c r="D46" s="115" t="s">
        <v>25</v>
      </c>
      <c r="E46" s="115"/>
      <c r="F46" s="116"/>
      <c r="G46" s="142">
        <v>3400</v>
      </c>
      <c r="H46" s="85">
        <v>3152</v>
      </c>
      <c r="I46" s="85">
        <v>1400</v>
      </c>
      <c r="J46" s="85">
        <v>1000</v>
      </c>
      <c r="K46" s="85">
        <f>H46+I46+J46</f>
        <v>5552</v>
      </c>
      <c r="L46" s="85">
        <f>K46*0.4</f>
        <v>2220.8000000000002</v>
      </c>
      <c r="M46" s="85">
        <v>658.80000000000007</v>
      </c>
      <c r="N46" s="85">
        <v>300</v>
      </c>
      <c r="O46" s="85">
        <v>10900</v>
      </c>
    </row>
    <row r="47" spans="2:15" ht="16.5" x14ac:dyDescent="0.3">
      <c r="B47" s="113"/>
      <c r="C47" s="114"/>
      <c r="D47" s="117" t="s">
        <v>56</v>
      </c>
      <c r="E47" s="117"/>
      <c r="F47" s="118"/>
      <c r="G47" s="143"/>
      <c r="H47" s="86"/>
      <c r="I47" s="86"/>
      <c r="J47" s="86"/>
      <c r="K47" s="86"/>
      <c r="L47" s="86"/>
      <c r="M47" s="86"/>
      <c r="N47" s="86"/>
      <c r="O47" s="86"/>
    </row>
    <row r="48" spans="2:15" ht="16.5" x14ac:dyDescent="0.3">
      <c r="B48" s="113"/>
      <c r="C48" s="114"/>
      <c r="D48" s="117" t="s">
        <v>53</v>
      </c>
      <c r="E48" s="117"/>
      <c r="F48" s="118"/>
      <c r="G48" s="143"/>
      <c r="H48" s="86"/>
      <c r="I48" s="86"/>
      <c r="J48" s="86"/>
      <c r="K48" s="86"/>
      <c r="L48" s="86"/>
      <c r="M48" s="86"/>
      <c r="N48" s="86"/>
      <c r="O48" s="86"/>
    </row>
    <row r="49" spans="2:15" ht="17.25" thickBot="1" x14ac:dyDescent="0.35">
      <c r="B49" s="128"/>
      <c r="C49" s="129"/>
      <c r="D49" s="125" t="s">
        <v>57</v>
      </c>
      <c r="E49" s="125"/>
      <c r="F49" s="126"/>
      <c r="G49" s="144"/>
      <c r="H49" s="87"/>
      <c r="I49" s="87"/>
      <c r="J49" s="87"/>
      <c r="K49" s="87"/>
      <c r="L49" s="87"/>
      <c r="M49" s="87"/>
      <c r="N49" s="87"/>
      <c r="O49" s="87"/>
    </row>
    <row r="50" spans="2:15" ht="17.25" thickBot="1" x14ac:dyDescent="0.35">
      <c r="B50" s="1"/>
      <c r="C50" s="1"/>
      <c r="D50" s="1"/>
      <c r="E50" s="1"/>
      <c r="F50" s="1"/>
    </row>
    <row r="51" spans="2:15" ht="16.5" x14ac:dyDescent="0.3">
      <c r="B51" s="111" t="s">
        <v>49</v>
      </c>
      <c r="C51" s="112"/>
      <c r="D51" s="115" t="s">
        <v>25</v>
      </c>
      <c r="E51" s="115"/>
      <c r="F51" s="116"/>
      <c r="G51" s="142">
        <v>3200</v>
      </c>
      <c r="H51" s="85">
        <v>2987</v>
      </c>
      <c r="I51" s="85">
        <v>1400</v>
      </c>
      <c r="J51" s="85">
        <v>1000</v>
      </c>
      <c r="K51" s="85">
        <f>H51+I51+J51</f>
        <v>5387</v>
      </c>
      <c r="L51" s="85">
        <f>K51*0.4</f>
        <v>2154.8000000000002</v>
      </c>
      <c r="M51" s="85">
        <v>658.80000000000007</v>
      </c>
      <c r="N51" s="85">
        <v>300</v>
      </c>
      <c r="O51" s="85">
        <v>10900</v>
      </c>
    </row>
    <row r="52" spans="2:15" ht="16.5" x14ac:dyDescent="0.3">
      <c r="B52" s="113"/>
      <c r="C52" s="114"/>
      <c r="D52" s="117" t="s">
        <v>51</v>
      </c>
      <c r="E52" s="117"/>
      <c r="F52" s="118"/>
      <c r="G52" s="143"/>
      <c r="H52" s="86"/>
      <c r="I52" s="86"/>
      <c r="J52" s="86"/>
      <c r="K52" s="86"/>
      <c r="L52" s="86"/>
      <c r="M52" s="86"/>
      <c r="N52" s="86"/>
      <c r="O52" s="86"/>
    </row>
    <row r="53" spans="2:15" ht="17.25" thickBot="1" x14ac:dyDescent="0.35">
      <c r="B53" s="128"/>
      <c r="C53" s="129"/>
      <c r="D53" s="125" t="s">
        <v>53</v>
      </c>
      <c r="E53" s="125"/>
      <c r="F53" s="126"/>
      <c r="G53" s="144"/>
      <c r="H53" s="87"/>
      <c r="I53" s="87"/>
      <c r="J53" s="87"/>
      <c r="K53" s="87"/>
      <c r="L53" s="87"/>
      <c r="M53" s="87"/>
      <c r="N53" s="87"/>
      <c r="O53" s="87"/>
    </row>
    <row r="54" spans="2:15" ht="17.25" thickBot="1" x14ac:dyDescent="0.35">
      <c r="B54" s="1"/>
      <c r="C54" s="1"/>
      <c r="D54" s="1"/>
      <c r="E54" s="1"/>
      <c r="F54" s="1"/>
    </row>
    <row r="55" spans="2:15" ht="16.5" x14ac:dyDescent="0.3">
      <c r="B55" s="111" t="s">
        <v>50</v>
      </c>
      <c r="C55" s="112"/>
      <c r="D55" s="115" t="s">
        <v>25</v>
      </c>
      <c r="E55" s="115"/>
      <c r="F55" s="116"/>
      <c r="G55" s="142">
        <v>3200</v>
      </c>
      <c r="H55" s="85">
        <v>3114</v>
      </c>
      <c r="I55" s="85">
        <v>1400</v>
      </c>
      <c r="J55" s="85">
        <v>1000</v>
      </c>
      <c r="K55" s="85">
        <f>H55+I55+J55</f>
        <v>5514</v>
      </c>
      <c r="L55" s="85">
        <f>K55*0.4</f>
        <v>2205.6</v>
      </c>
      <c r="M55" s="85">
        <v>658.80000000000007</v>
      </c>
      <c r="N55" s="85">
        <v>300</v>
      </c>
      <c r="O55" s="85">
        <v>10900</v>
      </c>
    </row>
    <row r="56" spans="2:15" ht="16.5" x14ac:dyDescent="0.3">
      <c r="B56" s="113"/>
      <c r="C56" s="114"/>
      <c r="D56" s="117" t="s">
        <v>52</v>
      </c>
      <c r="E56" s="117"/>
      <c r="F56" s="118"/>
      <c r="G56" s="143"/>
      <c r="H56" s="86"/>
      <c r="I56" s="86"/>
      <c r="J56" s="86"/>
      <c r="K56" s="86"/>
      <c r="L56" s="86"/>
      <c r="M56" s="86"/>
      <c r="N56" s="86"/>
      <c r="O56" s="86"/>
    </row>
    <row r="57" spans="2:15" ht="17.25" thickBot="1" x14ac:dyDescent="0.35">
      <c r="B57" s="128"/>
      <c r="C57" s="129"/>
      <c r="D57" s="125" t="s">
        <v>53</v>
      </c>
      <c r="E57" s="125"/>
      <c r="F57" s="126"/>
      <c r="G57" s="144"/>
      <c r="H57" s="87"/>
      <c r="I57" s="87"/>
      <c r="J57" s="87"/>
      <c r="K57" s="87"/>
      <c r="L57" s="87"/>
      <c r="M57" s="87"/>
      <c r="N57" s="87"/>
      <c r="O57" s="87"/>
    </row>
    <row r="58" spans="2:15" ht="15.75" thickBot="1" x14ac:dyDescent="0.3">
      <c r="O58" s="18"/>
    </row>
    <row r="59" spans="2:15" ht="16.5" x14ac:dyDescent="0.3">
      <c r="B59" s="111" t="s">
        <v>63</v>
      </c>
      <c r="C59" s="112"/>
      <c r="D59" s="115" t="s">
        <v>64</v>
      </c>
      <c r="E59" s="115"/>
      <c r="F59" s="116"/>
      <c r="G59" s="142">
        <v>2500</v>
      </c>
      <c r="H59" s="85">
        <v>1078</v>
      </c>
      <c r="I59" s="85">
        <v>1400</v>
      </c>
      <c r="J59" s="85">
        <v>1000</v>
      </c>
      <c r="K59" s="85">
        <f>H59+I59+J59</f>
        <v>3478</v>
      </c>
      <c r="L59" s="85">
        <f>K59*0.4</f>
        <v>1391.2</v>
      </c>
      <c r="M59" s="106">
        <v>658.80000000000007</v>
      </c>
      <c r="N59" s="88">
        <v>300</v>
      </c>
      <c r="O59" s="108">
        <v>6500</v>
      </c>
    </row>
    <row r="60" spans="2:15" ht="17.25" thickBot="1" x14ac:dyDescent="0.35">
      <c r="B60" s="113"/>
      <c r="C60" s="114"/>
      <c r="D60" s="117" t="s">
        <v>29</v>
      </c>
      <c r="E60" s="117"/>
      <c r="F60" s="118"/>
      <c r="G60" s="144"/>
      <c r="H60" s="87"/>
      <c r="I60" s="87"/>
      <c r="J60" s="87"/>
      <c r="K60" s="87"/>
      <c r="L60" s="87"/>
      <c r="M60" s="107"/>
      <c r="N60" s="89"/>
      <c r="O60" s="109"/>
    </row>
    <row r="62" spans="2:15" ht="15.75" thickBot="1" x14ac:dyDescent="0.3"/>
    <row r="63" spans="2:15" x14ac:dyDescent="0.25">
      <c r="I63" s="99" t="s">
        <v>146</v>
      </c>
      <c r="J63" s="103">
        <v>7191885</v>
      </c>
      <c r="K63" s="105" t="s">
        <v>147</v>
      </c>
      <c r="L63" s="101">
        <f>AVERAGE(L7:L60)</f>
        <v>2104.7041666666664</v>
      </c>
    </row>
    <row r="64" spans="2:15" ht="15.75" thickBot="1" x14ac:dyDescent="0.3">
      <c r="I64" s="100"/>
      <c r="J64" s="104"/>
      <c r="K64" s="93"/>
      <c r="L64" s="102"/>
    </row>
    <row r="65" spans="9:12" x14ac:dyDescent="0.25">
      <c r="I65" s="12"/>
      <c r="J65" s="97"/>
      <c r="K65" s="13"/>
      <c r="L65" s="14"/>
    </row>
    <row r="66" spans="9:12" x14ac:dyDescent="0.25">
      <c r="I66" s="12"/>
      <c r="J66" s="98"/>
      <c r="K66" s="13"/>
      <c r="L66" s="14"/>
    </row>
    <row r="67" spans="9:12" x14ac:dyDescent="0.25">
      <c r="I67" s="20" t="s">
        <v>144</v>
      </c>
      <c r="J67" s="19">
        <f>J63/1400</f>
        <v>5137.0607142857143</v>
      </c>
      <c r="K67" s="93" t="s">
        <v>148</v>
      </c>
      <c r="L67" s="95">
        <f>L63*J67</f>
        <v>10811993.089776784</v>
      </c>
    </row>
    <row r="68" spans="9:12" x14ac:dyDescent="0.25">
      <c r="I68" s="20" t="s">
        <v>145</v>
      </c>
      <c r="J68" s="19">
        <f>J67/30</f>
        <v>171.23535714285714</v>
      </c>
      <c r="K68" s="93"/>
      <c r="L68" s="95"/>
    </row>
    <row r="69" spans="9:12" x14ac:dyDescent="0.25">
      <c r="I69" s="12"/>
      <c r="J69" s="21"/>
      <c r="K69" s="93" t="s">
        <v>149</v>
      </c>
      <c r="L69" s="95">
        <f>L63*J68</f>
        <v>360399.76965922612</v>
      </c>
    </row>
    <row r="70" spans="9:12" ht="15.75" thickBot="1" x14ac:dyDescent="0.3">
      <c r="I70" s="15"/>
      <c r="J70" s="16"/>
      <c r="K70" s="94"/>
      <c r="L70" s="96"/>
    </row>
  </sheetData>
  <mergeCells count="179">
    <mergeCell ref="G7:G11"/>
    <mergeCell ref="G13:G17"/>
    <mergeCell ref="G24:G26"/>
    <mergeCell ref="G28:G31"/>
    <mergeCell ref="G55:G57"/>
    <mergeCell ref="G59:G60"/>
    <mergeCell ref="G33:G36"/>
    <mergeCell ref="G38:G40"/>
    <mergeCell ref="G42:G44"/>
    <mergeCell ref="G46:G49"/>
    <mergeCell ref="G51:G53"/>
    <mergeCell ref="D53:F53"/>
    <mergeCell ref="D30:F30"/>
    <mergeCell ref="B33:C36"/>
    <mergeCell ref="D36:F36"/>
    <mergeCell ref="D28:F28"/>
    <mergeCell ref="D29:F29"/>
    <mergeCell ref="D32:F32"/>
    <mergeCell ref="D33:F33"/>
    <mergeCell ref="D48:F48"/>
    <mergeCell ref="D38:F38"/>
    <mergeCell ref="D39:F39"/>
    <mergeCell ref="D42:F42"/>
    <mergeCell ref="D43:F43"/>
    <mergeCell ref="B38:C40"/>
    <mergeCell ref="D40:F40"/>
    <mergeCell ref="B28:C31"/>
    <mergeCell ref="D31:F31"/>
    <mergeCell ref="B46:C49"/>
    <mergeCell ref="D49:F49"/>
    <mergeCell ref="B5:C5"/>
    <mergeCell ref="B13:C17"/>
    <mergeCell ref="D19:F19"/>
    <mergeCell ref="D20:F20"/>
    <mergeCell ref="D15:F15"/>
    <mergeCell ref="D16:F16"/>
    <mergeCell ref="D17:F17"/>
    <mergeCell ref="D18:F18"/>
    <mergeCell ref="D9:F9"/>
    <mergeCell ref="D10:F10"/>
    <mergeCell ref="D11:F11"/>
    <mergeCell ref="D12:F12"/>
    <mergeCell ref="D13:F13"/>
    <mergeCell ref="D14:F14"/>
    <mergeCell ref="D5:F5"/>
    <mergeCell ref="B19:C22"/>
    <mergeCell ref="D6:F6"/>
    <mergeCell ref="D7:F7"/>
    <mergeCell ref="D8:F8"/>
    <mergeCell ref="B59:C60"/>
    <mergeCell ref="D59:F59"/>
    <mergeCell ref="D60:F60"/>
    <mergeCell ref="B7:C11"/>
    <mergeCell ref="B24:C26"/>
    <mergeCell ref="D34:F34"/>
    <mergeCell ref="D22:F22"/>
    <mergeCell ref="D23:F23"/>
    <mergeCell ref="D24:F24"/>
    <mergeCell ref="D25:F25"/>
    <mergeCell ref="D26:F26"/>
    <mergeCell ref="D21:F21"/>
    <mergeCell ref="B55:C57"/>
    <mergeCell ref="D55:F55"/>
    <mergeCell ref="D56:F56"/>
    <mergeCell ref="D57:F57"/>
    <mergeCell ref="D35:F35"/>
    <mergeCell ref="B42:C44"/>
    <mergeCell ref="D44:F44"/>
    <mergeCell ref="D46:F46"/>
    <mergeCell ref="D47:F47"/>
    <mergeCell ref="B51:C53"/>
    <mergeCell ref="D51:F51"/>
    <mergeCell ref="D52:F52"/>
    <mergeCell ref="H7:H11"/>
    <mergeCell ref="I7:I11"/>
    <mergeCell ref="J7:J11"/>
    <mergeCell ref="M7:M11"/>
    <mergeCell ref="K7:K11"/>
    <mergeCell ref="O7:O11"/>
    <mergeCell ref="H19:H23"/>
    <mergeCell ref="I19:I23"/>
    <mergeCell ref="J19:J23"/>
    <mergeCell ref="K19:K23"/>
    <mergeCell ref="M19:M23"/>
    <mergeCell ref="O19:O23"/>
    <mergeCell ref="M13:M17"/>
    <mergeCell ref="O13:O17"/>
    <mergeCell ref="L13:L17"/>
    <mergeCell ref="L7:L11"/>
    <mergeCell ref="H13:H17"/>
    <mergeCell ref="I13:I17"/>
    <mergeCell ref="J13:J17"/>
    <mergeCell ref="K13:K17"/>
    <mergeCell ref="N7:N11"/>
    <mergeCell ref="N13:N17"/>
    <mergeCell ref="N19:N23"/>
    <mergeCell ref="O28:O31"/>
    <mergeCell ref="H33:H36"/>
    <mergeCell ref="I33:I36"/>
    <mergeCell ref="J33:J36"/>
    <mergeCell ref="K33:K36"/>
    <mergeCell ref="M33:M36"/>
    <mergeCell ref="O33:O36"/>
    <mergeCell ref="I24:I26"/>
    <mergeCell ref="J24:J26"/>
    <mergeCell ref="K24:K26"/>
    <mergeCell ref="O24:O26"/>
    <mergeCell ref="M24:M26"/>
    <mergeCell ref="H24:H26"/>
    <mergeCell ref="H28:H31"/>
    <mergeCell ref="I28:I31"/>
    <mergeCell ref="J28:J31"/>
    <mergeCell ref="K28:K31"/>
    <mergeCell ref="M28:M31"/>
    <mergeCell ref="N24:N26"/>
    <mergeCell ref="N28:N31"/>
    <mergeCell ref="N33:N36"/>
    <mergeCell ref="M51:M53"/>
    <mergeCell ref="O51:O53"/>
    <mergeCell ref="L51:L53"/>
    <mergeCell ref="H46:H49"/>
    <mergeCell ref="I46:I49"/>
    <mergeCell ref="J46:J49"/>
    <mergeCell ref="K46:K49"/>
    <mergeCell ref="M46:M49"/>
    <mergeCell ref="O38:O40"/>
    <mergeCell ref="H42:H44"/>
    <mergeCell ref="I42:I44"/>
    <mergeCell ref="J42:J44"/>
    <mergeCell ref="K42:K44"/>
    <mergeCell ref="M42:M44"/>
    <mergeCell ref="O42:O44"/>
    <mergeCell ref="H38:H40"/>
    <mergeCell ref="I38:I40"/>
    <mergeCell ref="J38:J40"/>
    <mergeCell ref="K38:K40"/>
    <mergeCell ref="M38:M40"/>
    <mergeCell ref="O46:O49"/>
    <mergeCell ref="H51:H53"/>
    <mergeCell ref="I51:I53"/>
    <mergeCell ref="J51:J53"/>
    <mergeCell ref="O55:O57"/>
    <mergeCell ref="H59:H60"/>
    <mergeCell ref="I59:I60"/>
    <mergeCell ref="J59:J60"/>
    <mergeCell ref="K59:K60"/>
    <mergeCell ref="M59:M60"/>
    <mergeCell ref="O59:O60"/>
    <mergeCell ref="L55:L57"/>
    <mergeCell ref="L59:L60"/>
    <mergeCell ref="H55:H57"/>
    <mergeCell ref="I55:I57"/>
    <mergeCell ref="J55:J57"/>
    <mergeCell ref="K55:K57"/>
    <mergeCell ref="M55:M57"/>
    <mergeCell ref="N38:N40"/>
    <mergeCell ref="N42:N44"/>
    <mergeCell ref="N46:N49"/>
    <mergeCell ref="N51:N53"/>
    <mergeCell ref="N55:N57"/>
    <mergeCell ref="N59:N60"/>
    <mergeCell ref="G19:G23"/>
    <mergeCell ref="K51:K53"/>
    <mergeCell ref="K69:K70"/>
    <mergeCell ref="L69:L70"/>
    <mergeCell ref="J65:J66"/>
    <mergeCell ref="I63:I64"/>
    <mergeCell ref="L63:L64"/>
    <mergeCell ref="K67:K68"/>
    <mergeCell ref="L67:L68"/>
    <mergeCell ref="L19:L23"/>
    <mergeCell ref="L24:L26"/>
    <mergeCell ref="L28:L31"/>
    <mergeCell ref="L33:L36"/>
    <mergeCell ref="L46:L49"/>
    <mergeCell ref="L42:L44"/>
    <mergeCell ref="L38:L40"/>
    <mergeCell ref="J63:J64"/>
    <mergeCell ref="K63:K6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3"/>
  <sheetViews>
    <sheetView workbookViewId="0">
      <selection activeCell="A7" sqref="A7"/>
    </sheetView>
  </sheetViews>
  <sheetFormatPr baseColWidth="10" defaultRowHeight="15" x14ac:dyDescent="0.25"/>
  <cols>
    <col min="3" max="3" width="17" customWidth="1"/>
    <col min="5" max="5" width="31" customWidth="1"/>
    <col min="7" max="7" width="14.85546875" hidden="1" customWidth="1"/>
    <col min="8" max="8" width="22.7109375" hidden="1" customWidth="1"/>
    <col min="9" max="9" width="18.7109375" hidden="1" customWidth="1"/>
    <col min="10" max="10" width="21.42578125" hidden="1" customWidth="1"/>
    <col min="11" max="11" width="20.140625" hidden="1" customWidth="1"/>
    <col min="12" max="12" width="14" hidden="1" customWidth="1"/>
    <col min="13" max="16" width="14" customWidth="1"/>
    <col min="17" max="18" width="20" customWidth="1"/>
    <col min="19" max="19" width="14.7109375" customWidth="1"/>
  </cols>
  <sheetData>
    <row r="2" spans="2:18" ht="15.75" thickBot="1" x14ac:dyDescent="0.3"/>
    <row r="3" spans="2:18" ht="33.75" thickBot="1" x14ac:dyDescent="0.35">
      <c r="F3" s="25" t="s">
        <v>134</v>
      </c>
      <c r="G3" s="26" t="s">
        <v>136</v>
      </c>
      <c r="H3" s="27" t="s">
        <v>141</v>
      </c>
      <c r="I3" s="27" t="s">
        <v>137</v>
      </c>
      <c r="J3" s="27" t="s">
        <v>142</v>
      </c>
      <c r="K3" s="27" t="s">
        <v>143</v>
      </c>
      <c r="L3" s="27" t="s">
        <v>139</v>
      </c>
      <c r="M3" s="153" t="s">
        <v>159</v>
      </c>
      <c r="N3" s="153" t="s">
        <v>154</v>
      </c>
      <c r="O3" s="153" t="s">
        <v>155</v>
      </c>
      <c r="P3" s="153" t="s">
        <v>143</v>
      </c>
      <c r="Q3" s="28" t="s">
        <v>156</v>
      </c>
      <c r="R3" s="28" t="s">
        <v>157</v>
      </c>
    </row>
    <row r="4" spans="2:18" ht="17.25" thickBot="1" x14ac:dyDescent="0.35">
      <c r="B4" s="149" t="s">
        <v>13</v>
      </c>
      <c r="C4" s="115"/>
      <c r="D4" s="115" t="s">
        <v>14</v>
      </c>
      <c r="E4" s="150"/>
      <c r="F4" s="22">
        <v>250</v>
      </c>
      <c r="G4" s="34">
        <v>30</v>
      </c>
      <c r="H4" s="35">
        <v>100</v>
      </c>
      <c r="I4" s="37">
        <v>167</v>
      </c>
      <c r="J4" s="35">
        <f>F4+G4+H4+I4</f>
        <v>547</v>
      </c>
      <c r="K4" s="35">
        <f>J4*35/100</f>
        <v>191.45</v>
      </c>
      <c r="L4" s="35">
        <f>(J4+K4)*8/100</f>
        <v>59.076000000000001</v>
      </c>
      <c r="M4" s="154">
        <f>F4+G4+H4+I4+K4+L4</f>
        <v>797.52600000000007</v>
      </c>
      <c r="N4" s="154">
        <v>4900</v>
      </c>
      <c r="O4" s="154">
        <v>9600</v>
      </c>
      <c r="P4" s="154"/>
      <c r="Q4" s="36">
        <f>I4+J4+K4</f>
        <v>905.45</v>
      </c>
      <c r="R4" s="36"/>
    </row>
    <row r="5" spans="2:18" ht="17.25" thickBot="1" x14ac:dyDescent="0.35">
      <c r="B5" s="147" t="s">
        <v>13</v>
      </c>
      <c r="C5" s="117"/>
      <c r="D5" s="117" t="s">
        <v>15</v>
      </c>
      <c r="E5" s="148"/>
      <c r="F5" s="23">
        <v>250</v>
      </c>
      <c r="G5" s="29">
        <v>30</v>
      </c>
      <c r="H5" s="5">
        <v>100</v>
      </c>
      <c r="I5" s="38">
        <v>167</v>
      </c>
      <c r="J5" s="5">
        <f t="shared" ref="J5:J14" si="0">F5+G5+H5+I5</f>
        <v>547</v>
      </c>
      <c r="K5" s="5">
        <f t="shared" ref="K5:K14" si="1">J5*35/100</f>
        <v>191.45</v>
      </c>
      <c r="L5" s="5">
        <f t="shared" ref="L5:L14" si="2">(J5+K5)*8/100</f>
        <v>59.076000000000001</v>
      </c>
      <c r="M5" s="154">
        <f>F5+G5+H5+I5+K5+L5</f>
        <v>797.52600000000007</v>
      </c>
      <c r="N5" s="154">
        <v>4900</v>
      </c>
      <c r="O5" s="154">
        <v>9600</v>
      </c>
      <c r="P5" s="155"/>
      <c r="Q5" s="30">
        <f>I5+J5+K5</f>
        <v>905.45</v>
      </c>
      <c r="R5" s="30"/>
    </row>
    <row r="6" spans="2:18" ht="17.25" thickBot="1" x14ac:dyDescent="0.35">
      <c r="B6" s="147" t="s">
        <v>13</v>
      </c>
      <c r="C6" s="117"/>
      <c r="D6" s="117" t="s">
        <v>16</v>
      </c>
      <c r="E6" s="148"/>
      <c r="F6" s="23">
        <v>250</v>
      </c>
      <c r="G6" s="29">
        <v>30</v>
      </c>
      <c r="H6" s="5">
        <v>100</v>
      </c>
      <c r="I6" s="38">
        <v>167</v>
      </c>
      <c r="J6" s="5">
        <f t="shared" si="0"/>
        <v>547</v>
      </c>
      <c r="K6" s="5">
        <f t="shared" si="1"/>
        <v>191.45</v>
      </c>
      <c r="L6" s="5">
        <f t="shared" si="2"/>
        <v>59.076000000000001</v>
      </c>
      <c r="M6" s="154">
        <f>F6+G6+H6+I6+K6+L6</f>
        <v>797.52600000000007</v>
      </c>
      <c r="N6" s="154">
        <v>4900</v>
      </c>
      <c r="O6" s="154">
        <v>9600</v>
      </c>
      <c r="P6" s="155"/>
      <c r="Q6" s="30">
        <f>I6+J6+K6</f>
        <v>905.45</v>
      </c>
      <c r="R6" s="30"/>
    </row>
    <row r="7" spans="2:18" ht="17.25" thickBot="1" x14ac:dyDescent="0.35">
      <c r="B7" s="147" t="s">
        <v>13</v>
      </c>
      <c r="C7" s="117"/>
      <c r="D7" s="117" t="s">
        <v>17</v>
      </c>
      <c r="E7" s="148"/>
      <c r="F7" s="23">
        <v>250</v>
      </c>
      <c r="G7" s="29">
        <v>30</v>
      </c>
      <c r="H7" s="5">
        <v>100</v>
      </c>
      <c r="I7" s="38">
        <v>167</v>
      </c>
      <c r="J7" s="5">
        <f t="shared" si="0"/>
        <v>547</v>
      </c>
      <c r="K7" s="5">
        <f t="shared" si="1"/>
        <v>191.45</v>
      </c>
      <c r="L7" s="5">
        <f t="shared" si="2"/>
        <v>59.076000000000001</v>
      </c>
      <c r="M7" s="154">
        <f>F7+G7+H7+I7+K7+L7</f>
        <v>797.52600000000007</v>
      </c>
      <c r="N7" s="154">
        <v>4900</v>
      </c>
      <c r="O7" s="154">
        <v>9600</v>
      </c>
      <c r="P7" s="155"/>
      <c r="Q7" s="30">
        <f>I7+J7+K7</f>
        <v>905.45</v>
      </c>
      <c r="R7" s="30"/>
    </row>
    <row r="8" spans="2:18" ht="17.25" thickBot="1" x14ac:dyDescent="0.35">
      <c r="B8" s="147" t="s">
        <v>13</v>
      </c>
      <c r="C8" s="117"/>
      <c r="D8" s="117" t="s">
        <v>18</v>
      </c>
      <c r="E8" s="148"/>
      <c r="F8" s="23">
        <v>250</v>
      </c>
      <c r="G8" s="29">
        <v>30</v>
      </c>
      <c r="H8" s="5">
        <v>100</v>
      </c>
      <c r="I8" s="38">
        <v>167</v>
      </c>
      <c r="J8" s="5">
        <f t="shared" si="0"/>
        <v>547</v>
      </c>
      <c r="K8" s="5">
        <f t="shared" si="1"/>
        <v>191.45</v>
      </c>
      <c r="L8" s="5">
        <f t="shared" si="2"/>
        <v>59.076000000000001</v>
      </c>
      <c r="M8" s="154">
        <f>F8+G8+H8+I8+K8+L8</f>
        <v>797.52600000000007</v>
      </c>
      <c r="N8" s="154">
        <v>4900</v>
      </c>
      <c r="O8" s="154">
        <v>9600</v>
      </c>
      <c r="P8" s="155"/>
      <c r="Q8" s="30">
        <f>I8+J8+K8</f>
        <v>905.45</v>
      </c>
      <c r="R8" s="30"/>
    </row>
    <row r="9" spans="2:18" ht="17.25" thickBot="1" x14ac:dyDescent="0.35">
      <c r="B9" s="147" t="s">
        <v>13</v>
      </c>
      <c r="C9" s="117"/>
      <c r="D9" s="117" t="s">
        <v>19</v>
      </c>
      <c r="E9" s="148"/>
      <c r="F9" s="23">
        <v>250</v>
      </c>
      <c r="G9" s="29">
        <v>30</v>
      </c>
      <c r="H9" s="5">
        <v>100</v>
      </c>
      <c r="I9" s="38">
        <v>167</v>
      </c>
      <c r="J9" s="5">
        <f t="shared" si="0"/>
        <v>547</v>
      </c>
      <c r="K9" s="5">
        <f t="shared" si="1"/>
        <v>191.45</v>
      </c>
      <c r="L9" s="5">
        <f t="shared" si="2"/>
        <v>59.076000000000001</v>
      </c>
      <c r="M9" s="154">
        <f>F9+G9+H9+I9+K9+L9</f>
        <v>797.52600000000007</v>
      </c>
      <c r="N9" s="154">
        <v>4900</v>
      </c>
      <c r="O9" s="154">
        <v>9600</v>
      </c>
      <c r="P9" s="155"/>
      <c r="Q9" s="30">
        <f>I9+J9+K9</f>
        <v>905.45</v>
      </c>
      <c r="R9" s="30"/>
    </row>
    <row r="10" spans="2:18" ht="17.25" thickBot="1" x14ac:dyDescent="0.35">
      <c r="B10" s="147" t="s">
        <v>13</v>
      </c>
      <c r="C10" s="117"/>
      <c r="D10" s="117" t="s">
        <v>20</v>
      </c>
      <c r="E10" s="148"/>
      <c r="F10" s="23">
        <v>250</v>
      </c>
      <c r="G10" s="29">
        <v>30</v>
      </c>
      <c r="H10" s="5">
        <v>100</v>
      </c>
      <c r="I10" s="38">
        <v>167</v>
      </c>
      <c r="J10" s="5">
        <f t="shared" si="0"/>
        <v>547</v>
      </c>
      <c r="K10" s="5">
        <f t="shared" si="1"/>
        <v>191.45</v>
      </c>
      <c r="L10" s="5">
        <f t="shared" si="2"/>
        <v>59.076000000000001</v>
      </c>
      <c r="M10" s="154">
        <f>F10+G10+H10+I10+K10+L10</f>
        <v>797.52600000000007</v>
      </c>
      <c r="N10" s="154">
        <v>4900</v>
      </c>
      <c r="O10" s="154">
        <v>9600</v>
      </c>
      <c r="P10" s="155"/>
      <c r="Q10" s="30">
        <f>I10+J10+K10</f>
        <v>905.45</v>
      </c>
      <c r="R10" s="30"/>
    </row>
    <row r="11" spans="2:18" ht="17.25" thickBot="1" x14ac:dyDescent="0.35">
      <c r="B11" s="147" t="s">
        <v>13</v>
      </c>
      <c r="C11" s="117"/>
      <c r="D11" s="117" t="s">
        <v>58</v>
      </c>
      <c r="E11" s="148"/>
      <c r="F11" s="23">
        <v>250</v>
      </c>
      <c r="G11" s="29">
        <v>30</v>
      </c>
      <c r="H11" s="5">
        <v>100</v>
      </c>
      <c r="I11" s="38">
        <v>167</v>
      </c>
      <c r="J11" s="5">
        <f t="shared" si="0"/>
        <v>547</v>
      </c>
      <c r="K11" s="5">
        <f t="shared" si="1"/>
        <v>191.45</v>
      </c>
      <c r="L11" s="5">
        <f t="shared" si="2"/>
        <v>59.076000000000001</v>
      </c>
      <c r="M11" s="154">
        <f>F11+G11+H11+I11+K11+L11</f>
        <v>797.52600000000007</v>
      </c>
      <c r="N11" s="154">
        <v>4900</v>
      </c>
      <c r="O11" s="154">
        <v>9600</v>
      </c>
      <c r="P11" s="155"/>
      <c r="Q11" s="30">
        <f>I11+J11+K11</f>
        <v>905.45</v>
      </c>
      <c r="R11" s="30"/>
    </row>
    <row r="12" spans="2:18" ht="17.25" thickBot="1" x14ac:dyDescent="0.35">
      <c r="B12" s="147" t="s">
        <v>62</v>
      </c>
      <c r="C12" s="117"/>
      <c r="D12" s="117" t="s">
        <v>59</v>
      </c>
      <c r="E12" s="148"/>
      <c r="F12" s="23">
        <v>250</v>
      </c>
      <c r="G12" s="29">
        <v>30</v>
      </c>
      <c r="H12" s="5">
        <v>100</v>
      </c>
      <c r="I12" s="38">
        <v>167</v>
      </c>
      <c r="J12" s="5">
        <f t="shared" si="0"/>
        <v>547</v>
      </c>
      <c r="K12" s="5">
        <f t="shared" si="1"/>
        <v>191.45</v>
      </c>
      <c r="L12" s="5">
        <f t="shared" si="2"/>
        <v>59.076000000000001</v>
      </c>
      <c r="M12" s="154">
        <f>F12+G12+H12+I12+K12+L12</f>
        <v>797.52600000000007</v>
      </c>
      <c r="N12" s="154">
        <v>4900</v>
      </c>
      <c r="O12" s="154">
        <v>9600</v>
      </c>
      <c r="P12" s="155"/>
      <c r="Q12" s="30">
        <f>I12+J12+K12</f>
        <v>905.45</v>
      </c>
      <c r="R12" s="30"/>
    </row>
    <row r="13" spans="2:18" ht="17.25" thickBot="1" x14ac:dyDescent="0.35">
      <c r="B13" s="147" t="s">
        <v>62</v>
      </c>
      <c r="C13" s="117"/>
      <c r="D13" s="117" t="s">
        <v>60</v>
      </c>
      <c r="E13" s="148"/>
      <c r="F13" s="23">
        <v>250</v>
      </c>
      <c r="G13" s="29">
        <v>30</v>
      </c>
      <c r="H13" s="5">
        <v>100</v>
      </c>
      <c r="I13" s="38">
        <v>167</v>
      </c>
      <c r="J13" s="5">
        <f t="shared" si="0"/>
        <v>547</v>
      </c>
      <c r="K13" s="5">
        <f t="shared" si="1"/>
        <v>191.45</v>
      </c>
      <c r="L13" s="5">
        <f t="shared" si="2"/>
        <v>59.076000000000001</v>
      </c>
      <c r="M13" s="154">
        <f>F13+G13+H13+I13+K13+L13</f>
        <v>797.52600000000007</v>
      </c>
      <c r="N13" s="154">
        <v>4900</v>
      </c>
      <c r="O13" s="154">
        <v>9600</v>
      </c>
      <c r="P13" s="155"/>
      <c r="Q13" s="30">
        <f>I13+J13+K13</f>
        <v>905.45</v>
      </c>
      <c r="R13" s="30"/>
    </row>
    <row r="14" spans="2:18" ht="17.25" thickBot="1" x14ac:dyDescent="0.35">
      <c r="B14" s="152" t="s">
        <v>62</v>
      </c>
      <c r="C14" s="125"/>
      <c r="D14" s="125" t="s">
        <v>61</v>
      </c>
      <c r="E14" s="151"/>
      <c r="F14" s="24">
        <v>250</v>
      </c>
      <c r="G14" s="31">
        <v>30</v>
      </c>
      <c r="H14" s="32">
        <v>100</v>
      </c>
      <c r="I14" s="39">
        <v>167</v>
      </c>
      <c r="J14" s="32">
        <f t="shared" si="0"/>
        <v>547</v>
      </c>
      <c r="K14" s="32">
        <f t="shared" si="1"/>
        <v>191.45</v>
      </c>
      <c r="L14" s="32">
        <f t="shared" si="2"/>
        <v>59.076000000000001</v>
      </c>
      <c r="M14" s="154">
        <f>F14+G14+H14+I14+K14+L14</f>
        <v>797.52600000000007</v>
      </c>
      <c r="N14" s="154">
        <v>4900</v>
      </c>
      <c r="O14" s="154">
        <v>9600</v>
      </c>
      <c r="P14" s="156"/>
      <c r="Q14" s="33">
        <f>I14+J14+K14</f>
        <v>905.45</v>
      </c>
      <c r="R14" s="33"/>
    </row>
    <row r="15" spans="2:18" ht="15.75" thickBot="1" x14ac:dyDescent="0.3"/>
    <row r="16" spans="2:18" x14ac:dyDescent="0.25">
      <c r="G16" s="99" t="s">
        <v>146</v>
      </c>
      <c r="H16" s="103">
        <v>1433995</v>
      </c>
      <c r="I16" s="105" t="s">
        <v>147</v>
      </c>
      <c r="J16" s="101">
        <f>AVERAGE(K4:K14)</f>
        <v>191.45000000000002</v>
      </c>
    </row>
    <row r="17" spans="5:10" ht="15.75" thickBot="1" x14ac:dyDescent="0.3">
      <c r="E17">
        <f>E16/6</f>
        <v>0</v>
      </c>
      <c r="G17" s="145"/>
      <c r="H17" s="104"/>
      <c r="I17" s="94"/>
      <c r="J17" s="146"/>
    </row>
    <row r="18" spans="5:10" x14ac:dyDescent="0.25">
      <c r="G18" s="12"/>
      <c r="H18" s="98"/>
      <c r="I18" s="13"/>
      <c r="J18" s="14"/>
    </row>
    <row r="19" spans="5:10" x14ac:dyDescent="0.25">
      <c r="G19" s="12"/>
      <c r="H19" s="98"/>
      <c r="I19" s="13"/>
      <c r="J19" s="14"/>
    </row>
    <row r="20" spans="5:10" x14ac:dyDescent="0.25">
      <c r="G20" s="20" t="s">
        <v>144</v>
      </c>
      <c r="H20" s="19">
        <f>H16/200</f>
        <v>7169.9750000000004</v>
      </c>
      <c r="I20" s="93" t="s">
        <v>148</v>
      </c>
      <c r="J20" s="95">
        <f>J16*H20</f>
        <v>1372691.7137500001</v>
      </c>
    </row>
    <row r="21" spans="5:10" x14ac:dyDescent="0.25">
      <c r="G21" s="20" t="s">
        <v>145</v>
      </c>
      <c r="H21" s="19">
        <f>H20/30</f>
        <v>238.99916666666667</v>
      </c>
      <c r="I21" s="93"/>
      <c r="J21" s="95"/>
    </row>
    <row r="22" spans="5:10" x14ac:dyDescent="0.25">
      <c r="G22" s="4" t="s">
        <v>150</v>
      </c>
      <c r="H22" s="19">
        <f>H21/6</f>
        <v>39.833194444444445</v>
      </c>
      <c r="I22" s="93" t="s">
        <v>149</v>
      </c>
      <c r="J22" s="95">
        <f>J16*H21</f>
        <v>45756.390458333335</v>
      </c>
    </row>
    <row r="23" spans="5:10" ht="15.75" thickBot="1" x14ac:dyDescent="0.3">
      <c r="G23" s="15"/>
      <c r="H23" s="16"/>
      <c r="I23" s="94"/>
      <c r="J23" s="96"/>
    </row>
  </sheetData>
  <mergeCells count="31">
    <mergeCell ref="D14:E14"/>
    <mergeCell ref="B12:C12"/>
    <mergeCell ref="B13:C13"/>
    <mergeCell ref="B14:C14"/>
    <mergeCell ref="D13:E13"/>
    <mergeCell ref="B9:C9"/>
    <mergeCell ref="D9:E9"/>
    <mergeCell ref="B10:C10"/>
    <mergeCell ref="D10:E10"/>
    <mergeCell ref="D12:E12"/>
    <mergeCell ref="B11:C11"/>
    <mergeCell ref="D11:E11"/>
    <mergeCell ref="B8:C8"/>
    <mergeCell ref="D8:E8"/>
    <mergeCell ref="B7:C7"/>
    <mergeCell ref="D7:E7"/>
    <mergeCell ref="B4:C4"/>
    <mergeCell ref="D4:E4"/>
    <mergeCell ref="B5:C5"/>
    <mergeCell ref="D5:E5"/>
    <mergeCell ref="B6:C6"/>
    <mergeCell ref="D6:E6"/>
    <mergeCell ref="I20:I21"/>
    <mergeCell ref="J20:J21"/>
    <mergeCell ref="I22:I23"/>
    <mergeCell ref="J22:J23"/>
    <mergeCell ref="G16:G17"/>
    <mergeCell ref="H16:H17"/>
    <mergeCell ref="I16:I17"/>
    <mergeCell ref="J16:J17"/>
    <mergeCell ref="H18:H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LA JAUJA</vt:lpstr>
      <vt:lpstr>LA COCINA DE PIPE</vt:lpstr>
      <vt:lpstr>SANTI"S BAKERY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Carlos F. Diago</cp:lastModifiedBy>
  <dcterms:created xsi:type="dcterms:W3CDTF">2020-04-20T16:13:44Z</dcterms:created>
  <dcterms:modified xsi:type="dcterms:W3CDTF">2020-05-13T18:14:52Z</dcterms:modified>
</cp:coreProperties>
</file>